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G:\IS\HFAS\Projects\0123-00 District Reports\DistRep2019\Trafford\Report\"/>
    </mc:Choice>
  </mc:AlternateContent>
  <xr:revisionPtr revIDLastSave="0" documentId="13_ncr:1_{088E870D-7962-4780-A6CE-8FF91FD10719}" xr6:coauthVersionLast="47" xr6:coauthVersionMax="47" xr10:uidLastSave="{00000000-0000-0000-0000-000000000000}"/>
  <bookViews>
    <workbookView xWindow="-110" yWindow="-110" windowWidth="19420" windowHeight="10420" xr2:uid="{6E850B96-6B33-4450-A7CE-418B5A344013}"/>
  </bookViews>
  <sheets>
    <sheet name="Key Centre Notes" sheetId="11" r:id="rId1"/>
    <sheet name="Cordon Map" sheetId="2" r:id="rId2"/>
    <sheet name="Table 17 Key Centre Surveys AM" sheetId="3" r:id="rId3"/>
    <sheet name="Table 18 Key Centre Surveys OP" sheetId="4" r:id="rId4"/>
    <sheet name="Table 19 Key Centre Surveys PM" sheetId="5" r:id="rId5"/>
    <sheet name="Tab 20 Alt KC Traffic Trend" sheetId="6" r:id="rId6"/>
    <sheet name="Tables 21 &amp; 22 KC Car Occupancy" sheetId="7" r:id="rId7"/>
    <sheet name="Table 23 Rail &amp; Met to KC" sheetId="8" r:id="rId8"/>
    <sheet name="Tabs 24 &amp; 25 Walk to KC" sheetId="9" r:id="rId9"/>
    <sheet name="Table 26 KC Car &amp; Non-carTrips " sheetId="10" r:id="rId10"/>
  </sheets>
  <externalReferences>
    <externalReference r:id="rId11"/>
    <externalReference r:id="rId12"/>
    <externalReference r:id="rId13"/>
  </externalReferences>
  <definedNames>
    <definedName name="_Toc174354940" localSheetId="1">'Cordon Map'!#REF!</definedName>
    <definedName name="_Toc174354940" localSheetId="0">'Key Centre Notes'!#REF!</definedName>
    <definedName name="_Toc243370739" localSheetId="9">'Table 26 KC Car &amp; Non-carTrips '!#REF!</definedName>
    <definedName name="_Toc243370761" localSheetId="5">'Tab 20 Alt KC Traffic Trend'!$A$1</definedName>
    <definedName name="a">'[1]Lookup tables'!$A$3:$B$156</definedName>
    <definedName name="b">'[1]Lookup tables'!$C$3:$D$15</definedName>
    <definedName name="CORRIDOR_NAME">'[2]Lookup tables'!$C$3:$D$15</definedName>
    <definedName name="corridor_names" localSheetId="0">'[3]Lookup tables'!$C$3:$D$19</definedName>
    <definedName name="corridor_names">'[3]Lookup tables'!$C$3:$D$19</definedName>
    <definedName name="d">'[1]Lookup tables'!$P$3:$Q$8</definedName>
    <definedName name="day_names" localSheetId="0">'[3]Lookup tables'!$M$3:$N$9</definedName>
    <definedName name="day_names">'[3]Lookup tables'!$M$3:$N$9</definedName>
    <definedName name="direction_names" localSheetId="0">'[3]Lookup tables'!$P$3:$Q$8</definedName>
    <definedName name="direction_names">'[3]Lookup tables'!$P$3:$Q$8</definedName>
    <definedName name="e">'[1]Lookup tables'!$M$3:$N$9</definedName>
    <definedName name="f">'[1]Lookup tables'!$P$13:$Q$19</definedName>
    <definedName name="Period" localSheetId="0">#REF!</definedName>
    <definedName name="Period" localSheetId="5">#REF!</definedName>
    <definedName name="Period">#REF!</definedName>
    <definedName name="_xlnm.Print_Area" localSheetId="1">'Cordon Map'!$A$1:$P$84</definedName>
    <definedName name="_xlnm.Print_Area" localSheetId="0">'Key Centre Notes'!$A$1:$K$31</definedName>
    <definedName name="_xlnm.Print_Area" localSheetId="5">'Tab 20 Alt KC Traffic Trend'!$A$1:$T$56</definedName>
    <definedName name="_xlnm.Print_Area" localSheetId="2">'Table 17 Key Centre Surveys AM'!$A$1:$N$38</definedName>
    <definedName name="_xlnm.Print_Area" localSheetId="3">'Table 18 Key Centre Surveys OP'!$A$1:$N$37</definedName>
    <definedName name="_xlnm.Print_Area" localSheetId="4">'Table 19 Key Centre Surveys PM'!$A$1:$N$37</definedName>
    <definedName name="_xlnm.Print_Area" localSheetId="7">'Table 23 Rail &amp; Met to KC'!$A$1:$I$48</definedName>
    <definedName name="_xlnm.Print_Area" localSheetId="9">'Table 26 KC Car &amp; Non-carTrips '!$A$1:$X$65</definedName>
    <definedName name="_xlnm.Print_Area" localSheetId="6">'Tables 21 &amp; 22 KC Car Occupancy'!$A$1:$G$43</definedName>
    <definedName name="_xlnm.Print_Area" localSheetId="8">'Tabs 24 &amp; 25 Walk to KC'!$A$1:$G$51</definedName>
    <definedName name="station_names" localSheetId="0">'[3]Lookup tables'!$A$3:$B$242</definedName>
    <definedName name="station_names">'[3]Lookup tables'!$A$3:$B$242</definedName>
    <definedName name="weather_names" localSheetId="0">'[3]Lookup tables'!$P$13:$Q$19</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 i="7" l="1"/>
  <c r="C28" i="7"/>
  <c r="D28" i="7"/>
  <c r="E28" i="7"/>
  <c r="F28" i="7"/>
  <c r="G28" i="7"/>
  <c r="G62" i="10" l="1"/>
  <c r="F62" i="10"/>
  <c r="E62" i="10"/>
  <c r="D62" i="10"/>
  <c r="C62" i="10"/>
  <c r="H59" i="10"/>
  <c r="J59" i="10" s="1"/>
  <c r="H58" i="10"/>
  <c r="I58" i="10" s="1"/>
  <c r="H57" i="10"/>
  <c r="J57" i="10" s="1"/>
  <c r="H56" i="10"/>
  <c r="J56" i="10" s="1"/>
  <c r="H55" i="10"/>
  <c r="J55" i="10" s="1"/>
  <c r="H54" i="10"/>
  <c r="I54" i="10" s="1"/>
  <c r="H53" i="10"/>
  <c r="J53" i="10" s="1"/>
  <c r="H52" i="10"/>
  <c r="J52" i="10" s="1"/>
  <c r="H51" i="10"/>
  <c r="J51" i="10" s="1"/>
  <c r="H50" i="10"/>
  <c r="J50" i="10" s="1"/>
  <c r="H49" i="10"/>
  <c r="I49" i="10" s="1"/>
  <c r="H46" i="10"/>
  <c r="J46" i="10" s="1"/>
  <c r="H43" i="10"/>
  <c r="J43" i="10" s="1"/>
  <c r="G42" i="10"/>
  <c r="F42" i="10"/>
  <c r="E42" i="10"/>
  <c r="D42" i="10"/>
  <c r="C42" i="10"/>
  <c r="H42" i="10"/>
  <c r="H39" i="10"/>
  <c r="J39" i="10" s="1"/>
  <c r="J38" i="10"/>
  <c r="I38" i="10"/>
  <c r="H38" i="10"/>
  <c r="H37" i="10"/>
  <c r="J37" i="10" s="1"/>
  <c r="H36" i="10"/>
  <c r="J36" i="10" s="1"/>
  <c r="H35" i="10"/>
  <c r="J35" i="10" s="1"/>
  <c r="H34" i="10"/>
  <c r="I34" i="10" s="1"/>
  <c r="H33" i="10"/>
  <c r="J33" i="10" s="1"/>
  <c r="H32" i="10"/>
  <c r="J32" i="10" s="1"/>
  <c r="H31" i="10"/>
  <c r="J31" i="10" s="1"/>
  <c r="H30" i="10"/>
  <c r="J30" i="10" s="1"/>
  <c r="H29" i="10"/>
  <c r="I29" i="10" s="1"/>
  <c r="H26" i="10"/>
  <c r="J26" i="10" s="1"/>
  <c r="H23" i="10"/>
  <c r="J23" i="10" s="1"/>
  <c r="G22" i="10"/>
  <c r="F22" i="10"/>
  <c r="E22" i="10"/>
  <c r="D22" i="10"/>
  <c r="C22" i="10"/>
  <c r="H19" i="10"/>
  <c r="J19" i="10" s="1"/>
  <c r="H18" i="10"/>
  <c r="I18" i="10" s="1"/>
  <c r="H17" i="10"/>
  <c r="J17" i="10" s="1"/>
  <c r="H16" i="10"/>
  <c r="J16" i="10" s="1"/>
  <c r="H15" i="10"/>
  <c r="J15" i="10" s="1"/>
  <c r="H14" i="10"/>
  <c r="J14" i="10" s="1"/>
  <c r="H13" i="10"/>
  <c r="J13" i="10" s="1"/>
  <c r="H12" i="10"/>
  <c r="J12" i="10" s="1"/>
  <c r="H11" i="10"/>
  <c r="J11" i="10" s="1"/>
  <c r="H10" i="10"/>
  <c r="I10" i="10" s="1"/>
  <c r="H9" i="10"/>
  <c r="J9" i="10" s="1"/>
  <c r="H6" i="10"/>
  <c r="J6" i="10" s="1"/>
  <c r="H3" i="10"/>
  <c r="J3" i="10" s="1"/>
  <c r="E19" i="9"/>
  <c r="E39" i="9" s="1"/>
  <c r="E40" i="9" s="1"/>
  <c r="D19" i="9"/>
  <c r="D39" i="9" s="1"/>
  <c r="D40" i="9" s="1"/>
  <c r="C19" i="9"/>
  <c r="C39" i="9" s="1"/>
  <c r="C40" i="9" s="1"/>
  <c r="D22" i="8"/>
  <c r="C22" i="8"/>
  <c r="B22" i="8"/>
  <c r="H52" i="6"/>
  <c r="G52" i="6"/>
  <c r="F52" i="6"/>
  <c r="E52" i="6"/>
  <c r="D52" i="6"/>
  <c r="C52" i="6"/>
  <c r="I48" i="6"/>
  <c r="I47" i="6"/>
  <c r="I46" i="6"/>
  <c r="I45" i="6"/>
  <c r="I44" i="6"/>
  <c r="I43" i="6"/>
  <c r="I42" i="6"/>
  <c r="I41" i="6"/>
  <c r="I40" i="6"/>
  <c r="I39" i="6"/>
  <c r="I36" i="6"/>
  <c r="I33" i="6"/>
  <c r="I30" i="6"/>
  <c r="I28" i="6"/>
  <c r="Q27" i="6"/>
  <c r="P27" i="6"/>
  <c r="O27" i="6"/>
  <c r="N27" i="6"/>
  <c r="M27" i="6"/>
  <c r="L27" i="6"/>
  <c r="H27" i="6"/>
  <c r="G27" i="6"/>
  <c r="F27" i="6"/>
  <c r="E27" i="6"/>
  <c r="D27" i="6"/>
  <c r="C27" i="6"/>
  <c r="I25" i="6"/>
  <c r="R23" i="6"/>
  <c r="I23" i="6"/>
  <c r="R22" i="6"/>
  <c r="I22" i="6"/>
  <c r="R21" i="6"/>
  <c r="I21" i="6"/>
  <c r="R20" i="6"/>
  <c r="I20" i="6"/>
  <c r="R19" i="6"/>
  <c r="I19" i="6"/>
  <c r="R18" i="6"/>
  <c r="I18" i="6"/>
  <c r="R17" i="6"/>
  <c r="I17" i="6"/>
  <c r="R16" i="6"/>
  <c r="I16" i="6"/>
  <c r="R15" i="6"/>
  <c r="I15" i="6"/>
  <c r="R14" i="6"/>
  <c r="I14" i="6"/>
  <c r="R11" i="6"/>
  <c r="I11" i="6"/>
  <c r="R8" i="6"/>
  <c r="I8" i="6"/>
  <c r="R5" i="6"/>
  <c r="I5" i="6"/>
  <c r="R3" i="6"/>
  <c r="I3" i="6"/>
  <c r="M18" i="5"/>
  <c r="L18" i="5"/>
  <c r="K18" i="5"/>
  <c r="J18" i="5"/>
  <c r="I18" i="5"/>
  <c r="G18" i="5"/>
  <c r="F18" i="5"/>
  <c r="E18" i="5"/>
  <c r="D18" i="5"/>
  <c r="C18" i="5"/>
  <c r="N17" i="5"/>
  <c r="N16" i="5"/>
  <c r="N15" i="5"/>
  <c r="N14" i="5"/>
  <c r="N13" i="5"/>
  <c r="N12" i="5"/>
  <c r="N11" i="5"/>
  <c r="N10" i="5"/>
  <c r="N9" i="5"/>
  <c r="N8" i="5"/>
  <c r="N7" i="5"/>
  <c r="N6" i="5"/>
  <c r="N5" i="5"/>
  <c r="N4" i="5"/>
  <c r="N3" i="5"/>
  <c r="M18" i="4"/>
  <c r="L18" i="4"/>
  <c r="K18" i="4"/>
  <c r="J18" i="4"/>
  <c r="I18" i="4"/>
  <c r="G18" i="4"/>
  <c r="F18" i="4"/>
  <c r="E18" i="4"/>
  <c r="D18" i="4"/>
  <c r="C18" i="4"/>
  <c r="N17" i="4"/>
  <c r="N16" i="4"/>
  <c r="N15" i="4"/>
  <c r="N14" i="4"/>
  <c r="N13" i="4"/>
  <c r="N12" i="4"/>
  <c r="N11" i="4"/>
  <c r="N10" i="4"/>
  <c r="N9" i="4"/>
  <c r="N8" i="4"/>
  <c r="N7" i="4"/>
  <c r="N6" i="4"/>
  <c r="N5" i="4"/>
  <c r="N4" i="4"/>
  <c r="N3" i="4"/>
  <c r="M18" i="3"/>
  <c r="L18" i="3"/>
  <c r="K18" i="3"/>
  <c r="J18" i="3"/>
  <c r="I18" i="3"/>
  <c r="G18" i="3"/>
  <c r="F18" i="3"/>
  <c r="E18" i="3"/>
  <c r="D18" i="3"/>
  <c r="C18" i="3"/>
  <c r="I16" i="10" l="1"/>
  <c r="J54" i="10"/>
  <c r="I12" i="10"/>
  <c r="I50" i="10"/>
  <c r="I13" i="10"/>
  <c r="I9" i="10"/>
  <c r="H62" i="10"/>
  <c r="I26" i="10"/>
  <c r="J34" i="10"/>
  <c r="I36" i="10"/>
  <c r="I6" i="10"/>
  <c r="I32" i="10"/>
  <c r="I27" i="6"/>
  <c r="R27" i="6"/>
  <c r="I17" i="10"/>
  <c r="N18" i="5"/>
  <c r="K19" i="5" s="1"/>
  <c r="J29" i="10"/>
  <c r="I33" i="10"/>
  <c r="I37" i="10"/>
  <c r="I52" i="10"/>
  <c r="I56" i="10"/>
  <c r="J10" i="10"/>
  <c r="I14" i="10"/>
  <c r="N18" i="4"/>
  <c r="K19" i="4" s="1"/>
  <c r="J18" i="10"/>
  <c r="I30" i="10"/>
  <c r="J49" i="10"/>
  <c r="I53" i="10"/>
  <c r="I57" i="10"/>
  <c r="H22" i="10"/>
  <c r="I46" i="10"/>
  <c r="I52" i="6"/>
  <c r="J58" i="10"/>
  <c r="M19" i="4"/>
  <c r="I19" i="4"/>
  <c r="J19" i="4"/>
  <c r="I19" i="5"/>
  <c r="J19" i="5"/>
  <c r="N18" i="3"/>
  <c r="J19" i="3" s="1"/>
  <c r="I3" i="10"/>
  <c r="I11" i="10"/>
  <c r="I15" i="10"/>
  <c r="I19" i="10"/>
  <c r="I23" i="10"/>
  <c r="I31" i="10"/>
  <c r="I35" i="10"/>
  <c r="I39" i="10"/>
  <c r="I43" i="10"/>
  <c r="I51" i="10"/>
  <c r="I55" i="10"/>
  <c r="I59" i="10"/>
  <c r="M19" i="5" l="1"/>
  <c r="L19" i="5"/>
  <c r="L19" i="4"/>
  <c r="K19" i="3"/>
  <c r="M19" i="3"/>
  <c r="I19" i="3"/>
  <c r="L19" i="3"/>
</calcChain>
</file>

<file path=xl/sharedStrings.xml><?xml version="1.0" encoding="utf-8"?>
<sst xmlns="http://schemas.openxmlformats.org/spreadsheetml/2006/main" count="243" uniqueCount="110">
  <si>
    <t>Key Centre Monitoring</t>
  </si>
  <si>
    <t>Traffic and rail counts were conducted on a cordon around Altrincham in 1997. Subsequently, Altrincham was surveyed on a three yearly cycle (1999, 2002, 2005 and 2008) to monitor progress towards key objectives in the first Greater Manchester Local Transport Plan (GMLTP) and its successor, GMLTP2. Pedestrian surveys were added to the programme in 2002. Since April 2009,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</si>
  <si>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</si>
  <si>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April 2009,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</si>
  <si>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</si>
  <si>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</si>
  <si>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</si>
  <si>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</si>
  <si>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</si>
  <si>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</si>
  <si>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</si>
  <si>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</si>
  <si>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Trips</t>
  </si>
  <si>
    <t>Pedal Cycles</t>
  </si>
  <si>
    <t>Bus Trips</t>
  </si>
  <si>
    <t>Walk</t>
  </si>
  <si>
    <t>Rail/ML</t>
  </si>
  <si>
    <t>All Trips (excl m/c &amp; goods)</t>
  </si>
  <si>
    <t>U Springfield Rd</t>
  </si>
  <si>
    <t>A538 Barrington Rd</t>
  </si>
  <si>
    <t>U Grosvenor Rd</t>
  </si>
  <si>
    <t>C Moss Ln</t>
  </si>
  <si>
    <t>U Denmark St</t>
  </si>
  <si>
    <t>A538 Railway St</t>
  </si>
  <si>
    <t>New St</t>
  </si>
  <si>
    <t>C Regent Rd</t>
  </si>
  <si>
    <t>C High St</t>
  </si>
  <si>
    <t>C Market St</t>
  </si>
  <si>
    <t>Kingsway</t>
  </si>
  <si>
    <t>U Victoria St</t>
  </si>
  <si>
    <t>Rail/Metro Station Exit</t>
  </si>
  <si>
    <t>U Footbridge Over Rail</t>
  </si>
  <si>
    <t>Total</t>
  </si>
  <si>
    <t>Average Car Occupancy =</t>
  </si>
  <si>
    <t>NOTES:</t>
  </si>
  <si>
    <t>U The Narrows</t>
  </si>
  <si>
    <t>Time Period</t>
  </si>
  <si>
    <t>Year</t>
  </si>
  <si>
    <t>LGV</t>
  </si>
  <si>
    <t>OGV</t>
  </si>
  <si>
    <t>M/C</t>
  </si>
  <si>
    <t>P/C</t>
  </si>
  <si>
    <t>All</t>
  </si>
  <si>
    <t>07:30-09:30</t>
  </si>
  <si>
    <t>10:00-12:00</t>
  </si>
  <si>
    <t>16:00-18:00</t>
  </si>
  <si>
    <t>Site</t>
  </si>
  <si>
    <t>% Driver Only</t>
  </si>
  <si>
    <t>Ave Occupancy</t>
  </si>
  <si>
    <t>85912 Victoria Street</t>
  </si>
  <si>
    <t>85902 Barrington Road*</t>
  </si>
  <si>
    <t>85906 Railway Street</t>
  </si>
  <si>
    <t>All Sites</t>
  </si>
  <si>
    <t xml:space="preserve">Table 22 Trend in Altrincham Key Centre Car Occupancy Rates </t>
  </si>
  <si>
    <t>Rail &amp; Metrolink Passengers</t>
  </si>
  <si>
    <t>Pedestrians Entering Key Centre</t>
  </si>
  <si>
    <t>Site No.</t>
  </si>
  <si>
    <t>Springfield Rd (S-Bound)</t>
  </si>
  <si>
    <t>Barrington Rd (S-Bound)</t>
  </si>
  <si>
    <t>Grosvenor Rd (S-Bound)</t>
  </si>
  <si>
    <t>Moss Ln (W-Bound)</t>
  </si>
  <si>
    <t>Denmark St (N-Bound)</t>
  </si>
  <si>
    <t>Railway St (NE-Bound)</t>
  </si>
  <si>
    <t>85907*</t>
  </si>
  <si>
    <t>New St (NE-Bound)</t>
  </si>
  <si>
    <t>Regent Rd (SE-Bound)</t>
  </si>
  <si>
    <t>High St (E-Bound)</t>
  </si>
  <si>
    <t>Market St (S-Bound)</t>
  </si>
  <si>
    <t>Kingsway (E-Bound)</t>
  </si>
  <si>
    <t>Victoria St (E-Bound)</t>
  </si>
  <si>
    <t xml:space="preserve">Tesco Footbridge </t>
  </si>
  <si>
    <t>Cordon Total</t>
  </si>
  <si>
    <t xml:space="preserve">Table 25 Trend in Pedestrians Entering Altrincham Key Centre </t>
  </si>
  <si>
    <t xml:space="preserve"> Table 26     Car and Non-Car Trips into Altrincham Key Centre</t>
  </si>
  <si>
    <t>Car</t>
  </si>
  <si>
    <t>Bus</t>
  </si>
  <si>
    <t>Rail/     Metrolink</t>
  </si>
  <si>
    <t>Cycle</t>
  </si>
  <si>
    <t>% Car</t>
  </si>
  <si>
    <t>% Non-Car</t>
  </si>
  <si>
    <t>COVID-19 PANDEMIC</t>
  </si>
  <si>
    <t>Link Count Suspended 2020 - Road Closed</t>
  </si>
  <si>
    <t xml:space="preserve">Table 17 Key Centre Cordon Survey Summary by Site in September 2020 (07:30-09:30) </t>
  </si>
  <si>
    <t>Car Occupancy*</t>
  </si>
  <si>
    <t xml:space="preserve">* Car Occupancy surveys: At sites where car occupancy was not surveyed, the average car occupancy (highlighted) has been applied. </t>
  </si>
  <si>
    <t xml:space="preserve">Table 18 Key Centre Cordon Survey Summary by Site in September 2020 (10:00-12:00) </t>
  </si>
  <si>
    <r>
      <t>Site 85906 (A538 Railway St)</t>
    </r>
    <r>
      <rPr>
        <sz val="10"/>
        <rFont val="Calibri"/>
        <family val="2"/>
        <scheme val="minor"/>
      </rPr>
      <t xml:space="preserve"> - Flows higher in all time periods due to closure of Site 85904 (see above).</t>
    </r>
  </si>
  <si>
    <r>
      <t>Site 85908 (C Regent Rd)</t>
    </r>
    <r>
      <rPr>
        <sz val="10"/>
        <rFont val="Calibri"/>
        <family val="2"/>
        <scheme val="minor"/>
      </rPr>
      <t xml:space="preserve"> - Flows possibly affected by temporary traffic signals between Norman's Place and New Street and also closure of Regent Road Car Park for development works.</t>
    </r>
  </si>
  <si>
    <r>
      <rPr>
        <b/>
        <sz val="10"/>
        <rFont val="Calibri"/>
        <family val="2"/>
      </rPr>
      <t>Site 85904 (C Moss Lane)</t>
    </r>
    <r>
      <rPr>
        <sz val="10"/>
        <rFont val="Calibri"/>
        <family val="2"/>
      </rPr>
      <t xml:space="preserve"> - Link count suspended in 2020 due to closure of Moss Lane (from 30.09.2019) between Oakfield Road and Stamford New Road for development works. Closure to continue until September 2021.</t>
    </r>
  </si>
  <si>
    <t xml:space="preserve">Table 19 Key Centre Cordon Survey Summary by Site in September 2020 (16:00-18:00) </t>
  </si>
  <si>
    <t>Table 20 Altrincham Key Centre Inbound Cordon Counts 1997, 1999, 2002, 2005 &amp;  2008 - 2020</t>
  </si>
  <si>
    <t>2020/1997</t>
  </si>
  <si>
    <t>NOTES</t>
  </si>
  <si>
    <t>ALL FLOWS AFFECTED BY THE COVID-19 PANDEMIC (See 'Key Centre Notes')</t>
  </si>
  <si>
    <t>2020: ALL FLOWS AFFECTED BY THE COVID-19 PANDEMIC (See 'Key Centre Notes')</t>
  </si>
  <si>
    <t>Car Occupancy at Key Centre Cordon Sites (towards Key Centre) September 2020</t>
  </si>
  <si>
    <t>Table 21 Altrincham Key Centre Car Occupancy Rates 2020</t>
  </si>
  <si>
    <t xml:space="preserve">Table 23 Rail and Metrolink Passengers Entering Altrincham Key Centre 1997, 1998, 2001, 2004, 2007 and 2009 - 2020
</t>
  </si>
  <si>
    <t>2020/2002</t>
  </si>
  <si>
    <t>* Site 85907 (New Street)  -  North-Western footpath closed due to development works in 2020</t>
  </si>
  <si>
    <t>The Narrows</t>
  </si>
  <si>
    <t>Table 24 People Entering Altrincham Key Centre on Foot in 2020</t>
  </si>
  <si>
    <r>
      <rPr>
        <b/>
        <sz val="10"/>
        <rFont val="Calibri"/>
        <family val="2"/>
        <scheme val="minor"/>
      </rPr>
      <t>2003</t>
    </r>
    <r>
      <rPr>
        <sz val="10"/>
        <rFont val="Calibri"/>
        <family val="2"/>
        <scheme val="minor"/>
      </rPr>
      <t>; Traffic flows crossing the cordon were affected by the completion of the Altrincham Eastern Improvement Route in October 2002.</t>
    </r>
  </si>
  <si>
    <r>
      <rPr>
        <b/>
        <sz val="10"/>
        <rFont val="Calibri"/>
        <family val="2"/>
        <scheme val="minor"/>
      </rPr>
      <t>*Site 85902 (Barrington Road)</t>
    </r>
    <r>
      <rPr>
        <sz val="10"/>
        <rFont val="Calibri"/>
        <family val="2"/>
        <scheme val="minor"/>
      </rPr>
      <t xml:space="preserve"> - resurveyed 14.12.20 due to data quality issues caused by surveyor error.</t>
    </r>
  </si>
  <si>
    <r>
      <t xml:space="preserve">The key centre surveys for Altrincham were conducted on </t>
    </r>
    <r>
      <rPr>
        <b/>
        <i/>
        <sz val="11"/>
        <rFont val="Calibri"/>
        <family val="2"/>
        <scheme val="minor"/>
      </rPr>
      <t>Tuesday 22nd September 2020</t>
    </r>
    <r>
      <rPr>
        <i/>
        <sz val="11"/>
        <rFont val="Calibri"/>
        <family val="2"/>
        <scheme val="minor"/>
      </rPr>
      <t xml:space="preserve">. These had been postponed from Tuesday 28th April 2020 due to the Covid-19 Pandemic. No lockdown was in place at the time of the surveys but homeworking was advised where possible, educational establishments were open (higher education had moved partially online) and public transport was restricted locally to essential journeys only. Retail and hospitality venues were open. Mass events were banned but most other institutions were open subject to national guidance. The 'Rule Of Six' applied both indoors and out with the 'single household'/'support bubble' restrictions applying locally along with national guidance to avoid travel to/from areas in Tier 3. While it's not possible to judge the exact effect, it's likely that the surveys, </t>
    </r>
    <r>
      <rPr>
        <b/>
        <i/>
        <u/>
        <sz val="11"/>
        <rFont val="Calibri"/>
        <family val="2"/>
        <scheme val="minor"/>
      </rPr>
      <t>compared to the 2016-2019 period</t>
    </r>
    <r>
      <rPr>
        <i/>
        <sz val="11"/>
        <rFont val="Calibri"/>
        <family val="2"/>
        <scheme val="minor"/>
      </rPr>
      <t xml:space="preserve"> were thus affected;</t>
    </r>
  </si>
  <si>
    <r>
      <rPr>
        <b/>
        <i/>
        <sz val="11"/>
        <rFont val="Calibri"/>
        <family val="2"/>
        <scheme val="minor"/>
      </rPr>
      <t>• Link counts</t>
    </r>
    <r>
      <rPr>
        <i/>
        <sz val="11"/>
        <rFont val="Calibri"/>
        <family val="2"/>
        <scheme val="minor"/>
      </rPr>
      <t xml:space="preserve"> - much lower flows than 2016-2019 (in all time periods)
</t>
    </r>
    <r>
      <rPr>
        <b/>
        <i/>
        <sz val="11"/>
        <rFont val="Calibri"/>
        <family val="2"/>
        <scheme val="minor"/>
      </rPr>
      <t>• Car occupancies</t>
    </r>
    <r>
      <rPr>
        <i/>
        <sz val="11"/>
        <rFont val="Calibri"/>
        <family val="2"/>
        <scheme val="minor"/>
      </rPr>
      <t xml:space="preserve"> - much lower flows than 2016-2019 (in all time periods)
</t>
    </r>
    <r>
      <rPr>
        <b/>
        <i/>
        <sz val="11"/>
        <rFont val="Calibri"/>
        <family val="2"/>
        <scheme val="minor"/>
      </rPr>
      <t>• Pedestrian counts</t>
    </r>
    <r>
      <rPr>
        <i/>
        <sz val="11"/>
        <rFont val="Calibri"/>
        <family val="2"/>
        <scheme val="minor"/>
      </rPr>
      <t xml:space="preserve"> - much lower flows than 2016-2019 (in all time periods)
</t>
    </r>
    <r>
      <rPr>
        <b/>
        <i/>
        <sz val="11"/>
        <rFont val="Calibri"/>
        <family val="2"/>
        <scheme val="minor"/>
      </rPr>
      <t>• Pedal cycle counts</t>
    </r>
    <r>
      <rPr>
        <i/>
        <sz val="11"/>
        <rFont val="Calibri"/>
        <family val="2"/>
        <scheme val="minor"/>
      </rPr>
      <t xml:space="preserve"> - much higher flows than 2016-2019 (in all time periods)
</t>
    </r>
    <r>
      <rPr>
        <b/>
        <i/>
        <sz val="11"/>
        <rFont val="Calibri"/>
        <family val="2"/>
        <scheme val="minor"/>
      </rPr>
      <t>• Metrolink passengers</t>
    </r>
    <r>
      <rPr>
        <i/>
        <sz val="11"/>
        <rFont val="Calibri"/>
        <family val="2"/>
        <scheme val="minor"/>
      </rPr>
      <t xml:space="preserve"> - much lower flows than 2016-2019 (in all time periods)
</t>
    </r>
    <r>
      <rPr>
        <b/>
        <i/>
        <sz val="11"/>
        <rFont val="Calibri"/>
        <family val="2"/>
        <scheme val="minor"/>
      </rPr>
      <t>• Bus occupants</t>
    </r>
    <r>
      <rPr>
        <i/>
        <sz val="11"/>
        <rFont val="Calibri"/>
        <family val="2"/>
        <scheme val="minor"/>
      </rPr>
      <t xml:space="preserve"> - much lower occupancy than 2016-2019 (in OP &amp; PM periods only); much higher bus flows than 2016-2019 (in AM period only) due to duplicate school bus services to enable social distancing.</t>
    </r>
  </si>
  <si>
    <r>
      <t xml:space="preserve">*Car Occupancy Surveys - </t>
    </r>
    <r>
      <rPr>
        <i/>
        <sz val="11"/>
        <rFont val="Calibri"/>
        <family val="2"/>
        <scheme val="minor"/>
      </rPr>
      <t xml:space="preserve">Sites that have not been surveyed have been allotted the average occupancy rate (highlighted) from the surveyed sites, </t>
    </r>
  </si>
  <si>
    <r>
      <rPr>
        <b/>
        <i/>
        <sz val="11"/>
        <rFont val="Calibri"/>
        <family val="2"/>
      </rPr>
      <t>Site 85904 (C Moss Lane)</t>
    </r>
    <r>
      <rPr>
        <i/>
        <sz val="11"/>
        <rFont val="Calibri"/>
        <family val="2"/>
      </rPr>
      <t xml:space="preserve"> - Link count suspended in 2020 due to closure of Moss Lane (from 30.09.2019) between Oakfield Road and Stamford New Road for development works. Closure to continue until September 2021.</t>
    </r>
  </si>
  <si>
    <r>
      <t>Site 85906 (A538 Railway St)</t>
    </r>
    <r>
      <rPr>
        <i/>
        <sz val="11"/>
        <rFont val="Calibri"/>
        <family val="2"/>
        <scheme val="minor"/>
      </rPr>
      <t xml:space="preserve"> - Flows higher in all time periods due to closure of Site 85904 (see above).</t>
    </r>
  </si>
  <si>
    <r>
      <t>Site 85908 (C Regent Rd)</t>
    </r>
    <r>
      <rPr>
        <i/>
        <sz val="11"/>
        <rFont val="Calibri"/>
        <family val="2"/>
        <scheme val="minor"/>
      </rPr>
      <t xml:space="preserve"> - Flows possibly affected by temporary traffic signals between Norman's Place and New Street and also closure of Regent Road Car Park for development works.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</si>
</sst>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0"/>
      <name val="Arial"/>
      <family val="2"/>
    </font>
    <font>
      <sz val="11"/>
      <color theme="1"/>
      <name val="Calibri"/>
      <family val="2"/>
      <scheme val="minor"/>
    </font>
    <font>
      <b/>
      <sz val="11"/>
      <color theme="1"/>
      <name val="Calibri"/>
      <family val="2"/>
      <scheme val="minor"/>
    </font>
    <font>
      <sz val="10"/>
      <name val="Arial"/>
      <family val="2"/>
    </font>
    <font>
      <sz val="10"/>
      <color theme="1"/>
      <name val="Arial"/>
      <family val="2"/>
    </font>
    <font>
      <sz val="10"/>
      <color rgb="FF0070C0"/>
      <name val="Arial"/>
      <family val="2"/>
    </font>
    <font>
      <b/>
      <sz val="12"/>
      <color theme="1"/>
      <name val="Calibri"/>
      <family val="2"/>
      <scheme val="minor"/>
    </font>
    <font>
      <b/>
      <sz val="11"/>
      <name val="Calibri"/>
      <family val="2"/>
      <scheme val="minor"/>
    </font>
    <font>
      <sz val="11"/>
      <name val="Calibri"/>
      <family val="2"/>
      <scheme val="minor"/>
    </font>
    <font>
      <b/>
      <sz val="12"/>
      <name val="Calibri"/>
      <family val="2"/>
      <scheme val="minor"/>
    </font>
    <font>
      <sz val="11"/>
      <color rgb="FFFF0000"/>
      <name val="Calibri"/>
      <family val="2"/>
      <scheme val="minor"/>
    </font>
    <font>
      <sz val="13"/>
      <color theme="1"/>
      <name val="Calibri"/>
      <family val="2"/>
    </font>
    <font>
      <sz val="8"/>
      <name val="Times New Roman"/>
    </font>
    <font>
      <i/>
      <sz val="8"/>
      <name val="Times New Roman"/>
      <family val="1"/>
    </font>
    <font>
      <b/>
      <sz val="11"/>
      <name val="Calibri"/>
      <family val="2"/>
    </font>
    <font>
      <sz val="11"/>
      <name val="Calibri"/>
      <family val="2"/>
    </font>
    <font>
      <b/>
      <sz val="9"/>
      <name val="Calibri"/>
      <family val="2"/>
    </font>
    <font>
      <b/>
      <sz val="10"/>
      <name val="Calibri"/>
      <family val="2"/>
      <scheme val="minor"/>
    </font>
    <font>
      <sz val="10"/>
      <name val="Calibri"/>
      <family val="2"/>
      <scheme val="minor"/>
    </font>
    <font>
      <b/>
      <sz val="10"/>
      <name val="Arial"/>
      <family val="2"/>
    </font>
    <font>
      <b/>
      <sz val="10"/>
      <name val="Calibri"/>
      <family val="2"/>
    </font>
    <font>
      <sz val="10"/>
      <name val="Calibri"/>
      <family val="2"/>
    </font>
    <font>
      <sz val="11"/>
      <name val="Arial"/>
      <family val="2"/>
    </font>
    <font>
      <sz val="8"/>
      <name val="Calibri"/>
      <family val="2"/>
    </font>
    <font>
      <sz val="8"/>
      <name val="Times New Roman"/>
      <family val="1"/>
    </font>
    <font>
      <sz val="12"/>
      <name val="Calibri"/>
      <family val="2"/>
      <scheme val="minor"/>
    </font>
    <font>
      <sz val="12"/>
      <name val="Arial"/>
      <family val="2"/>
    </font>
    <font>
      <b/>
      <sz val="14"/>
      <name val="Calibri"/>
      <family val="2"/>
    </font>
    <font>
      <sz val="13"/>
      <name val="Calibri"/>
      <family val="2"/>
    </font>
    <font>
      <i/>
      <sz val="11"/>
      <name val="Calibri"/>
      <family val="2"/>
      <scheme val="minor"/>
    </font>
    <font>
      <b/>
      <i/>
      <sz val="11"/>
      <name val="Calibri"/>
      <family val="2"/>
      <scheme val="minor"/>
    </font>
    <font>
      <b/>
      <i/>
      <u/>
      <sz val="11"/>
      <name val="Calibri"/>
      <family val="2"/>
      <scheme val="minor"/>
    </font>
    <font>
      <i/>
      <sz val="11"/>
      <name val="Arial"/>
      <family val="2"/>
    </font>
    <font>
      <i/>
      <sz val="11"/>
      <name val="Times New Roman"/>
      <family val="1"/>
    </font>
    <font>
      <b/>
      <i/>
      <sz val="11"/>
      <name val="Calibri"/>
      <family val="2"/>
    </font>
    <font>
      <i/>
      <sz val="11"/>
      <name val="Calibri"/>
      <family val="2"/>
    </font>
  </fonts>
  <fills count="5">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s>
  <borders count="76">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right/>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top style="double">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top/>
      <bottom style="thin">
        <color indexed="64"/>
      </bottom>
      <diagonal/>
    </border>
    <border>
      <left style="double">
        <color indexed="64"/>
      </left>
      <right/>
      <top style="thin">
        <color indexed="64"/>
      </top>
      <bottom/>
      <diagonal/>
    </border>
    <border>
      <left style="medium">
        <color indexed="64"/>
      </left>
      <right style="double">
        <color indexed="64"/>
      </right>
      <top/>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9">
    <xf numFmtId="0" fontId="0" fillId="0" borderId="0"/>
    <xf numFmtId="0" fontId="3" fillId="0" borderId="0"/>
    <xf numFmtId="0" fontId="3" fillId="0" borderId="0"/>
    <xf numFmtId="0" fontId="1" fillId="0" borderId="0"/>
    <xf numFmtId="0" fontId="3" fillId="0" borderId="0"/>
    <xf numFmtId="0" fontId="3" fillId="0" borderId="0"/>
    <xf numFmtId="0" fontId="3" fillId="0" borderId="0"/>
    <xf numFmtId="0" fontId="11" fillId="0" borderId="0"/>
    <xf numFmtId="0" fontId="12" fillId="0" borderId="0"/>
  </cellStyleXfs>
  <cellXfs count="261">
    <xf numFmtId="0" fontId="0" fillId="0" borderId="0" xfId="0"/>
    <xf numFmtId="0" fontId="5" fillId="0" borderId="0" xfId="0" applyFont="1"/>
    <xf numFmtId="0" fontId="1" fillId="0" borderId="0" xfId="1" applyFont="1"/>
    <xf numFmtId="1" fontId="1" fillId="0" borderId="0" xfId="1" applyNumberFormat="1" applyFont="1"/>
    <xf numFmtId="0" fontId="1" fillId="0" borderId="8" xfId="1" applyFont="1" applyBorder="1" applyAlignment="1">
      <alignment horizontal="left"/>
    </xf>
    <xf numFmtId="0" fontId="1" fillId="0" borderId="9" xfId="1" applyFont="1" applyBorder="1"/>
    <xf numFmtId="1" fontId="1" fillId="0" borderId="9" xfId="1" applyNumberFormat="1" applyFont="1" applyBorder="1"/>
    <xf numFmtId="2" fontId="6" fillId="2" borderId="9" xfId="2" applyNumberFormat="1" applyFont="1" applyFill="1" applyBorder="1"/>
    <xf numFmtId="164" fontId="1" fillId="0" borderId="9" xfId="1" applyNumberFormat="1" applyFont="1" applyBorder="1"/>
    <xf numFmtId="164" fontId="1" fillId="0" borderId="13" xfId="1" applyNumberFormat="1" applyFont="1" applyBorder="1"/>
    <xf numFmtId="164" fontId="1" fillId="0" borderId="0" xfId="1" applyNumberFormat="1" applyFont="1"/>
    <xf numFmtId="0" fontId="1" fillId="0" borderId="0" xfId="1" applyFont="1" applyAlignment="1">
      <alignment horizontal="left"/>
    </xf>
    <xf numFmtId="0" fontId="8" fillId="0" borderId="0" xfId="1" applyFont="1"/>
    <xf numFmtId="0" fontId="8" fillId="0" borderId="4" xfId="1" applyFont="1" applyBorder="1" applyAlignment="1">
      <alignment horizontal="left"/>
    </xf>
    <xf numFmtId="0" fontId="8" fillId="0" borderId="5" xfId="1" applyFont="1" applyBorder="1"/>
    <xf numFmtId="0" fontId="8" fillId="0" borderId="5" xfId="1" applyFont="1" applyBorder="1" applyAlignment="1">
      <alignment horizontal="center"/>
    </xf>
    <xf numFmtId="0" fontId="8" fillId="0" borderId="5" xfId="1" applyFont="1" applyBorder="1" applyAlignment="1">
      <alignment horizontal="center" wrapText="1"/>
    </xf>
    <xf numFmtId="0" fontId="8" fillId="0" borderId="6" xfId="1" applyFont="1" applyBorder="1" applyAlignment="1">
      <alignment horizontal="center" wrapText="1"/>
    </xf>
    <xf numFmtId="1" fontId="8" fillId="0" borderId="5" xfId="1" applyNumberFormat="1" applyFont="1" applyBorder="1"/>
    <xf numFmtId="1" fontId="8" fillId="0" borderId="6" xfId="1" applyNumberFormat="1" applyFont="1" applyBorder="1"/>
    <xf numFmtId="2" fontId="8" fillId="0" borderId="5" xfId="1" applyNumberFormat="1" applyFont="1" applyFill="1" applyBorder="1"/>
    <xf numFmtId="2" fontId="8" fillId="2" borderId="5" xfId="1" applyNumberFormat="1" applyFont="1" applyFill="1" applyBorder="1"/>
    <xf numFmtId="1" fontId="8" fillId="4" borderId="5" xfId="1" applyNumberFormat="1" applyFont="1" applyFill="1" applyBorder="1"/>
    <xf numFmtId="2" fontId="8" fillId="0" borderId="5" xfId="1" applyNumberFormat="1" applyFont="1" applyBorder="1"/>
    <xf numFmtId="1" fontId="8" fillId="0" borderId="7" xfId="0" applyNumberFormat="1" applyFont="1" applyBorder="1"/>
    <xf numFmtId="1" fontId="8" fillId="0" borderId="0" xfId="1" applyNumberFormat="1" applyFont="1"/>
    <xf numFmtId="0" fontId="7" fillId="0" borderId="5" xfId="1" applyFont="1" applyBorder="1"/>
    <xf numFmtId="1" fontId="7" fillId="0" borderId="5" xfId="1" applyNumberFormat="1" applyFont="1" applyBorder="1"/>
    <xf numFmtId="1" fontId="7" fillId="0" borderId="6" xfId="1" applyNumberFormat="1" applyFont="1" applyBorder="1"/>
    <xf numFmtId="0" fontId="8" fillId="0" borderId="8" xfId="1" applyFont="1" applyBorder="1" applyAlignment="1">
      <alignment horizontal="left"/>
    </xf>
    <xf numFmtId="0" fontId="8" fillId="0" borderId="9" xfId="1" applyFont="1" applyBorder="1"/>
    <xf numFmtId="1" fontId="8" fillId="0" borderId="9" xfId="1" applyNumberFormat="1" applyFont="1" applyBorder="1"/>
    <xf numFmtId="2" fontId="9" fillId="2" borderId="9" xfId="2" applyNumberFormat="1" applyFont="1" applyFill="1" applyBorder="1"/>
    <xf numFmtId="164" fontId="8" fillId="0" borderId="9" xfId="1" applyNumberFormat="1" applyFont="1" applyBorder="1"/>
    <xf numFmtId="164" fontId="8" fillId="0" borderId="13" xfId="1" applyNumberFormat="1" applyFont="1" applyBorder="1"/>
    <xf numFmtId="164" fontId="8" fillId="0" borderId="0" xfId="1" applyNumberFormat="1" applyFont="1"/>
    <xf numFmtId="0" fontId="3" fillId="0" borderId="0" xfId="0" applyFont="1" applyAlignment="1">
      <alignment wrapText="1"/>
    </xf>
    <xf numFmtId="0" fontId="8" fillId="0" borderId="0" xfId="1" applyFont="1" applyAlignment="1">
      <alignment horizontal="left"/>
    </xf>
    <xf numFmtId="1" fontId="7" fillId="4" borderId="5" xfId="1" applyNumberFormat="1" applyFont="1" applyFill="1" applyBorder="1"/>
    <xf numFmtId="0" fontId="17" fillId="0" borderId="0" xfId="2" applyFont="1"/>
    <xf numFmtId="0" fontId="18" fillId="0" borderId="0" xfId="3" applyFont="1"/>
    <xf numFmtId="0" fontId="19" fillId="0" borderId="0" xfId="2" applyFont="1"/>
    <xf numFmtId="0" fontId="17" fillId="0" borderId="0" xfId="2" applyFont="1" applyAlignment="1">
      <alignment horizontal="right"/>
    </xf>
    <xf numFmtId="2" fontId="17" fillId="0" borderId="0" xfId="2" applyNumberFormat="1" applyFont="1"/>
    <xf numFmtId="9" fontId="17" fillId="0" borderId="0" xfId="2" applyNumberFormat="1" applyFont="1" applyAlignment="1">
      <alignment horizontal="right"/>
    </xf>
    <xf numFmtId="9" fontId="19" fillId="0" borderId="0" xfId="2" applyNumberFormat="1" applyFont="1" applyAlignment="1">
      <alignment horizontal="right"/>
    </xf>
    <xf numFmtId="0" fontId="18" fillId="0" borderId="0" xfId="2" applyFont="1" applyAlignment="1">
      <alignment horizontal="left" vertical="top"/>
    </xf>
    <xf numFmtId="0" fontId="18" fillId="0" borderId="0" xfId="2" applyFont="1" applyAlignment="1">
      <alignment horizontal="left" vertical="top" wrapText="1"/>
    </xf>
    <xf numFmtId="0" fontId="21" fillId="0" borderId="0" xfId="7" applyFont="1"/>
    <xf numFmtId="0" fontId="18" fillId="0" borderId="0" xfId="1" applyFont="1"/>
    <xf numFmtId="0" fontId="10" fillId="0" borderId="0" xfId="1" applyFont="1"/>
    <xf numFmtId="1" fontId="10" fillId="0" borderId="0" xfId="1" applyNumberFormat="1" applyFont="1"/>
    <xf numFmtId="164" fontId="10" fillId="0" borderId="0" xfId="1" applyNumberFormat="1" applyFont="1"/>
    <xf numFmtId="0" fontId="10" fillId="0" borderId="0" xfId="1" applyFont="1" applyAlignment="1">
      <alignment horizontal="left"/>
    </xf>
    <xf numFmtId="0" fontId="7" fillId="0" borderId="0" xfId="0" applyFont="1"/>
    <xf numFmtId="0" fontId="8" fillId="0" borderId="0" xfId="0" applyFont="1"/>
    <xf numFmtId="0" fontId="8" fillId="0" borderId="4" xfId="0" applyFont="1" applyBorder="1"/>
    <xf numFmtId="0" fontId="8" fillId="0" borderId="5" xfId="0" applyFont="1" applyBorder="1"/>
    <xf numFmtId="0" fontId="8" fillId="0" borderId="6" xfId="0" applyFont="1" applyBorder="1"/>
    <xf numFmtId="0" fontId="8" fillId="0" borderId="4" xfId="0" applyFont="1" applyBorder="1" applyAlignment="1">
      <alignment horizontal="left"/>
    </xf>
    <xf numFmtId="1" fontId="8" fillId="0" borderId="5" xfId="0" applyNumberFormat="1" applyFont="1" applyBorder="1"/>
    <xf numFmtId="1" fontId="8" fillId="0" borderId="6" xfId="0" applyNumberFormat="1" applyFont="1" applyBorder="1"/>
    <xf numFmtId="0" fontId="8" fillId="0" borderId="39" xfId="0" applyFont="1" applyBorder="1" applyAlignment="1">
      <alignment horizontal="left"/>
    </xf>
    <xf numFmtId="1" fontId="8" fillId="0" borderId="40" xfId="0" applyNumberFormat="1" applyFont="1" applyBorder="1"/>
    <xf numFmtId="0" fontId="7" fillId="0" borderId="8" xfId="0" applyFont="1" applyBorder="1"/>
    <xf numFmtId="2" fontId="7" fillId="0" borderId="9" xfId="0" applyNumberFormat="1" applyFont="1" applyBorder="1"/>
    <xf numFmtId="0" fontId="9" fillId="0" borderId="0" xfId="0" applyFont="1"/>
    <xf numFmtId="0" fontId="7" fillId="0" borderId="4" xfId="0" applyFont="1" applyBorder="1"/>
    <xf numFmtId="0" fontId="7" fillId="0" borderId="5" xfId="0" applyFont="1" applyBorder="1"/>
    <xf numFmtId="0" fontId="7" fillId="0" borderId="5" xfId="0" applyFont="1" applyBorder="1" applyAlignment="1">
      <alignment horizontal="right"/>
    </xf>
    <xf numFmtId="0" fontId="7" fillId="0" borderId="6" xfId="0" applyFont="1" applyBorder="1" applyAlignment="1">
      <alignment horizontal="right"/>
    </xf>
    <xf numFmtId="0" fontId="22" fillId="0" borderId="41" xfId="0" applyFont="1" applyBorder="1" applyAlignment="1">
      <alignment horizontal="left" wrapText="1"/>
    </xf>
    <xf numFmtId="0" fontId="8" fillId="0" borderId="8" xfId="0" applyFont="1" applyBorder="1"/>
    <xf numFmtId="0" fontId="7" fillId="0" borderId="9" xfId="0" applyFont="1" applyBorder="1"/>
    <xf numFmtId="0" fontId="7" fillId="0" borderId="13" xfId="0" applyFont="1" applyBorder="1"/>
    <xf numFmtId="0" fontId="23" fillId="0" borderId="42" xfId="0" applyFont="1" applyBorder="1"/>
    <xf numFmtId="0" fontId="24" fillId="0" borderId="42" xfId="0" applyFont="1" applyBorder="1"/>
    <xf numFmtId="0" fontId="16" fillId="0" borderId="0" xfId="0" applyFont="1"/>
    <xf numFmtId="0" fontId="17" fillId="0" borderId="0" xfId="4" applyFont="1"/>
    <xf numFmtId="0" fontId="24" fillId="0" borderId="0" xfId="0" applyFont="1"/>
    <xf numFmtId="0" fontId="16" fillId="0" borderId="0" xfId="0" applyFont="1" applyAlignment="1">
      <alignment wrapText="1"/>
    </xf>
    <xf numFmtId="0" fontId="7" fillId="0" borderId="6" xfId="0" applyFont="1" applyBorder="1"/>
    <xf numFmtId="2" fontId="7" fillId="0" borderId="13" xfId="0" applyNumberFormat="1" applyFont="1" applyBorder="1"/>
    <xf numFmtId="0" fontId="8" fillId="0" borderId="0" xfId="4" applyFont="1"/>
    <xf numFmtId="0" fontId="7" fillId="0" borderId="17" xfId="4" applyFont="1" applyBorder="1" applyAlignment="1">
      <alignment horizontal="center" wrapText="1"/>
    </xf>
    <xf numFmtId="0" fontId="7" fillId="0" borderId="18" xfId="4" applyFont="1" applyBorder="1" applyAlignment="1">
      <alignment horizontal="center" wrapText="1"/>
    </xf>
    <xf numFmtId="0" fontId="7" fillId="0" borderId="19" xfId="5" applyFont="1" applyBorder="1" applyAlignment="1">
      <alignment horizontal="center" vertical="center" wrapText="1"/>
    </xf>
    <xf numFmtId="0" fontId="7" fillId="0" borderId="18" xfId="5" applyFont="1" applyBorder="1" applyAlignment="1">
      <alignment horizontal="center" vertical="center" wrapText="1"/>
    </xf>
    <xf numFmtId="0" fontId="7" fillId="0" borderId="19" xfId="4" applyFont="1" applyBorder="1" applyAlignment="1">
      <alignment horizontal="center" wrapText="1"/>
    </xf>
    <xf numFmtId="0" fontId="7" fillId="0" borderId="20" xfId="5" applyFont="1" applyBorder="1" applyAlignment="1">
      <alignment horizontal="center" vertical="center" wrapText="1"/>
    </xf>
    <xf numFmtId="0" fontId="8" fillId="0" borderId="22" xfId="4" applyFont="1" applyBorder="1" applyAlignment="1">
      <alignment horizontal="center" wrapText="1"/>
    </xf>
    <xf numFmtId="0" fontId="8" fillId="0" borderId="0" xfId="4" applyFont="1" applyAlignment="1">
      <alignment horizontal="right" wrapText="1"/>
    </xf>
    <xf numFmtId="0" fontId="8" fillId="0" borderId="22" xfId="4" applyFont="1" applyBorder="1" applyAlignment="1">
      <alignment horizontal="right" wrapText="1"/>
    </xf>
    <xf numFmtId="0" fontId="8" fillId="0" borderId="24" xfId="4" applyFont="1" applyBorder="1" applyAlignment="1">
      <alignment horizontal="center" wrapText="1"/>
    </xf>
    <xf numFmtId="0" fontId="8" fillId="0" borderId="23" xfId="4" applyFont="1" applyBorder="1" applyAlignment="1">
      <alignment horizontal="right" wrapText="1"/>
    </xf>
    <xf numFmtId="0" fontId="8" fillId="0" borderId="24" xfId="4" applyFont="1" applyBorder="1" applyAlignment="1">
      <alignment horizontal="right" wrapText="1"/>
    </xf>
    <xf numFmtId="0" fontId="8" fillId="0" borderId="25" xfId="4" applyFont="1" applyBorder="1" applyAlignment="1">
      <alignment horizontal="right" wrapText="1"/>
    </xf>
    <xf numFmtId="0" fontId="8" fillId="0" borderId="26" xfId="4" applyFont="1" applyBorder="1" applyAlignment="1">
      <alignment horizontal="right" wrapText="1"/>
    </xf>
    <xf numFmtId="0" fontId="8" fillId="0" borderId="22" xfId="4" applyFont="1" applyBorder="1" applyAlignment="1">
      <alignment horizontal="center" vertical="center"/>
    </xf>
    <xf numFmtId="1" fontId="8" fillId="0" borderId="22" xfId="4" applyNumberFormat="1" applyFont="1" applyBorder="1" applyAlignment="1">
      <alignment horizontal="right" vertical="center"/>
    </xf>
    <xf numFmtId="0" fontId="7" fillId="0" borderId="18" xfId="4" applyFont="1" applyBorder="1" applyAlignment="1">
      <alignment horizontal="center" vertical="center"/>
    </xf>
    <xf numFmtId="2" fontId="7" fillId="0" borderId="18" xfId="4" applyNumberFormat="1" applyFont="1" applyBorder="1" applyAlignment="1">
      <alignment horizontal="right" vertical="center"/>
    </xf>
    <xf numFmtId="2" fontId="7" fillId="0" borderId="28" xfId="4" applyNumberFormat="1" applyFont="1" applyBorder="1" applyAlignment="1">
      <alignment horizontal="right" vertical="center"/>
    </xf>
    <xf numFmtId="0" fontId="7" fillId="0" borderId="32" xfId="4" applyFont="1" applyBorder="1" applyAlignment="1">
      <alignment horizontal="center" vertical="center"/>
    </xf>
    <xf numFmtId="2" fontId="7" fillId="0" borderId="32" xfId="4" applyNumberFormat="1" applyFont="1" applyBorder="1" applyAlignment="1">
      <alignment horizontal="right" vertical="center"/>
    </xf>
    <xf numFmtId="2" fontId="7" fillId="0" borderId="33" xfId="4" applyNumberFormat="1" applyFont="1" applyBorder="1" applyAlignment="1">
      <alignment horizontal="right" vertical="center"/>
    </xf>
    <xf numFmtId="0" fontId="18" fillId="0" borderId="0" xfId="4" applyFont="1"/>
    <xf numFmtId="0" fontId="7" fillId="0" borderId="0" xfId="4" applyFont="1"/>
    <xf numFmtId="0" fontId="15" fillId="0" borderId="0" xfId="4" applyFont="1"/>
    <xf numFmtId="0" fontId="25" fillId="0" borderId="0" xfId="0" applyFont="1"/>
    <xf numFmtId="0" fontId="25" fillId="0" borderId="0" xfId="0" applyFont="1" applyAlignment="1">
      <alignment wrapText="1"/>
    </xf>
    <xf numFmtId="0" fontId="25" fillId="0" borderId="4" xfId="0" applyFont="1" applyBorder="1"/>
    <xf numFmtId="0" fontId="25" fillId="0" borderId="5" xfId="0" applyFont="1" applyBorder="1" applyAlignment="1">
      <alignment wrapText="1"/>
    </xf>
    <xf numFmtId="0" fontId="25" fillId="0" borderId="6" xfId="0" applyFont="1" applyBorder="1" applyAlignment="1">
      <alignment wrapText="1"/>
    </xf>
    <xf numFmtId="1" fontId="25" fillId="0" borderId="5" xfId="0" applyNumberFormat="1" applyFont="1" applyBorder="1"/>
    <xf numFmtId="2" fontId="25" fillId="0" borderId="5" xfId="0" applyNumberFormat="1" applyFont="1" applyBorder="1"/>
    <xf numFmtId="2" fontId="25" fillId="0" borderId="6" xfId="0" applyNumberFormat="1" applyFont="1" applyBorder="1"/>
    <xf numFmtId="0" fontId="9" fillId="0" borderId="8" xfId="0" applyFont="1" applyBorder="1"/>
    <xf numFmtId="1" fontId="9" fillId="0" borderId="9" xfId="0" applyNumberFormat="1" applyFont="1" applyBorder="1"/>
    <xf numFmtId="2" fontId="9" fillId="0" borderId="9" xfId="0" applyNumberFormat="1" applyFont="1" applyBorder="1"/>
    <xf numFmtId="2" fontId="9" fillId="0" borderId="13" xfId="0" applyNumberFormat="1" applyFont="1" applyBorder="1"/>
    <xf numFmtId="0" fontId="18" fillId="0" borderId="0" xfId="0" applyFont="1"/>
    <xf numFmtId="0" fontId="25" fillId="0" borderId="4" xfId="0" applyFont="1" applyBorder="1" applyAlignment="1">
      <alignment horizontal="left"/>
    </xf>
    <xf numFmtId="0" fontId="25" fillId="0" borderId="39" xfId="0" applyFont="1" applyBorder="1" applyAlignment="1">
      <alignment horizontal="left"/>
    </xf>
    <xf numFmtId="1" fontId="25" fillId="0" borderId="7" xfId="0" applyNumberFormat="1" applyFont="1" applyBorder="1"/>
    <xf numFmtId="2" fontId="25" fillId="0" borderId="7" xfId="0" applyNumberFormat="1" applyFont="1" applyBorder="1"/>
    <xf numFmtId="2" fontId="25" fillId="0" borderId="40" xfId="0" applyNumberFormat="1" applyFont="1" applyBorder="1"/>
    <xf numFmtId="0" fontId="7" fillId="0" borderId="39" xfId="0" applyFont="1" applyBorder="1" applyAlignment="1">
      <alignment horizontal="left"/>
    </xf>
    <xf numFmtId="1" fontId="7" fillId="0" borderId="7" xfId="0" applyNumberFormat="1" applyFont="1" applyBorder="1"/>
    <xf numFmtId="1" fontId="7" fillId="0" borderId="40" xfId="0" applyNumberFormat="1" applyFont="1" applyBorder="1"/>
    <xf numFmtId="0" fontId="15" fillId="0" borderId="0" xfId="0" applyFont="1"/>
    <xf numFmtId="0" fontId="14" fillId="0" borderId="21"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0" xfId="0" applyFont="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47" xfId="0" applyFont="1" applyBorder="1" applyAlignment="1">
      <alignment horizontal="center" vertical="center" wrapText="1"/>
    </xf>
    <xf numFmtId="1" fontId="15" fillId="0" borderId="48" xfId="0" applyNumberFormat="1" applyFont="1" applyBorder="1" applyAlignment="1">
      <alignment horizontal="right" vertical="center" wrapText="1"/>
    </xf>
    <xf numFmtId="1" fontId="15" fillId="0" borderId="47" xfId="0" applyNumberFormat="1" applyFont="1" applyBorder="1" applyAlignment="1">
      <alignment horizontal="right" vertical="center" wrapText="1"/>
    </xf>
    <xf numFmtId="1" fontId="15" fillId="0" borderId="49" xfId="0" applyNumberFormat="1" applyFont="1" applyBorder="1" applyAlignment="1">
      <alignment horizontal="right" vertical="center" wrapText="1"/>
    </xf>
    <xf numFmtId="1" fontId="14" fillId="0" borderId="50" xfId="0" applyNumberFormat="1" applyFont="1" applyBorder="1"/>
    <xf numFmtId="1" fontId="14" fillId="0" borderId="51" xfId="0" applyNumberFormat="1" applyFont="1" applyBorder="1"/>
    <xf numFmtId="2" fontId="15" fillId="0" borderId="0" xfId="0" applyNumberFormat="1" applyFont="1"/>
    <xf numFmtId="9" fontId="15" fillId="0" borderId="0" xfId="0" applyNumberFormat="1" applyFont="1"/>
    <xf numFmtId="0" fontId="14" fillId="0" borderId="49" xfId="0" applyFont="1" applyBorder="1" applyAlignment="1">
      <alignment horizontal="center" vertical="center" wrapText="1"/>
    </xf>
    <xf numFmtId="1" fontId="15" fillId="0" borderId="50" xfId="0" applyNumberFormat="1" applyFont="1" applyBorder="1" applyAlignment="1">
      <alignment horizontal="right" vertical="center" wrapText="1"/>
    </xf>
    <xf numFmtId="0" fontId="14" fillId="0" borderId="54" xfId="0" applyFont="1" applyBorder="1" applyAlignment="1">
      <alignment horizontal="center" vertical="center" wrapText="1"/>
    </xf>
    <xf numFmtId="1" fontId="15" fillId="0" borderId="55" xfId="0" applyNumberFormat="1" applyFont="1" applyBorder="1" applyAlignment="1">
      <alignment horizontal="right" vertical="center" wrapText="1"/>
    </xf>
    <xf numFmtId="1" fontId="15" fillId="0" borderId="54" xfId="0" applyNumberFormat="1" applyFont="1" applyBorder="1" applyAlignment="1">
      <alignment horizontal="right" vertical="center" wrapText="1"/>
    </xf>
    <xf numFmtId="1" fontId="14" fillId="0" borderId="55" xfId="0" applyNumberFormat="1" applyFont="1" applyBorder="1"/>
    <xf numFmtId="1" fontId="14" fillId="0" borderId="56" xfId="0" applyNumberFormat="1" applyFont="1" applyBorder="1"/>
    <xf numFmtId="1" fontId="15" fillId="0" borderId="0" xfId="0" applyNumberFormat="1" applyFont="1"/>
    <xf numFmtId="0" fontId="14" fillId="0" borderId="58" xfId="0" applyFont="1" applyBorder="1" applyAlignment="1">
      <alignment horizontal="center" vertical="center" wrapText="1"/>
    </xf>
    <xf numFmtId="1" fontId="15" fillId="0" borderId="59" xfId="0" applyNumberFormat="1" applyFont="1" applyBorder="1" applyAlignment="1">
      <alignment horizontal="right" vertical="center" wrapText="1"/>
    </xf>
    <xf numFmtId="1" fontId="15" fillId="0" borderId="58" xfId="0" applyNumberFormat="1" applyFont="1" applyBorder="1" applyAlignment="1">
      <alignment horizontal="right" vertical="center" wrapText="1"/>
    </xf>
    <xf numFmtId="1" fontId="14" fillId="0" borderId="59" xfId="0" applyNumberFormat="1" applyFont="1" applyBorder="1"/>
    <xf numFmtId="1" fontId="14" fillId="0" borderId="60" xfId="0" applyNumberFormat="1" applyFont="1" applyBorder="1"/>
    <xf numFmtId="0" fontId="14" fillId="0" borderId="61" xfId="5" applyFont="1" applyBorder="1" applyAlignment="1">
      <alignment horizontal="center" wrapText="1"/>
    </xf>
    <xf numFmtId="0" fontId="14" fillId="0" borderId="18" xfId="5" applyFont="1" applyBorder="1" applyAlignment="1">
      <alignment horizontal="center" wrapText="1"/>
    </xf>
    <xf numFmtId="2" fontId="14" fillId="0" borderId="18" xfId="0" applyNumberFormat="1" applyFont="1" applyBorder="1" applyAlignment="1">
      <alignment horizontal="right" vertical="center" wrapText="1"/>
    </xf>
    <xf numFmtId="1" fontId="14" fillId="0" borderId="19" xfId="0" applyNumberFormat="1" applyFont="1" applyBorder="1"/>
    <xf numFmtId="1" fontId="14" fillId="0" borderId="28" xfId="0" applyNumberFormat="1" applyFont="1" applyBorder="1"/>
    <xf numFmtId="1" fontId="14" fillId="0" borderId="0" xfId="0" applyNumberFormat="1" applyFont="1"/>
    <xf numFmtId="1" fontId="14" fillId="0" borderId="65" xfId="0" applyNumberFormat="1" applyFont="1" applyBorder="1"/>
    <xf numFmtId="0" fontId="7" fillId="0" borderId="47" xfId="0" applyFont="1" applyBorder="1" applyAlignment="1">
      <alignment horizontal="center" wrapText="1"/>
    </xf>
    <xf numFmtId="0" fontId="7" fillId="0" borderId="49" xfId="0" applyFont="1" applyBorder="1" applyAlignment="1">
      <alignment horizontal="center" wrapText="1"/>
    </xf>
    <xf numFmtId="0" fontId="7" fillId="0" borderId="54" xfId="0" applyFont="1" applyBorder="1" applyAlignment="1">
      <alignment horizontal="center" wrapText="1"/>
    </xf>
    <xf numFmtId="0" fontId="14" fillId="0" borderId="32" xfId="5" applyFont="1" applyBorder="1" applyAlignment="1">
      <alignment horizontal="center" wrapText="1"/>
    </xf>
    <xf numFmtId="2" fontId="14" fillId="0" borderId="68" xfId="0" applyNumberFormat="1" applyFont="1" applyBorder="1" applyAlignment="1">
      <alignment horizontal="right" vertical="center" wrapText="1"/>
    </xf>
    <xf numFmtId="1" fontId="14" fillId="0" borderId="69" xfId="0" applyNumberFormat="1" applyFont="1" applyBorder="1"/>
    <xf numFmtId="1" fontId="14" fillId="0" borderId="33" xfId="0" applyNumberFormat="1" applyFont="1" applyBorder="1"/>
    <xf numFmtId="1" fontId="15" fillId="0" borderId="0" xfId="0" applyNumberFormat="1" applyFont="1" applyAlignment="1">
      <alignment horizontal="right" vertical="center" wrapText="1"/>
    </xf>
    <xf numFmtId="0" fontId="15" fillId="0" borderId="0" xfId="0" applyFont="1" applyAlignment="1">
      <alignment horizontal="right" vertical="center" wrapText="1"/>
    </xf>
    <xf numFmtId="0" fontId="14" fillId="0" borderId="0" xfId="0" applyFont="1"/>
    <xf numFmtId="0" fontId="19" fillId="0" borderId="0" xfId="6" applyFont="1"/>
    <xf numFmtId="0" fontId="3" fillId="0" borderId="0" xfId="6" applyFont="1"/>
    <xf numFmtId="0" fontId="22" fillId="0" borderId="0" xfId="6" applyFont="1"/>
    <xf numFmtId="0" fontId="27" fillId="0" borderId="70" xfId="7" applyFont="1" applyBorder="1"/>
    <xf numFmtId="0" fontId="28" fillId="0" borderId="23" xfId="7" applyFont="1" applyBorder="1"/>
    <xf numFmtId="0" fontId="28" fillId="0" borderId="71" xfId="7" applyFont="1" applyBorder="1"/>
    <xf numFmtId="0" fontId="7" fillId="0" borderId="0" xfId="2" applyFont="1"/>
    <xf numFmtId="0" fontId="8" fillId="0" borderId="0" xfId="6" applyFont="1"/>
    <xf numFmtId="0" fontId="9" fillId="0" borderId="8" xfId="0" applyFont="1" applyBorder="1" applyAlignment="1">
      <alignment horizontal="left"/>
    </xf>
    <xf numFmtId="0" fontId="30" fillId="0" borderId="0" xfId="2" applyFont="1" applyAlignment="1">
      <alignment wrapText="1"/>
    </xf>
    <xf numFmtId="0" fontId="13" fillId="0" borderId="0" xfId="8" applyFont="1" applyAlignment="1">
      <alignment wrapText="1"/>
    </xf>
    <xf numFmtId="0" fontId="15" fillId="0" borderId="0" xfId="6" applyFont="1" applyAlignment="1">
      <alignment horizontal="justify" vertical="center" wrapText="1"/>
    </xf>
    <xf numFmtId="0" fontId="22" fillId="0" borderId="0" xfId="6" applyFont="1" applyAlignment="1">
      <alignment wrapText="1"/>
    </xf>
    <xf numFmtId="0" fontId="8" fillId="0" borderId="0" xfId="6" applyFont="1" applyAlignment="1">
      <alignment horizontal="justify" vertical="center" wrapText="1"/>
    </xf>
    <xf numFmtId="0" fontId="8" fillId="0" borderId="0" xfId="6" applyFont="1" applyAlignment="1">
      <alignment wrapText="1"/>
    </xf>
    <xf numFmtId="0" fontId="29" fillId="0" borderId="72" xfId="7" applyFont="1" applyBorder="1" applyAlignment="1">
      <alignment vertical="top" wrapText="1"/>
    </xf>
    <xf numFmtId="0" fontId="29" fillId="0" borderId="0" xfId="7" applyFont="1" applyAlignment="1">
      <alignment vertical="top" wrapText="1"/>
    </xf>
    <xf numFmtId="0" fontId="29" fillId="0" borderId="73" xfId="7" applyFont="1" applyBorder="1" applyAlignment="1">
      <alignment vertical="top" wrapText="1"/>
    </xf>
    <xf numFmtId="0" fontId="32" fillId="0" borderId="72" xfId="7" applyFont="1" applyBorder="1" applyAlignment="1">
      <alignment wrapText="1"/>
    </xf>
    <xf numFmtId="0" fontId="32" fillId="0" borderId="0" xfId="7" applyFont="1" applyAlignment="1">
      <alignment wrapText="1"/>
    </xf>
    <xf numFmtId="0" fontId="32" fillId="0" borderId="73" xfId="7" applyFont="1" applyBorder="1" applyAlignment="1">
      <alignment wrapText="1"/>
    </xf>
    <xf numFmtId="0" fontId="33" fillId="0" borderId="72" xfId="8" applyFont="1" applyBorder="1" applyAlignment="1">
      <alignment wrapText="1"/>
    </xf>
    <xf numFmtId="0" fontId="33" fillId="0" borderId="0" xfId="8" applyFont="1" applyAlignment="1">
      <alignment wrapText="1"/>
    </xf>
    <xf numFmtId="0" fontId="33" fillId="0" borderId="73" xfId="8" applyFont="1" applyBorder="1" applyAlignment="1">
      <alignment wrapText="1"/>
    </xf>
    <xf numFmtId="0" fontId="29" fillId="0" borderId="72" xfId="7" applyFont="1" applyBorder="1" applyAlignment="1">
      <alignment horizontal="left" vertical="top" wrapText="1"/>
    </xf>
    <xf numFmtId="0" fontId="29" fillId="0" borderId="0" xfId="7" applyFont="1" applyAlignment="1">
      <alignment horizontal="left" vertical="top" wrapText="1"/>
    </xf>
    <xf numFmtId="0" fontId="29" fillId="0" borderId="73" xfId="7" applyFont="1" applyBorder="1" applyAlignment="1">
      <alignment horizontal="left" vertical="top" wrapText="1"/>
    </xf>
    <xf numFmtId="0" fontId="29" fillId="0" borderId="74" xfId="7" applyFont="1" applyBorder="1" applyAlignment="1">
      <alignment horizontal="left" vertical="top" wrapText="1"/>
    </xf>
    <xf numFmtId="0" fontId="29" fillId="0" borderId="27" xfId="7" applyFont="1" applyBorder="1" applyAlignment="1">
      <alignment horizontal="left" vertical="top" wrapText="1"/>
    </xf>
    <xf numFmtId="0" fontId="29" fillId="0" borderId="75" xfId="7" applyFont="1" applyBorder="1" applyAlignment="1">
      <alignment horizontal="left" vertical="top" wrapText="1"/>
    </xf>
    <xf numFmtId="0" fontId="14" fillId="2" borderId="1" xfId="1" applyFont="1" applyFill="1" applyBorder="1" applyAlignment="1">
      <alignment horizontal="left"/>
    </xf>
    <xf numFmtId="0" fontId="14" fillId="2" borderId="2" xfId="1" applyFont="1" applyFill="1" applyBorder="1" applyAlignment="1">
      <alignment horizontal="left"/>
    </xf>
    <xf numFmtId="0" fontId="14" fillId="2" borderId="3" xfId="1" applyFont="1" applyFill="1" applyBorder="1" applyAlignment="1">
      <alignment horizontal="left"/>
    </xf>
    <xf numFmtId="1" fontId="7" fillId="0" borderId="10" xfId="1" applyNumberFormat="1" applyFont="1" applyBorder="1" applyAlignment="1">
      <alignment horizontal="right" wrapText="1"/>
    </xf>
    <xf numFmtId="0" fontId="3" fillId="0" borderId="11" xfId="0" applyFont="1" applyBorder="1" applyAlignment="1">
      <alignment wrapText="1"/>
    </xf>
    <xf numFmtId="0" fontId="3" fillId="0" borderId="12" xfId="0" applyFont="1" applyBorder="1" applyAlignment="1">
      <alignment wrapText="1"/>
    </xf>
    <xf numFmtId="0" fontId="17" fillId="0" borderId="0" xfId="2" applyFont="1" applyAlignment="1">
      <alignment wrapText="1"/>
    </xf>
    <xf numFmtId="0" fontId="3" fillId="0" borderId="0" xfId="0" applyFont="1" applyAlignment="1">
      <alignment wrapText="1"/>
    </xf>
    <xf numFmtId="1" fontId="2" fillId="0" borderId="10" xfId="1" applyNumberFormat="1" applyFont="1" applyBorder="1" applyAlignment="1">
      <alignment horizontal="right" wrapText="1"/>
    </xf>
    <xf numFmtId="0" fontId="4" fillId="0" borderId="11" xfId="0" applyFont="1" applyBorder="1" applyAlignment="1">
      <alignment wrapText="1"/>
    </xf>
    <xf numFmtId="0" fontId="4" fillId="0" borderId="12" xfId="0" applyFont="1" applyBorder="1" applyAlignment="1">
      <alignment wrapText="1"/>
    </xf>
    <xf numFmtId="0" fontId="7" fillId="3" borderId="14" xfId="4" applyFont="1" applyFill="1" applyBorder="1" applyAlignment="1">
      <alignment horizontal="justify" vertical="top" wrapText="1"/>
    </xf>
    <xf numFmtId="0" fontId="7" fillId="3" borderId="15" xfId="4" applyFont="1" applyFill="1" applyBorder="1" applyAlignment="1">
      <alignment horizontal="justify" vertical="top" wrapText="1"/>
    </xf>
    <xf numFmtId="0" fontId="7" fillId="3" borderId="16" xfId="4" applyFont="1" applyFill="1" applyBorder="1" applyAlignment="1">
      <alignment horizontal="justify" vertical="top" wrapText="1"/>
    </xf>
    <xf numFmtId="0" fontId="7" fillId="0" borderId="21" xfId="4" applyFont="1" applyBorder="1" applyAlignment="1">
      <alignment horizontal="center" vertical="center" wrapText="1"/>
    </xf>
    <xf numFmtId="0" fontId="7" fillId="0" borderId="23" xfId="4" applyFont="1" applyBorder="1" applyAlignment="1">
      <alignment horizontal="center" vertical="center" wrapText="1"/>
    </xf>
    <xf numFmtId="0" fontId="7" fillId="0" borderId="0" xfId="4" applyFont="1" applyAlignment="1">
      <alignment horizontal="center" vertical="center" wrapText="1"/>
    </xf>
    <xf numFmtId="0" fontId="7" fillId="0" borderId="27" xfId="4" applyFont="1" applyBorder="1" applyAlignment="1">
      <alignment horizontal="center" vertical="center" wrapText="1"/>
    </xf>
    <xf numFmtId="0" fontId="7" fillId="0" borderId="29" xfId="4" applyFont="1" applyBorder="1" applyAlignment="1">
      <alignment horizontal="center" vertical="center" wrapText="1"/>
    </xf>
    <xf numFmtId="0" fontId="7" fillId="0" borderId="30" xfId="4" applyFont="1" applyBorder="1" applyAlignment="1">
      <alignment horizontal="center" vertical="center" wrapText="1"/>
    </xf>
    <xf numFmtId="0" fontId="7" fillId="0" borderId="31" xfId="4" applyFont="1" applyBorder="1" applyAlignment="1">
      <alignment horizontal="center" vertical="center" wrapText="1"/>
    </xf>
    <xf numFmtId="0" fontId="17" fillId="0" borderId="0" xfId="4" applyFont="1" applyAlignment="1">
      <alignment wrapText="1"/>
    </xf>
    <xf numFmtId="0" fontId="25" fillId="0" borderId="4" xfId="0" applyFont="1" applyBorder="1" applyAlignment="1">
      <alignment horizontal="left"/>
    </xf>
    <xf numFmtId="0" fontId="25" fillId="0" borderId="5" xfId="0" applyFont="1" applyBorder="1" applyAlignment="1">
      <alignment horizontal="center"/>
    </xf>
    <xf numFmtId="0" fontId="25" fillId="0" borderId="6" xfId="0" applyFont="1" applyBorder="1" applyAlignment="1">
      <alignment horizontal="center"/>
    </xf>
    <xf numFmtId="0" fontId="9" fillId="2" borderId="34" xfId="0" applyFont="1" applyFill="1" applyBorder="1" applyAlignment="1">
      <alignment vertical="center" wrapText="1"/>
    </xf>
    <xf numFmtId="0" fontId="9" fillId="2" borderId="35" xfId="0" applyFont="1" applyFill="1" applyBorder="1" applyAlignment="1">
      <alignment vertical="center" wrapText="1"/>
    </xf>
    <xf numFmtId="0" fontId="9" fillId="2" borderId="36" xfId="0" applyFont="1" applyFill="1" applyBorder="1" applyAlignment="1">
      <alignment vertical="center" wrapText="1"/>
    </xf>
    <xf numFmtId="0" fontId="25" fillId="0" borderId="5" xfId="0" applyFont="1" applyBorder="1"/>
    <xf numFmtId="0" fontId="25" fillId="0" borderId="37" xfId="0" applyFont="1" applyBorder="1" applyAlignment="1">
      <alignment horizontal="center"/>
    </xf>
    <xf numFmtId="0" fontId="25" fillId="0" borderId="38" xfId="0" applyFont="1" applyBorder="1" applyAlignment="1">
      <alignment horizontal="center"/>
    </xf>
    <xf numFmtId="0" fontId="9" fillId="2" borderId="1" xfId="0" applyFont="1" applyFill="1" applyBorder="1" applyAlignment="1">
      <alignment wrapText="1"/>
    </xf>
    <xf numFmtId="0" fontId="9" fillId="2" borderId="2" xfId="0" applyFont="1" applyFill="1" applyBorder="1" applyAlignment="1">
      <alignment wrapText="1"/>
    </xf>
    <xf numFmtId="0" fontId="26" fillId="0" borderId="2" xfId="0" applyFont="1" applyBorder="1"/>
    <xf numFmtId="0" fontId="26" fillId="0" borderId="3" xfId="0" applyFont="1" applyBorder="1"/>
    <xf numFmtId="0" fontId="14" fillId="2" borderId="34" xfId="0" applyFont="1" applyFill="1" applyBorder="1" applyAlignment="1">
      <alignment horizontal="left" vertical="top" wrapText="1"/>
    </xf>
    <xf numFmtId="0" fontId="0" fillId="0" borderId="35" xfId="0" applyFont="1" applyBorder="1" applyAlignment="1">
      <alignment horizontal="left" vertical="top" wrapText="1"/>
    </xf>
    <xf numFmtId="0" fontId="0" fillId="0" borderId="36" xfId="0" applyFont="1" applyBorder="1" applyAlignment="1">
      <alignment horizontal="left" vertical="top" wrapText="1"/>
    </xf>
    <xf numFmtId="0" fontId="7" fillId="2" borderId="34" xfId="0" applyFont="1" applyFill="1" applyBorder="1"/>
    <xf numFmtId="0" fontId="19" fillId="0" borderId="35" xfId="0" applyFont="1" applyBorder="1"/>
    <xf numFmtId="0" fontId="19" fillId="0" borderId="36" xfId="0" applyFont="1" applyBorder="1"/>
    <xf numFmtId="0" fontId="0" fillId="0" borderId="35" xfId="0" applyFont="1" applyBorder="1"/>
    <xf numFmtId="0" fontId="0" fillId="0" borderId="36" xfId="0" applyFont="1" applyBorder="1"/>
    <xf numFmtId="0" fontId="14" fillId="3" borderId="43" xfId="0" applyFont="1" applyFill="1" applyBorder="1" applyAlignment="1">
      <alignment horizontal="left" vertical="top" wrapText="1"/>
    </xf>
    <xf numFmtId="0" fontId="15" fillId="0" borderId="44" xfId="0" applyFont="1" applyBorder="1" applyAlignment="1">
      <alignment horizontal="left" vertical="top" wrapText="1"/>
    </xf>
    <xf numFmtId="0" fontId="15" fillId="0" borderId="45" xfId="0" applyFont="1" applyBorder="1" applyAlignment="1">
      <alignment horizontal="left" vertical="top" wrapText="1"/>
    </xf>
    <xf numFmtId="0" fontId="14" fillId="0" borderId="4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cellXfs>
  <cellStyles count="9">
    <cellStyle name="Normal" xfId="0" builtinId="0"/>
    <cellStyle name="Normal 10" xfId="3" xr:uid="{296D6553-E166-49C2-9661-DCBC3F4D23C8}"/>
    <cellStyle name="Normal 2" xfId="8" xr:uid="{F88FD17D-7DBA-4ACF-BC4C-EF54011A3EFF}"/>
    <cellStyle name="Normal 2 2" xfId="6" xr:uid="{8E809F66-128F-4E30-81D6-6E599BD47D89}"/>
    <cellStyle name="Normal 2 4" xfId="7" xr:uid="{0C173BFB-2A72-4692-BFC6-FF39CF9FEB27}"/>
    <cellStyle name="Normal 4" xfId="4" xr:uid="{E97B87FF-FB43-4325-9775-43A3C3F875E6}"/>
    <cellStyle name="Normal 6" xfId="1" xr:uid="{47ACA06F-1984-45F2-823A-E92A01BF1902}"/>
    <cellStyle name="Normal_KeyCentreCalcs" xfId="5" xr:uid="{E1FD0862-54E3-4FB7-AA01-99FA6319743F}"/>
    <cellStyle name="Normal_sepmcr05" xfId="2" xr:uid="{054ED331-9E17-4D1D-97BC-85EB765F9C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Altrincham Key Centre Inbound Vehicle Counts</a:t>
            </a:r>
          </a:p>
        </c:rich>
      </c:tx>
      <c:overlay val="0"/>
    </c:title>
    <c:autoTitleDeleted val="0"/>
    <c:plotArea>
      <c:layout>
        <c:manualLayout>
          <c:layoutTarget val="inner"/>
          <c:xMode val="edge"/>
          <c:yMode val="edge"/>
          <c:x val="9.8750423413135544E-2"/>
          <c:y val="9.2186729900700176E-2"/>
          <c:w val="0.78311072227082723"/>
          <c:h val="0.79736915992863644"/>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20 Alt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 20 Alt KC Traffic Trend'!$I$3:$I$26</c:f>
              <c:numCache>
                <c:formatCode>General</c:formatCode>
                <c:ptCount val="24"/>
                <c:pt idx="0">
                  <c:v>4692</c:v>
                </c:pt>
                <c:pt idx="2">
                  <c:v>5014</c:v>
                </c:pt>
                <c:pt idx="5">
                  <c:v>5241</c:v>
                </c:pt>
                <c:pt idx="8">
                  <c:v>4170</c:v>
                </c:pt>
                <c:pt idx="11">
                  <c:v>4314</c:v>
                </c:pt>
                <c:pt idx="12">
                  <c:v>4273</c:v>
                </c:pt>
                <c:pt idx="13">
                  <c:v>4283</c:v>
                </c:pt>
                <c:pt idx="14">
                  <c:v>4088</c:v>
                </c:pt>
                <c:pt idx="15">
                  <c:v>4382</c:v>
                </c:pt>
                <c:pt idx="16">
                  <c:v>4480</c:v>
                </c:pt>
                <c:pt idx="17">
                  <c:v>4562</c:v>
                </c:pt>
                <c:pt idx="18">
                  <c:v>4377</c:v>
                </c:pt>
                <c:pt idx="19">
                  <c:v>4214</c:v>
                </c:pt>
                <c:pt idx="20">
                  <c:v>4378</c:v>
                </c:pt>
                <c:pt idx="22">
                  <c:v>4527</c:v>
                </c:pt>
                <c:pt idx="23">
                  <c:v>3466</c:v>
                </c:pt>
              </c:numCache>
            </c:numRef>
          </c:val>
          <c:extLst>
            <c:ext xmlns:c16="http://schemas.microsoft.com/office/drawing/2014/chart" uri="{C3380CC4-5D6E-409C-BE32-E72D297353CC}">
              <c16:uniqueId val="{00000000-2638-4E4C-A922-94D2B29F15A0}"/>
            </c:ext>
          </c:extLst>
        </c:ser>
        <c:ser>
          <c:idx val="1"/>
          <c:order val="1"/>
          <c:tx>
            <c:v>1000-1200</c:v>
          </c:tx>
          <c:spPr>
            <a:solidFill>
              <a:schemeClr val="tx1"/>
            </a:solidFill>
            <a:ln w="25400" cap="flat" cmpd="sng" algn="ctr">
              <a:noFill/>
              <a:prstDash val="solid"/>
            </a:ln>
            <a:effectLst/>
          </c:spPr>
          <c:invertIfNegative val="0"/>
          <c:cat>
            <c:numRef>
              <c:f>'Tab 20 Alt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 20 Alt KC Traffic Trend'!$R$3:$R$26</c:f>
              <c:numCache>
                <c:formatCode>General</c:formatCode>
                <c:ptCount val="24"/>
                <c:pt idx="0">
                  <c:v>4268</c:v>
                </c:pt>
                <c:pt idx="2">
                  <c:v>4371</c:v>
                </c:pt>
                <c:pt idx="5">
                  <c:v>4111</c:v>
                </c:pt>
                <c:pt idx="8">
                  <c:v>3698</c:v>
                </c:pt>
                <c:pt idx="11">
                  <c:v>3152</c:v>
                </c:pt>
                <c:pt idx="12">
                  <c:v>3185</c:v>
                </c:pt>
                <c:pt idx="13">
                  <c:v>3245</c:v>
                </c:pt>
                <c:pt idx="14">
                  <c:v>3150</c:v>
                </c:pt>
                <c:pt idx="15">
                  <c:v>3415</c:v>
                </c:pt>
                <c:pt idx="16">
                  <c:v>3350</c:v>
                </c:pt>
                <c:pt idx="17">
                  <c:v>3319</c:v>
                </c:pt>
                <c:pt idx="18">
                  <c:v>3120</c:v>
                </c:pt>
                <c:pt idx="19">
                  <c:v>3206</c:v>
                </c:pt>
                <c:pt idx="20">
                  <c:v>3161</c:v>
                </c:pt>
                <c:pt idx="21">
                  <c:v>3289</c:v>
                </c:pt>
                <c:pt idx="22">
                  <c:v>3431</c:v>
                </c:pt>
                <c:pt idx="23">
                  <c:v>2645</c:v>
                </c:pt>
              </c:numCache>
            </c:numRef>
          </c:val>
          <c:extLst>
            <c:ext xmlns:c16="http://schemas.microsoft.com/office/drawing/2014/chart" uri="{C3380CC4-5D6E-409C-BE32-E72D297353CC}">
              <c16:uniqueId val="{00000001-2638-4E4C-A922-94D2B29F15A0}"/>
            </c:ext>
          </c:extLst>
        </c:ser>
        <c:ser>
          <c:idx val="2"/>
          <c:order val="2"/>
          <c:tx>
            <c:v>1600-1800</c:v>
          </c:tx>
          <c:spPr>
            <a:solidFill>
              <a:srgbClr val="FFC000"/>
            </a:solidFill>
            <a:ln w="25400" cap="flat" cmpd="sng" algn="ctr">
              <a:noFill/>
              <a:prstDash val="solid"/>
            </a:ln>
            <a:effectLst/>
          </c:spPr>
          <c:invertIfNegative val="0"/>
          <c:cat>
            <c:numRef>
              <c:f>'Tab 20 Alt KC Traffic Trend'!$B$3:$B$26</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 20 Alt KC Traffic Trend'!$I$28:$I$51</c:f>
              <c:numCache>
                <c:formatCode>General</c:formatCode>
                <c:ptCount val="24"/>
                <c:pt idx="0">
                  <c:v>4118</c:v>
                </c:pt>
                <c:pt idx="2">
                  <c:v>4097</c:v>
                </c:pt>
                <c:pt idx="5">
                  <c:v>4003</c:v>
                </c:pt>
                <c:pt idx="8">
                  <c:v>3575</c:v>
                </c:pt>
                <c:pt idx="11">
                  <c:v>3323</c:v>
                </c:pt>
                <c:pt idx="12">
                  <c:v>3407</c:v>
                </c:pt>
                <c:pt idx="13">
                  <c:v>3707</c:v>
                </c:pt>
                <c:pt idx="14">
                  <c:v>3265</c:v>
                </c:pt>
                <c:pt idx="15">
                  <c:v>3451</c:v>
                </c:pt>
                <c:pt idx="16">
                  <c:v>3471</c:v>
                </c:pt>
                <c:pt idx="17">
                  <c:v>3627</c:v>
                </c:pt>
                <c:pt idx="18">
                  <c:v>3515</c:v>
                </c:pt>
                <c:pt idx="19">
                  <c:v>3752</c:v>
                </c:pt>
                <c:pt idx="20">
                  <c:v>3698</c:v>
                </c:pt>
                <c:pt idx="21">
                  <c:v>3625</c:v>
                </c:pt>
                <c:pt idx="22">
                  <c:v>3847</c:v>
                </c:pt>
                <c:pt idx="23">
                  <c:v>2903</c:v>
                </c:pt>
              </c:numCache>
            </c:numRef>
          </c:val>
          <c:extLst>
            <c:ext xmlns:c16="http://schemas.microsoft.com/office/drawing/2014/chart" uri="{C3380CC4-5D6E-409C-BE32-E72D297353CC}">
              <c16:uniqueId val="{00000002-2638-4E4C-A922-94D2B29F15A0}"/>
            </c:ext>
          </c:extLst>
        </c:ser>
        <c:dLbls>
          <c:showLegendKey val="0"/>
          <c:showVal val="0"/>
          <c:showCatName val="0"/>
          <c:showSerName val="0"/>
          <c:showPercent val="0"/>
          <c:showBubbleSize val="0"/>
        </c:dLbls>
        <c:gapWidth val="150"/>
        <c:axId val="563489064"/>
        <c:axId val="563485536"/>
      </c:barChart>
      <c:catAx>
        <c:axId val="5634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5536"/>
        <c:crosses val="autoZero"/>
        <c:auto val="1"/>
        <c:lblAlgn val="ctr"/>
        <c:lblOffset val="100"/>
        <c:noMultiLvlLbl val="0"/>
      </c:catAx>
      <c:valAx>
        <c:axId val="56348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6.9769955226184959E-3"/>
              <c:y val="0.4398321671507998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9064"/>
        <c:crosses val="autoZero"/>
        <c:crossBetween val="between"/>
      </c:valAx>
    </c:plotArea>
    <c:legend>
      <c:legendPos val="r"/>
      <c:layout>
        <c:manualLayout>
          <c:xMode val="edge"/>
          <c:yMode val="edge"/>
          <c:x val="0.89863280978766547"/>
          <c:y val="0.38425243270530757"/>
          <c:w val="7.6375314196836505E-2"/>
          <c:h val="0.28796037185999224"/>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 &amp; Non-carTrips '!$B$3:$B$21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'!$C$3:$C$21</c:f>
              <c:numCache>
                <c:formatCode>0</c:formatCode>
                <c:ptCount val="19"/>
                <c:pt idx="0">
                  <c:v>5703.57</c:v>
                </c:pt>
                <c:pt idx="3">
                  <c:v>4170.12</c:v>
                </c:pt>
                <c:pt idx="6">
                  <c:v>4543.28</c:v>
                </c:pt>
                <c:pt idx="7">
                  <c:v>4873.4399999999996</c:v>
                </c:pt>
                <c:pt idx="8">
                  <c:v>4809.01</c:v>
                </c:pt>
                <c:pt idx="9">
                  <c:v>4473</c:v>
                </c:pt>
                <c:pt idx="10">
                  <c:v>4858.1000000000004</c:v>
                </c:pt>
                <c:pt idx="11">
                  <c:v>5118.96</c:v>
                </c:pt>
                <c:pt idx="12">
                  <c:v>5175.0300000000007</c:v>
                </c:pt>
                <c:pt idx="13">
                  <c:v>4825.1971277522043</c:v>
                </c:pt>
                <c:pt idx="14">
                  <c:v>4759.2664713738895</c:v>
                </c:pt>
                <c:pt idx="15">
                  <c:v>5063.1365759710461</c:v>
                </c:pt>
                <c:pt idx="16">
                  <c:v>5036.5705168743352</c:v>
                </c:pt>
                <c:pt idx="17">
                  <c:v>5059.2739903082183</c:v>
                </c:pt>
                <c:pt idx="18">
                  <c:v>3968.511392290111</c:v>
                </c:pt>
              </c:numCache>
            </c:numRef>
          </c:val>
          <c:extLst>
            <c:ext xmlns:c16="http://schemas.microsoft.com/office/drawing/2014/chart" uri="{C3380CC4-5D6E-409C-BE32-E72D297353CC}">
              <c16:uniqueId val="{00000000-294E-4F28-98FA-C71BF351DE1B}"/>
            </c:ext>
          </c:extLst>
        </c:ser>
        <c:ser>
          <c:idx val="1"/>
          <c:order val="1"/>
          <c:tx>
            <c:v>Bus</c:v>
          </c:tx>
          <c:spPr>
            <a:solidFill>
              <a:srgbClr val="FFFF00"/>
            </a:solidFill>
            <a:ln>
              <a:solidFill>
                <a:schemeClr val="tx1"/>
              </a:solidFill>
            </a:ln>
          </c:spPr>
          <c:invertIfNegative val="0"/>
          <c:cat>
            <c:numRef>
              <c:f>'Table 26 KC Car &amp; Non-carTrips '!$B$3:$B$21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'!$D$3:$D$21</c:f>
              <c:numCache>
                <c:formatCode>0</c:formatCode>
                <c:ptCount val="19"/>
                <c:pt idx="0">
                  <c:v>1233</c:v>
                </c:pt>
                <c:pt idx="3">
                  <c:v>810</c:v>
                </c:pt>
                <c:pt idx="6">
                  <c:v>943</c:v>
                </c:pt>
                <c:pt idx="7">
                  <c:v>1124.8202691867125</c:v>
                </c:pt>
                <c:pt idx="8">
                  <c:v>972.78255528255522</c:v>
                </c:pt>
                <c:pt idx="9">
                  <c:v>858.77419354838707</c:v>
                </c:pt>
                <c:pt idx="10">
                  <c:v>988.86597938144325</c:v>
                </c:pt>
                <c:pt idx="11">
                  <c:v>857.93333333333339</c:v>
                </c:pt>
                <c:pt idx="12">
                  <c:v>789.87764705882341</c:v>
                </c:pt>
                <c:pt idx="13">
                  <c:v>727.50588235294117</c:v>
                </c:pt>
                <c:pt idx="14">
                  <c:v>895.98701298701303</c:v>
                </c:pt>
                <c:pt idx="15">
                  <c:v>691.40625</c:v>
                </c:pt>
                <c:pt idx="16">
                  <c:v>682.33333333333337</c:v>
                </c:pt>
                <c:pt idx="17">
                  <c:v>800.4</c:v>
                </c:pt>
                <c:pt idx="18">
                  <c:v>738.52499999999998</c:v>
                </c:pt>
              </c:numCache>
            </c:numRef>
          </c:val>
          <c:extLst>
            <c:ext xmlns:c16="http://schemas.microsoft.com/office/drawing/2014/chart" uri="{C3380CC4-5D6E-409C-BE32-E72D297353CC}">
              <c16:uniqueId val="{00000001-294E-4F28-98FA-C71BF351DE1B}"/>
            </c:ext>
          </c:extLst>
        </c:ser>
        <c:ser>
          <c:idx val="4"/>
          <c:order val="2"/>
          <c:tx>
            <c:v>Walk</c:v>
          </c:tx>
          <c:spPr>
            <a:solidFill>
              <a:srgbClr val="FFC000"/>
            </a:solidFill>
            <a:ln>
              <a:solidFill>
                <a:schemeClr val="tx1"/>
              </a:solidFill>
            </a:ln>
          </c:spPr>
          <c:invertIfNegative val="0"/>
          <c:cat>
            <c:numRef>
              <c:f>'Table 26 KC Car &amp; Non-carTrips '!$B$3:$B$21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'!$G$3:$G$21</c:f>
              <c:numCache>
                <c:formatCode>0</c:formatCode>
                <c:ptCount val="19"/>
                <c:pt idx="0">
                  <c:v>1658</c:v>
                </c:pt>
                <c:pt idx="3">
                  <c:v>2224.8814432989689</c:v>
                </c:pt>
                <c:pt idx="6">
                  <c:v>2292.7199999999998</c:v>
                </c:pt>
                <c:pt idx="7">
                  <c:v>2289</c:v>
                </c:pt>
                <c:pt idx="8">
                  <c:v>2171</c:v>
                </c:pt>
                <c:pt idx="9">
                  <c:v>2294</c:v>
                </c:pt>
                <c:pt idx="10">
                  <c:v>2120</c:v>
                </c:pt>
                <c:pt idx="11">
                  <c:v>2121</c:v>
                </c:pt>
                <c:pt idx="12">
                  <c:v>2385</c:v>
                </c:pt>
                <c:pt idx="13">
                  <c:v>2256</c:v>
                </c:pt>
                <c:pt idx="14">
                  <c:v>2331</c:v>
                </c:pt>
                <c:pt idx="15">
                  <c:v>2632</c:v>
                </c:pt>
                <c:pt idx="16">
                  <c:v>2778</c:v>
                </c:pt>
                <c:pt idx="17">
                  <c:v>2871</c:v>
                </c:pt>
                <c:pt idx="18">
                  <c:v>2031</c:v>
                </c:pt>
              </c:numCache>
            </c:numRef>
          </c:val>
          <c:extLst>
            <c:ext xmlns:c16="http://schemas.microsoft.com/office/drawing/2014/chart" uri="{C3380CC4-5D6E-409C-BE32-E72D297353CC}">
              <c16:uniqueId val="{00000002-294E-4F28-98FA-C71BF351DE1B}"/>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'!$B$3:$B$21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'!$E$3:$E$21</c:f>
              <c:numCache>
                <c:formatCode>0</c:formatCode>
                <c:ptCount val="19"/>
                <c:pt idx="0">
                  <c:v>1443.5385444743936</c:v>
                </c:pt>
                <c:pt idx="3">
                  <c:v>1303</c:v>
                </c:pt>
                <c:pt idx="6">
                  <c:v>1378.1392174704276</c:v>
                </c:pt>
                <c:pt idx="7">
                  <c:v>1325</c:v>
                </c:pt>
                <c:pt idx="8">
                  <c:v>1360</c:v>
                </c:pt>
                <c:pt idx="9">
                  <c:v>1531</c:v>
                </c:pt>
                <c:pt idx="10">
                  <c:v>1498</c:v>
                </c:pt>
                <c:pt idx="11">
                  <c:v>1673</c:v>
                </c:pt>
                <c:pt idx="12">
                  <c:v>1539</c:v>
                </c:pt>
                <c:pt idx="13">
                  <c:v>1755</c:v>
                </c:pt>
                <c:pt idx="14">
                  <c:v>1872</c:v>
                </c:pt>
                <c:pt idx="15">
                  <c:v>2190</c:v>
                </c:pt>
                <c:pt idx="16">
                  <c:v>2006</c:v>
                </c:pt>
                <c:pt idx="17">
                  <c:v>1994</c:v>
                </c:pt>
                <c:pt idx="18">
                  <c:v>1180</c:v>
                </c:pt>
              </c:numCache>
            </c:numRef>
          </c:val>
          <c:extLst>
            <c:ext xmlns:c16="http://schemas.microsoft.com/office/drawing/2014/chart" uri="{C3380CC4-5D6E-409C-BE32-E72D297353CC}">
              <c16:uniqueId val="{00000003-294E-4F28-98FA-C71BF351DE1B}"/>
            </c:ext>
          </c:extLst>
        </c:ser>
        <c:ser>
          <c:idx val="3"/>
          <c:order val="4"/>
          <c:tx>
            <c:v>Cycle</c:v>
          </c:tx>
          <c:spPr>
            <a:solidFill>
              <a:schemeClr val="tx1"/>
            </a:solidFill>
            <a:ln>
              <a:solidFill>
                <a:schemeClr val="tx1"/>
              </a:solidFill>
            </a:ln>
          </c:spPr>
          <c:invertIfNegative val="0"/>
          <c:cat>
            <c:numRef>
              <c:f>'Table 26 KC Car &amp; Non-carTrips '!$B$3:$B$21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'!$F$3:$F$21</c:f>
              <c:numCache>
                <c:formatCode>0</c:formatCode>
                <c:ptCount val="19"/>
                <c:pt idx="0">
                  <c:v>71</c:v>
                </c:pt>
                <c:pt idx="3">
                  <c:v>79</c:v>
                </c:pt>
                <c:pt idx="6">
                  <c:v>89</c:v>
                </c:pt>
                <c:pt idx="7">
                  <c:v>94</c:v>
                </c:pt>
                <c:pt idx="8">
                  <c:v>96</c:v>
                </c:pt>
                <c:pt idx="9">
                  <c:v>81</c:v>
                </c:pt>
                <c:pt idx="10">
                  <c:v>116</c:v>
                </c:pt>
                <c:pt idx="11">
                  <c:v>106</c:v>
                </c:pt>
                <c:pt idx="12">
                  <c:v>124</c:v>
                </c:pt>
                <c:pt idx="13">
                  <c:v>151</c:v>
                </c:pt>
                <c:pt idx="14">
                  <c:v>137</c:v>
                </c:pt>
                <c:pt idx="15">
                  <c:v>130</c:v>
                </c:pt>
                <c:pt idx="16">
                  <c:v>136</c:v>
                </c:pt>
                <c:pt idx="17">
                  <c:v>147</c:v>
                </c:pt>
                <c:pt idx="18">
                  <c:v>165</c:v>
                </c:pt>
              </c:numCache>
            </c:numRef>
          </c:val>
          <c:extLst>
            <c:ext xmlns:c16="http://schemas.microsoft.com/office/drawing/2014/chart" uri="{C3380CC4-5D6E-409C-BE32-E72D297353CC}">
              <c16:uniqueId val="{00000004-294E-4F28-98FA-C71BF351DE1B}"/>
            </c:ext>
          </c:extLst>
        </c:ser>
        <c:dLbls>
          <c:showLegendKey val="0"/>
          <c:showVal val="0"/>
          <c:showCatName val="0"/>
          <c:showSerName val="0"/>
          <c:showPercent val="0"/>
          <c:showBubbleSize val="0"/>
        </c:dLbls>
        <c:gapWidth val="150"/>
        <c:axId val="563488672"/>
        <c:axId val="563486712"/>
      </c:barChart>
      <c:catAx>
        <c:axId val="56348867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712"/>
        <c:crosses val="autoZero"/>
        <c:auto val="1"/>
        <c:lblAlgn val="ctr"/>
        <c:lblOffset val="100"/>
        <c:noMultiLvlLbl val="0"/>
      </c:catAx>
      <c:valAx>
        <c:axId val="563486712"/>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8672"/>
        <c:crosses val="autoZero"/>
        <c:crossBetween val="between"/>
      </c:valAx>
    </c:plotArea>
    <c:legend>
      <c:legendPos val="r"/>
      <c:layout>
        <c:manualLayout>
          <c:xMode val="edge"/>
          <c:yMode val="edge"/>
          <c:x val="0.87385924342523991"/>
          <c:y val="0.41372182337501928"/>
          <c:w val="0.10928743281319345"/>
          <c:h val="0.3941694411652666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 &amp; Non-carTrips '!$B$23:$B$41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'!$C$23:$C$41</c:f>
              <c:numCache>
                <c:formatCode>0</c:formatCode>
                <c:ptCount val="19"/>
                <c:pt idx="0">
                  <c:v>4273.92</c:v>
                </c:pt>
                <c:pt idx="3">
                  <c:v>3829.05</c:v>
                </c:pt>
                <c:pt idx="6">
                  <c:v>3127.32</c:v>
                </c:pt>
                <c:pt idx="7">
                  <c:v>3390.17</c:v>
                </c:pt>
                <c:pt idx="8">
                  <c:v>3516.96</c:v>
                </c:pt>
                <c:pt idx="9">
                  <c:v>3383.9</c:v>
                </c:pt>
                <c:pt idx="10">
                  <c:v>3641.8</c:v>
                </c:pt>
                <c:pt idx="11">
                  <c:v>3666.2400000000002</c:v>
                </c:pt>
                <c:pt idx="12">
                  <c:v>3515.1600000000003</c:v>
                </c:pt>
                <c:pt idx="13">
                  <c:v>3272.3727095438717</c:v>
                </c:pt>
                <c:pt idx="14">
                  <c:v>3519.4261632867801</c:v>
                </c:pt>
                <c:pt idx="15">
                  <c:v>3481.1951589295418</c:v>
                </c:pt>
                <c:pt idx="16">
                  <c:v>3495.4836476188866</c:v>
                </c:pt>
                <c:pt idx="17">
                  <c:v>3543.5644951956965</c:v>
                </c:pt>
                <c:pt idx="18">
                  <c:v>2669.124365534331</c:v>
                </c:pt>
              </c:numCache>
            </c:numRef>
          </c:val>
          <c:extLst>
            <c:ext xmlns:c16="http://schemas.microsoft.com/office/drawing/2014/chart" uri="{C3380CC4-5D6E-409C-BE32-E72D297353CC}">
              <c16:uniqueId val="{00000000-DDD5-4F01-AF82-D0DE6564AEC2}"/>
            </c:ext>
          </c:extLst>
        </c:ser>
        <c:ser>
          <c:idx val="1"/>
          <c:order val="1"/>
          <c:tx>
            <c:v>Bus</c:v>
          </c:tx>
          <c:spPr>
            <a:solidFill>
              <a:srgbClr val="FFFF00"/>
            </a:solidFill>
            <a:ln>
              <a:solidFill>
                <a:schemeClr val="tx1"/>
              </a:solidFill>
            </a:ln>
          </c:spPr>
          <c:invertIfNegative val="0"/>
          <c:cat>
            <c:numRef>
              <c:f>'Table 26 KC Car &amp; Non-carTrips '!$B$23:$B$41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'!$D$23:$D$41</c:f>
              <c:numCache>
                <c:formatCode>0</c:formatCode>
                <c:ptCount val="19"/>
                <c:pt idx="0">
                  <c:v>1166</c:v>
                </c:pt>
                <c:pt idx="3">
                  <c:v>857</c:v>
                </c:pt>
                <c:pt idx="6">
                  <c:v>813</c:v>
                </c:pt>
                <c:pt idx="7">
                  <c:v>837.43181818181824</c:v>
                </c:pt>
                <c:pt idx="8">
                  <c:v>693.45652173913049</c:v>
                </c:pt>
                <c:pt idx="9">
                  <c:v>685</c:v>
                </c:pt>
                <c:pt idx="10">
                  <c:v>754.16091954022988</c:v>
                </c:pt>
                <c:pt idx="11">
                  <c:v>705.04166666666663</c:v>
                </c:pt>
                <c:pt idx="12">
                  <c:v>474.81397306397309</c:v>
                </c:pt>
                <c:pt idx="13">
                  <c:v>520.63636363636351</c:v>
                </c:pt>
                <c:pt idx="14">
                  <c:v>551.34246575342468</c:v>
                </c:pt>
                <c:pt idx="15">
                  <c:v>432.65625</c:v>
                </c:pt>
                <c:pt idx="16">
                  <c:v>482.10344827586209</c:v>
                </c:pt>
                <c:pt idx="17">
                  <c:v>468.83928571428567</c:v>
                </c:pt>
                <c:pt idx="18">
                  <c:v>258.23333333333335</c:v>
                </c:pt>
              </c:numCache>
            </c:numRef>
          </c:val>
          <c:extLst>
            <c:ext xmlns:c16="http://schemas.microsoft.com/office/drawing/2014/chart" uri="{C3380CC4-5D6E-409C-BE32-E72D297353CC}">
              <c16:uniqueId val="{00000001-DDD5-4F01-AF82-D0DE6564AEC2}"/>
            </c:ext>
          </c:extLst>
        </c:ser>
        <c:ser>
          <c:idx val="4"/>
          <c:order val="2"/>
          <c:tx>
            <c:v>Walk</c:v>
          </c:tx>
          <c:spPr>
            <a:solidFill>
              <a:srgbClr val="FFC000"/>
            </a:solidFill>
            <a:ln>
              <a:solidFill>
                <a:schemeClr val="tx1"/>
              </a:solidFill>
            </a:ln>
          </c:spPr>
          <c:invertIfNegative val="0"/>
          <c:cat>
            <c:numRef>
              <c:f>'Table 26 KC Car &amp; Non-carTrips '!$B$23:$B$41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'!$G$23:$G$41</c:f>
              <c:numCache>
                <c:formatCode>0</c:formatCode>
                <c:ptCount val="19"/>
                <c:pt idx="0">
                  <c:v>1985</c:v>
                </c:pt>
                <c:pt idx="3">
                  <c:v>2201.7120487867915</c:v>
                </c:pt>
                <c:pt idx="6">
                  <c:v>2236.7302904564317</c:v>
                </c:pt>
                <c:pt idx="7">
                  <c:v>2262</c:v>
                </c:pt>
                <c:pt idx="8">
                  <c:v>2089</c:v>
                </c:pt>
                <c:pt idx="9">
                  <c:v>2182</c:v>
                </c:pt>
                <c:pt idx="10">
                  <c:v>2039</c:v>
                </c:pt>
                <c:pt idx="11">
                  <c:v>1793</c:v>
                </c:pt>
                <c:pt idx="12">
                  <c:v>2156</c:v>
                </c:pt>
                <c:pt idx="13">
                  <c:v>1924</c:v>
                </c:pt>
                <c:pt idx="14">
                  <c:v>2070</c:v>
                </c:pt>
                <c:pt idx="15">
                  <c:v>2250</c:v>
                </c:pt>
                <c:pt idx="16">
                  <c:v>2470</c:v>
                </c:pt>
                <c:pt idx="17">
                  <c:v>2359</c:v>
                </c:pt>
                <c:pt idx="18">
                  <c:v>1873</c:v>
                </c:pt>
              </c:numCache>
            </c:numRef>
          </c:val>
          <c:extLst>
            <c:ext xmlns:c16="http://schemas.microsoft.com/office/drawing/2014/chart" uri="{C3380CC4-5D6E-409C-BE32-E72D297353CC}">
              <c16:uniqueId val="{00000002-DDD5-4F01-AF82-D0DE6564AEC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'!$B$23:$B$41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'!$E$23:$E$41</c:f>
              <c:numCache>
                <c:formatCode>0</c:formatCode>
                <c:ptCount val="19"/>
                <c:pt idx="0">
                  <c:v>557.07184923439343</c:v>
                </c:pt>
                <c:pt idx="3">
                  <c:v>461</c:v>
                </c:pt>
                <c:pt idx="6">
                  <c:v>560.69844357976649</c:v>
                </c:pt>
                <c:pt idx="7">
                  <c:v>444</c:v>
                </c:pt>
                <c:pt idx="8">
                  <c:v>459</c:v>
                </c:pt>
                <c:pt idx="9">
                  <c:v>584</c:v>
                </c:pt>
                <c:pt idx="10">
                  <c:v>502</c:v>
                </c:pt>
                <c:pt idx="11">
                  <c:v>450</c:v>
                </c:pt>
                <c:pt idx="12">
                  <c:v>540</c:v>
                </c:pt>
                <c:pt idx="13">
                  <c:v>440</c:v>
                </c:pt>
                <c:pt idx="14">
                  <c:v>521</c:v>
                </c:pt>
                <c:pt idx="15">
                  <c:v>530</c:v>
                </c:pt>
                <c:pt idx="16">
                  <c:v>509</c:v>
                </c:pt>
                <c:pt idx="17">
                  <c:v>613</c:v>
                </c:pt>
                <c:pt idx="18">
                  <c:v>261</c:v>
                </c:pt>
              </c:numCache>
            </c:numRef>
          </c:val>
          <c:extLst>
            <c:ext xmlns:c16="http://schemas.microsoft.com/office/drawing/2014/chart" uri="{C3380CC4-5D6E-409C-BE32-E72D297353CC}">
              <c16:uniqueId val="{00000003-DDD5-4F01-AF82-D0DE6564AEC2}"/>
            </c:ext>
          </c:extLst>
        </c:ser>
        <c:ser>
          <c:idx val="3"/>
          <c:order val="4"/>
          <c:tx>
            <c:v>Cycle</c:v>
          </c:tx>
          <c:spPr>
            <a:solidFill>
              <a:schemeClr val="tx1"/>
            </a:solidFill>
            <a:ln>
              <a:solidFill>
                <a:schemeClr val="tx1"/>
              </a:solidFill>
            </a:ln>
          </c:spPr>
          <c:invertIfNegative val="0"/>
          <c:cat>
            <c:numRef>
              <c:f>'Table 26 KC Car &amp; Non-carTrips '!$B$23:$B$41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'!$F$23:$F$41</c:f>
              <c:numCache>
                <c:formatCode>0</c:formatCode>
                <c:ptCount val="19"/>
                <c:pt idx="0">
                  <c:v>50</c:v>
                </c:pt>
                <c:pt idx="3">
                  <c:v>59</c:v>
                </c:pt>
                <c:pt idx="6">
                  <c:v>38</c:v>
                </c:pt>
                <c:pt idx="7">
                  <c:v>54</c:v>
                </c:pt>
                <c:pt idx="8">
                  <c:v>61</c:v>
                </c:pt>
                <c:pt idx="9">
                  <c:v>59</c:v>
                </c:pt>
                <c:pt idx="10">
                  <c:v>54</c:v>
                </c:pt>
                <c:pt idx="11">
                  <c:v>54</c:v>
                </c:pt>
                <c:pt idx="12">
                  <c:v>53</c:v>
                </c:pt>
                <c:pt idx="13">
                  <c:v>52</c:v>
                </c:pt>
                <c:pt idx="14">
                  <c:v>33</c:v>
                </c:pt>
                <c:pt idx="15">
                  <c:v>41</c:v>
                </c:pt>
                <c:pt idx="16">
                  <c:v>45</c:v>
                </c:pt>
                <c:pt idx="17">
                  <c:v>53</c:v>
                </c:pt>
                <c:pt idx="18">
                  <c:v>73</c:v>
                </c:pt>
              </c:numCache>
            </c:numRef>
          </c:val>
          <c:extLst>
            <c:ext xmlns:c16="http://schemas.microsoft.com/office/drawing/2014/chart" uri="{C3380CC4-5D6E-409C-BE32-E72D297353CC}">
              <c16:uniqueId val="{00000004-DDD5-4F01-AF82-D0DE6564AEC2}"/>
            </c:ext>
          </c:extLst>
        </c:ser>
        <c:dLbls>
          <c:showLegendKey val="0"/>
          <c:showVal val="0"/>
          <c:showCatName val="0"/>
          <c:showSerName val="0"/>
          <c:showPercent val="0"/>
          <c:showBubbleSize val="0"/>
        </c:dLbls>
        <c:gapWidth val="150"/>
        <c:axId val="563487104"/>
        <c:axId val="563486320"/>
      </c:barChart>
      <c:catAx>
        <c:axId val="56348710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320"/>
        <c:crosses val="autoZero"/>
        <c:auto val="1"/>
        <c:lblAlgn val="ctr"/>
        <c:lblOffset val="100"/>
        <c:noMultiLvlLbl val="0"/>
      </c:catAx>
      <c:valAx>
        <c:axId val="563486320"/>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7104"/>
        <c:crosses val="autoZero"/>
        <c:crossBetween val="between"/>
      </c:valAx>
    </c:plotArea>
    <c:legend>
      <c:legendPos val="r"/>
      <c:layout>
        <c:manualLayout>
          <c:xMode val="edge"/>
          <c:yMode val="edge"/>
          <c:x val="0.87519050835484491"/>
          <c:y val="0.41483008010772199"/>
          <c:w val="0.11182396053251743"/>
          <c:h val="0.35222429364487529"/>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numRef>
              <c:f>'Table 26 KC Car &amp; Non-carTrips '!$B$43:$B$61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'!$C$43:$C$61</c:f>
              <c:numCache>
                <c:formatCode>0</c:formatCode>
                <c:ptCount val="19"/>
                <c:pt idx="0">
                  <c:v>4672.58</c:v>
                </c:pt>
                <c:pt idx="3">
                  <c:v>4158</c:v>
                </c:pt>
                <c:pt idx="6">
                  <c:v>3574.38</c:v>
                </c:pt>
                <c:pt idx="7">
                  <c:v>4241.54</c:v>
                </c:pt>
                <c:pt idx="8">
                  <c:v>4617.75</c:v>
                </c:pt>
                <c:pt idx="9">
                  <c:v>3915.4600000000005</c:v>
                </c:pt>
                <c:pt idx="10">
                  <c:v>4204.62</c:v>
                </c:pt>
                <c:pt idx="11">
                  <c:v>4465.16</c:v>
                </c:pt>
                <c:pt idx="12">
                  <c:v>4441.5</c:v>
                </c:pt>
                <c:pt idx="13">
                  <c:v>4194.2348480459859</c:v>
                </c:pt>
                <c:pt idx="14">
                  <c:v>4541.361592677953</c:v>
                </c:pt>
                <c:pt idx="15">
                  <c:v>4417.5448218840538</c:v>
                </c:pt>
                <c:pt idx="16">
                  <c:v>4497.192198130514</c:v>
                </c:pt>
                <c:pt idx="17">
                  <c:v>4905.3326163095344</c:v>
                </c:pt>
                <c:pt idx="18">
                  <c:v>3347.8077018807144</c:v>
                </c:pt>
              </c:numCache>
            </c:numRef>
          </c:val>
          <c:extLst>
            <c:ext xmlns:c16="http://schemas.microsoft.com/office/drawing/2014/chart" uri="{C3380CC4-5D6E-409C-BE32-E72D297353CC}">
              <c16:uniqueId val="{00000000-B267-4180-9E0B-AAA7F63798A2}"/>
            </c:ext>
          </c:extLst>
        </c:ser>
        <c:ser>
          <c:idx val="1"/>
          <c:order val="1"/>
          <c:tx>
            <c:v>Bus</c:v>
          </c:tx>
          <c:spPr>
            <a:solidFill>
              <a:srgbClr val="FFFF00"/>
            </a:solidFill>
            <a:ln>
              <a:solidFill>
                <a:schemeClr val="tx1"/>
              </a:solidFill>
            </a:ln>
          </c:spPr>
          <c:invertIfNegative val="0"/>
          <c:cat>
            <c:numRef>
              <c:f>'Table 26 KC Car &amp; Non-carTrips '!$B$43:$B$61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'!$D$43:$D$61</c:f>
              <c:numCache>
                <c:formatCode>0</c:formatCode>
                <c:ptCount val="19"/>
                <c:pt idx="0">
                  <c:v>304</c:v>
                </c:pt>
                <c:pt idx="3">
                  <c:v>329</c:v>
                </c:pt>
                <c:pt idx="6">
                  <c:v>379</c:v>
                </c:pt>
                <c:pt idx="7">
                  <c:v>401.86046511627904</c:v>
                </c:pt>
                <c:pt idx="8">
                  <c:v>444.12514351320323</c:v>
                </c:pt>
                <c:pt idx="9">
                  <c:v>441</c:v>
                </c:pt>
                <c:pt idx="10">
                  <c:v>319.45054945054943</c:v>
                </c:pt>
                <c:pt idx="11">
                  <c:v>408.37777777777779</c:v>
                </c:pt>
                <c:pt idx="12">
                  <c:v>198.93871297242083</c:v>
                </c:pt>
                <c:pt idx="13">
                  <c:v>202.81690140845072</c:v>
                </c:pt>
                <c:pt idx="14">
                  <c:v>272.46153846153845</c:v>
                </c:pt>
                <c:pt idx="15">
                  <c:v>300.18461538461543</c:v>
                </c:pt>
                <c:pt idx="16">
                  <c:v>334.32692307692304</c:v>
                </c:pt>
                <c:pt idx="17">
                  <c:v>355.09677419354841</c:v>
                </c:pt>
                <c:pt idx="18">
                  <c:v>206.38095238095238</c:v>
                </c:pt>
              </c:numCache>
            </c:numRef>
          </c:val>
          <c:extLst>
            <c:ext xmlns:c16="http://schemas.microsoft.com/office/drawing/2014/chart" uri="{C3380CC4-5D6E-409C-BE32-E72D297353CC}">
              <c16:uniqueId val="{00000001-B267-4180-9E0B-AAA7F63798A2}"/>
            </c:ext>
          </c:extLst>
        </c:ser>
        <c:ser>
          <c:idx val="4"/>
          <c:order val="2"/>
          <c:tx>
            <c:v>Walk</c:v>
          </c:tx>
          <c:spPr>
            <a:solidFill>
              <a:srgbClr val="FFC000"/>
            </a:solidFill>
            <a:ln>
              <a:solidFill>
                <a:schemeClr val="tx1"/>
              </a:solidFill>
            </a:ln>
          </c:spPr>
          <c:invertIfNegative val="0"/>
          <c:cat>
            <c:numRef>
              <c:f>'Table 26 KC Car &amp; Non-carTrips '!$B$43:$B$61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'!$G$43:$G$61</c:f>
              <c:numCache>
                <c:formatCode>0</c:formatCode>
                <c:ptCount val="19"/>
                <c:pt idx="0">
                  <c:v>1196</c:v>
                </c:pt>
                <c:pt idx="3">
                  <c:v>2000.2254886381693</c:v>
                </c:pt>
                <c:pt idx="6">
                  <c:v>2035.5670498084291</c:v>
                </c:pt>
                <c:pt idx="7">
                  <c:v>1973</c:v>
                </c:pt>
                <c:pt idx="8">
                  <c:v>1600</c:v>
                </c:pt>
                <c:pt idx="9">
                  <c:v>1866</c:v>
                </c:pt>
                <c:pt idx="10">
                  <c:v>1933</c:v>
                </c:pt>
                <c:pt idx="11">
                  <c:v>1885</c:v>
                </c:pt>
                <c:pt idx="12">
                  <c:v>1928</c:v>
                </c:pt>
                <c:pt idx="13">
                  <c:v>2228</c:v>
                </c:pt>
                <c:pt idx="14">
                  <c:v>2248</c:v>
                </c:pt>
                <c:pt idx="15">
                  <c:v>2039</c:v>
                </c:pt>
                <c:pt idx="16">
                  <c:v>2637</c:v>
                </c:pt>
                <c:pt idx="17">
                  <c:v>2655</c:v>
                </c:pt>
                <c:pt idx="18">
                  <c:v>1574</c:v>
                </c:pt>
              </c:numCache>
            </c:numRef>
          </c:val>
          <c:extLst>
            <c:ext xmlns:c16="http://schemas.microsoft.com/office/drawing/2014/chart" uri="{C3380CC4-5D6E-409C-BE32-E72D297353CC}">
              <c16:uniqueId val="{00000002-B267-4180-9E0B-AAA7F63798A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'!$B$43:$B$61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'!$E$43:$E$61</c:f>
              <c:numCache>
                <c:formatCode>0</c:formatCode>
                <c:ptCount val="19"/>
                <c:pt idx="0">
                  <c:v>936.07128842380644</c:v>
                </c:pt>
                <c:pt idx="3">
                  <c:v>926</c:v>
                </c:pt>
                <c:pt idx="6">
                  <c:v>788.75796178343944</c:v>
                </c:pt>
                <c:pt idx="7">
                  <c:v>743</c:v>
                </c:pt>
                <c:pt idx="8">
                  <c:v>740</c:v>
                </c:pt>
                <c:pt idx="9">
                  <c:v>711</c:v>
                </c:pt>
                <c:pt idx="10">
                  <c:v>797</c:v>
                </c:pt>
                <c:pt idx="11">
                  <c:v>844</c:v>
                </c:pt>
                <c:pt idx="12">
                  <c:v>641</c:v>
                </c:pt>
                <c:pt idx="13">
                  <c:v>699</c:v>
                </c:pt>
                <c:pt idx="14">
                  <c:v>831</c:v>
                </c:pt>
                <c:pt idx="15">
                  <c:v>819</c:v>
                </c:pt>
                <c:pt idx="16">
                  <c:v>971</c:v>
                </c:pt>
                <c:pt idx="17">
                  <c:v>1020</c:v>
                </c:pt>
                <c:pt idx="18">
                  <c:v>336</c:v>
                </c:pt>
              </c:numCache>
            </c:numRef>
          </c:val>
          <c:extLst>
            <c:ext xmlns:c16="http://schemas.microsoft.com/office/drawing/2014/chart" uri="{C3380CC4-5D6E-409C-BE32-E72D297353CC}">
              <c16:uniqueId val="{00000003-B267-4180-9E0B-AAA7F63798A2}"/>
            </c:ext>
          </c:extLst>
        </c:ser>
        <c:ser>
          <c:idx val="3"/>
          <c:order val="4"/>
          <c:tx>
            <c:v>Cycle</c:v>
          </c:tx>
          <c:spPr>
            <a:solidFill>
              <a:schemeClr val="tx1"/>
            </a:solidFill>
            <a:ln>
              <a:solidFill>
                <a:schemeClr val="tx1"/>
              </a:solidFill>
            </a:ln>
          </c:spPr>
          <c:invertIfNegative val="0"/>
          <c:cat>
            <c:numRef>
              <c:f>'Table 26 KC Car &amp; Non-carTrips '!$B$43:$B$61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 &amp; Non-carTrips '!$F$43:$F$61</c:f>
              <c:numCache>
                <c:formatCode>0</c:formatCode>
                <c:ptCount val="19"/>
                <c:pt idx="0">
                  <c:v>39</c:v>
                </c:pt>
                <c:pt idx="3">
                  <c:v>44</c:v>
                </c:pt>
                <c:pt idx="6">
                  <c:v>63</c:v>
                </c:pt>
                <c:pt idx="7">
                  <c:v>71</c:v>
                </c:pt>
                <c:pt idx="8">
                  <c:v>58</c:v>
                </c:pt>
                <c:pt idx="9">
                  <c:v>78</c:v>
                </c:pt>
                <c:pt idx="10">
                  <c:v>63</c:v>
                </c:pt>
                <c:pt idx="11">
                  <c:v>86</c:v>
                </c:pt>
                <c:pt idx="12">
                  <c:v>98</c:v>
                </c:pt>
                <c:pt idx="13">
                  <c:v>85</c:v>
                </c:pt>
                <c:pt idx="14">
                  <c:v>75</c:v>
                </c:pt>
                <c:pt idx="15">
                  <c:v>60</c:v>
                </c:pt>
                <c:pt idx="16">
                  <c:v>56</c:v>
                </c:pt>
                <c:pt idx="17">
                  <c:v>74</c:v>
                </c:pt>
                <c:pt idx="18">
                  <c:v>94</c:v>
                </c:pt>
              </c:numCache>
            </c:numRef>
          </c:val>
          <c:extLst>
            <c:ext xmlns:c16="http://schemas.microsoft.com/office/drawing/2014/chart" uri="{C3380CC4-5D6E-409C-BE32-E72D297353CC}">
              <c16:uniqueId val="{00000004-B267-4180-9E0B-AAA7F63798A2}"/>
            </c:ext>
          </c:extLst>
        </c:ser>
        <c:dLbls>
          <c:showLegendKey val="0"/>
          <c:showVal val="0"/>
          <c:showCatName val="0"/>
          <c:showSerName val="0"/>
          <c:showPercent val="0"/>
          <c:showBubbleSize val="0"/>
        </c:dLbls>
        <c:gapWidth val="150"/>
        <c:axId val="610526360"/>
        <c:axId val="610525576"/>
      </c:barChart>
      <c:catAx>
        <c:axId val="61052636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5576"/>
        <c:crosses val="autoZero"/>
        <c:auto val="1"/>
        <c:lblAlgn val="ctr"/>
        <c:lblOffset val="100"/>
        <c:noMultiLvlLbl val="0"/>
      </c:catAx>
      <c:valAx>
        <c:axId val="610525576"/>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6360"/>
        <c:crosses val="autoZero"/>
        <c:crossBetween val="between"/>
      </c:valAx>
    </c:plotArea>
    <c:legend>
      <c:legendPos val="r"/>
      <c:layout>
        <c:manualLayout>
          <c:xMode val="edge"/>
          <c:yMode val="edge"/>
          <c:x val="0.87743303108110127"/>
          <c:y val="0.41365546174198103"/>
          <c:w val="0.10844426491010987"/>
          <c:h val="0.38163712437590608"/>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578303</xdr:colOff>
      <xdr:row>78</xdr:row>
      <xdr:rowOff>76200</xdr:rowOff>
    </xdr:to>
    <xdr:pic>
      <xdr:nvPicPr>
        <xdr:cNvPr id="4" name="Picture 3">
          <a:extLst>
            <a:ext uri="{FF2B5EF4-FFF2-40B4-BE49-F238E27FC236}">
              <a16:creationId xmlns:a16="http://schemas.microsoft.com/office/drawing/2014/main" id="{50491F99-7891-4518-BC26-88BC3A2D99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036503" cy="1262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6350</xdr:colOff>
      <xdr:row>27</xdr:row>
      <xdr:rowOff>15875</xdr:rowOff>
    </xdr:from>
    <xdr:to>
      <xdr:col>18</xdr:col>
      <xdr:colOff>12700</xdr:colOff>
      <xdr:row>51</xdr:row>
      <xdr:rowOff>165100</xdr:rowOff>
    </xdr:to>
    <xdr:graphicFrame macro="">
      <xdr:nvGraphicFramePr>
        <xdr:cNvPr id="2" name="Chart 1">
          <a:extLst>
            <a:ext uri="{FF2B5EF4-FFF2-40B4-BE49-F238E27FC236}">
              <a16:creationId xmlns:a16="http://schemas.microsoft.com/office/drawing/2014/main" id="{AAF2CBB3-6CF2-4826-888D-39F0CDCC8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12823</xdr:colOff>
      <xdr:row>2</xdr:row>
      <xdr:rowOff>1456</xdr:rowOff>
    </xdr:from>
    <xdr:to>
      <xdr:col>20</xdr:col>
      <xdr:colOff>203200</xdr:colOff>
      <xdr:row>22</xdr:row>
      <xdr:rowOff>0</xdr:rowOff>
    </xdr:to>
    <xdr:graphicFrame macro="">
      <xdr:nvGraphicFramePr>
        <xdr:cNvPr id="2" name="Chart 1">
          <a:extLst>
            <a:ext uri="{FF2B5EF4-FFF2-40B4-BE49-F238E27FC236}">
              <a16:creationId xmlns:a16="http://schemas.microsoft.com/office/drawing/2014/main" id="{2F0D6F77-DD6F-4D02-A48F-6DA370B7D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16932</xdr:colOff>
      <xdr:row>22</xdr:row>
      <xdr:rowOff>25400</xdr:rowOff>
    </xdr:from>
    <xdr:to>
      <xdr:col>20</xdr:col>
      <xdr:colOff>211666</xdr:colOff>
      <xdr:row>41</xdr:row>
      <xdr:rowOff>177801</xdr:rowOff>
    </xdr:to>
    <xdr:graphicFrame macro="">
      <xdr:nvGraphicFramePr>
        <xdr:cNvPr id="3" name="Chart 3">
          <a:extLst>
            <a:ext uri="{FF2B5EF4-FFF2-40B4-BE49-F238E27FC236}">
              <a16:creationId xmlns:a16="http://schemas.microsoft.com/office/drawing/2014/main" id="{1032F5FC-B9DD-48EB-B8A3-FBF8613B0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19833</xdr:colOff>
      <xdr:row>41</xdr:row>
      <xdr:rowOff>160867</xdr:rowOff>
    </xdr:from>
    <xdr:to>
      <xdr:col>20</xdr:col>
      <xdr:colOff>177801</xdr:colOff>
      <xdr:row>62</xdr:row>
      <xdr:rowOff>21167</xdr:rowOff>
    </xdr:to>
    <xdr:graphicFrame macro="">
      <xdr:nvGraphicFramePr>
        <xdr:cNvPr id="4" name="Chart 4">
          <a:extLst>
            <a:ext uri="{FF2B5EF4-FFF2-40B4-BE49-F238E27FC236}">
              <a16:creationId xmlns:a16="http://schemas.microsoft.com/office/drawing/2014/main" id="{D110EA50-0AC4-4781-8BA9-12381D246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AEAC-8A13-4A04-AA7C-271ECF677946}">
  <sheetPr>
    <pageSetUpPr fitToPage="1"/>
  </sheetPr>
  <dimension ref="A1:K31"/>
  <sheetViews>
    <sheetView tabSelected="1" zoomScaleNormal="100" workbookViewId="0">
      <selection activeCell="M29" sqref="M29"/>
    </sheetView>
  </sheetViews>
  <sheetFormatPr defaultColWidth="9.1796875" defaultRowHeight="12.5" x14ac:dyDescent="0.25"/>
  <cols>
    <col min="1" max="8" width="9.1796875" style="176"/>
    <col min="9" max="9" width="9" style="176" customWidth="1"/>
    <col min="10" max="11" width="9.1796875" style="176" hidden="1" customWidth="1"/>
    <col min="12" max="16384" width="9.1796875" style="176"/>
  </cols>
  <sheetData>
    <row r="1" spans="1:11" ht="13" x14ac:dyDescent="0.3">
      <c r="A1" s="175" t="s">
        <v>0</v>
      </c>
    </row>
    <row r="2" spans="1:11" ht="104.25" customHeight="1" x14ac:dyDescent="0.3">
      <c r="A2" s="186" t="s">
        <v>1</v>
      </c>
      <c r="B2" s="187"/>
      <c r="C2" s="187"/>
      <c r="D2" s="187"/>
      <c r="E2" s="187"/>
      <c r="F2" s="187"/>
      <c r="G2" s="187"/>
      <c r="H2" s="187"/>
      <c r="I2" s="187"/>
      <c r="J2" s="187"/>
      <c r="K2" s="187"/>
    </row>
    <row r="3" spans="1:11" ht="27" customHeight="1" x14ac:dyDescent="0.3">
      <c r="A3" s="186" t="s">
        <v>2</v>
      </c>
      <c r="B3" s="187"/>
      <c r="C3" s="187"/>
      <c r="D3" s="187"/>
      <c r="E3" s="187"/>
      <c r="F3" s="187"/>
      <c r="G3" s="187"/>
      <c r="H3" s="187"/>
      <c r="I3" s="187"/>
      <c r="J3" s="187"/>
      <c r="K3" s="187"/>
    </row>
    <row r="4" spans="1:11" ht="84" customHeight="1" x14ac:dyDescent="0.3">
      <c r="A4" s="186" t="s">
        <v>3</v>
      </c>
      <c r="B4" s="187"/>
      <c r="C4" s="187"/>
      <c r="D4" s="187"/>
      <c r="E4" s="187"/>
      <c r="F4" s="187"/>
      <c r="G4" s="187"/>
      <c r="H4" s="187"/>
      <c r="I4" s="187"/>
      <c r="J4" s="187"/>
      <c r="K4" s="187"/>
    </row>
    <row r="5" spans="1:11" ht="26.25" customHeight="1" x14ac:dyDescent="0.35">
      <c r="A5" s="188" t="s">
        <v>4</v>
      </c>
      <c r="B5" s="189"/>
      <c r="C5" s="189"/>
      <c r="D5" s="189"/>
      <c r="E5" s="189"/>
      <c r="F5" s="189"/>
      <c r="G5" s="189"/>
      <c r="H5" s="189"/>
      <c r="I5" s="189"/>
      <c r="J5" s="189"/>
      <c r="K5" s="189"/>
    </row>
    <row r="6" spans="1:11" ht="14.5" thickBot="1" x14ac:dyDescent="0.35">
      <c r="A6" s="177"/>
    </row>
    <row r="7" spans="1:11" ht="18.5" x14ac:dyDescent="0.45">
      <c r="A7" s="178" t="s">
        <v>80</v>
      </c>
      <c r="B7" s="179"/>
      <c r="C7" s="179"/>
      <c r="D7" s="179"/>
      <c r="E7" s="179"/>
      <c r="F7" s="179"/>
      <c r="G7" s="179"/>
      <c r="H7" s="179"/>
      <c r="I7" s="180"/>
    </row>
    <row r="8" spans="1:11" x14ac:dyDescent="0.25">
      <c r="A8" s="190" t="s">
        <v>104</v>
      </c>
      <c r="B8" s="191"/>
      <c r="C8" s="191"/>
      <c r="D8" s="191"/>
      <c r="E8" s="191"/>
      <c r="F8" s="191"/>
      <c r="G8" s="191"/>
      <c r="H8" s="191"/>
      <c r="I8" s="192"/>
    </row>
    <row r="9" spans="1:11" x14ac:dyDescent="0.25">
      <c r="A9" s="190"/>
      <c r="B9" s="191"/>
      <c r="C9" s="191"/>
      <c r="D9" s="191"/>
      <c r="E9" s="191"/>
      <c r="F9" s="191"/>
      <c r="G9" s="191"/>
      <c r="H9" s="191"/>
      <c r="I9" s="192"/>
    </row>
    <row r="10" spans="1:11" x14ac:dyDescent="0.25">
      <c r="A10" s="190"/>
      <c r="B10" s="191"/>
      <c r="C10" s="191"/>
      <c r="D10" s="191"/>
      <c r="E10" s="191"/>
      <c r="F10" s="191"/>
      <c r="G10" s="191"/>
      <c r="H10" s="191"/>
      <c r="I10" s="192"/>
    </row>
    <row r="11" spans="1:11" x14ac:dyDescent="0.25">
      <c r="A11" s="190"/>
      <c r="B11" s="191"/>
      <c r="C11" s="191"/>
      <c r="D11" s="191"/>
      <c r="E11" s="191"/>
      <c r="F11" s="191"/>
      <c r="G11" s="191"/>
      <c r="H11" s="191"/>
      <c r="I11" s="192"/>
    </row>
    <row r="12" spans="1:11" x14ac:dyDescent="0.25">
      <c r="A12" s="190"/>
      <c r="B12" s="191"/>
      <c r="C12" s="191"/>
      <c r="D12" s="191"/>
      <c r="E12" s="191"/>
      <c r="F12" s="191"/>
      <c r="G12" s="191"/>
      <c r="H12" s="191"/>
      <c r="I12" s="192"/>
    </row>
    <row r="13" spans="1:11" x14ac:dyDescent="0.25">
      <c r="A13" s="193"/>
      <c r="B13" s="194"/>
      <c r="C13" s="194"/>
      <c r="D13" s="194"/>
      <c r="E13" s="194"/>
      <c r="F13" s="194"/>
      <c r="G13" s="194"/>
      <c r="H13" s="194"/>
      <c r="I13" s="195"/>
    </row>
    <row r="14" spans="1:11" ht="60" customHeight="1" x14ac:dyDescent="0.25">
      <c r="A14" s="196"/>
      <c r="B14" s="197"/>
      <c r="C14" s="197"/>
      <c r="D14" s="197"/>
      <c r="E14" s="197"/>
      <c r="F14" s="197"/>
      <c r="G14" s="197"/>
      <c r="H14" s="197"/>
      <c r="I14" s="198"/>
    </row>
    <row r="15" spans="1:11" x14ac:dyDescent="0.25">
      <c r="A15" s="199" t="s">
        <v>105</v>
      </c>
      <c r="B15" s="200"/>
      <c r="C15" s="200"/>
      <c r="D15" s="200"/>
      <c r="E15" s="200"/>
      <c r="F15" s="200"/>
      <c r="G15" s="200"/>
      <c r="H15" s="200"/>
      <c r="I15" s="201"/>
    </row>
    <row r="16" spans="1:11" x14ac:dyDescent="0.25">
      <c r="A16" s="199"/>
      <c r="B16" s="200"/>
      <c r="C16" s="200"/>
      <c r="D16" s="200"/>
      <c r="E16" s="200"/>
      <c r="F16" s="200"/>
      <c r="G16" s="200"/>
      <c r="H16" s="200"/>
      <c r="I16" s="201"/>
    </row>
    <row r="17" spans="1:11" x14ac:dyDescent="0.25">
      <c r="A17" s="199"/>
      <c r="B17" s="200"/>
      <c r="C17" s="200"/>
      <c r="D17" s="200"/>
      <c r="E17" s="200"/>
      <c r="F17" s="200"/>
      <c r="G17" s="200"/>
      <c r="H17" s="200"/>
      <c r="I17" s="201"/>
    </row>
    <row r="18" spans="1:11" x14ac:dyDescent="0.25">
      <c r="A18" s="199"/>
      <c r="B18" s="200"/>
      <c r="C18" s="200"/>
      <c r="D18" s="200"/>
      <c r="E18" s="200"/>
      <c r="F18" s="200"/>
      <c r="G18" s="200"/>
      <c r="H18" s="200"/>
      <c r="I18" s="201"/>
    </row>
    <row r="19" spans="1:11" x14ac:dyDescent="0.25">
      <c r="A19" s="199"/>
      <c r="B19" s="200"/>
      <c r="C19" s="200"/>
      <c r="D19" s="200"/>
      <c r="E19" s="200"/>
      <c r="F19" s="200"/>
      <c r="G19" s="200"/>
      <c r="H19" s="200"/>
      <c r="I19" s="201"/>
    </row>
    <row r="20" spans="1:11" ht="60" customHeight="1" thickBot="1" x14ac:dyDescent="0.3">
      <c r="A20" s="202"/>
      <c r="B20" s="203"/>
      <c r="C20" s="203"/>
      <c r="D20" s="203"/>
      <c r="E20" s="203"/>
      <c r="F20" s="203"/>
      <c r="G20" s="203"/>
      <c r="H20" s="203"/>
      <c r="I20" s="204"/>
    </row>
    <row r="22" spans="1:11" ht="14.5" x14ac:dyDescent="0.35">
      <c r="A22" s="181" t="s">
        <v>34</v>
      </c>
    </row>
    <row r="23" spans="1:11" ht="14.5" x14ac:dyDescent="0.35">
      <c r="A23" s="184" t="s">
        <v>106</v>
      </c>
      <c r="B23" s="185"/>
      <c r="C23" s="185"/>
      <c r="D23" s="185"/>
      <c r="E23" s="185"/>
      <c r="F23" s="185"/>
      <c r="G23" s="185"/>
      <c r="H23" s="185"/>
      <c r="I23" s="185"/>
      <c r="J23" s="182"/>
      <c r="K23" s="182"/>
    </row>
    <row r="24" spans="1:11" ht="14.5" x14ac:dyDescent="0.35">
      <c r="A24" s="185"/>
      <c r="B24" s="185"/>
      <c r="C24" s="185"/>
      <c r="D24" s="185"/>
      <c r="E24" s="185"/>
      <c r="F24" s="185"/>
      <c r="G24" s="185"/>
      <c r="H24" s="185"/>
      <c r="I24" s="185"/>
      <c r="J24" s="182"/>
      <c r="K24" s="182"/>
    </row>
    <row r="25" spans="1:11" ht="14.5" x14ac:dyDescent="0.35">
      <c r="A25" s="184" t="s">
        <v>107</v>
      </c>
      <c r="B25" s="185"/>
      <c r="C25" s="185"/>
      <c r="D25" s="185"/>
      <c r="E25" s="185"/>
      <c r="F25" s="185"/>
      <c r="G25" s="185"/>
      <c r="H25" s="185"/>
      <c r="I25" s="185"/>
      <c r="J25" s="182"/>
      <c r="K25" s="182"/>
    </row>
    <row r="26" spans="1:11" ht="14.5" x14ac:dyDescent="0.35">
      <c r="A26" s="185"/>
      <c r="B26" s="185"/>
      <c r="C26" s="185"/>
      <c r="D26" s="185"/>
      <c r="E26" s="185"/>
      <c r="F26" s="185"/>
      <c r="G26" s="185"/>
      <c r="H26" s="185"/>
      <c r="I26" s="185"/>
      <c r="J26" s="182"/>
      <c r="K26" s="182"/>
    </row>
    <row r="27" spans="1:11" ht="14.5" x14ac:dyDescent="0.35">
      <c r="A27" s="185"/>
      <c r="B27" s="185"/>
      <c r="C27" s="185"/>
      <c r="D27" s="185"/>
      <c r="E27" s="185"/>
      <c r="F27" s="185"/>
      <c r="G27" s="185"/>
      <c r="H27" s="185"/>
      <c r="I27" s="185"/>
      <c r="J27" s="182"/>
      <c r="K27" s="182"/>
    </row>
    <row r="28" spans="1:11" ht="14.5" x14ac:dyDescent="0.35">
      <c r="A28" s="184" t="s">
        <v>108</v>
      </c>
      <c r="B28" s="185"/>
      <c r="C28" s="185"/>
      <c r="D28" s="185"/>
      <c r="E28" s="185"/>
      <c r="F28" s="185"/>
      <c r="G28" s="185"/>
      <c r="H28" s="185"/>
      <c r="I28" s="185"/>
      <c r="J28" s="182"/>
      <c r="K28" s="182"/>
    </row>
    <row r="29" spans="1:11" x14ac:dyDescent="0.25">
      <c r="A29" s="185"/>
      <c r="B29" s="185"/>
      <c r="C29" s="185"/>
      <c r="D29" s="185"/>
      <c r="E29" s="185"/>
      <c r="F29" s="185"/>
      <c r="G29" s="185"/>
      <c r="H29" s="185"/>
      <c r="I29" s="185"/>
    </row>
    <row r="30" spans="1:11" x14ac:dyDescent="0.25">
      <c r="A30" s="184" t="s">
        <v>109</v>
      </c>
      <c r="B30" s="185"/>
      <c r="C30" s="185"/>
      <c r="D30" s="185"/>
      <c r="E30" s="185"/>
      <c r="F30" s="185"/>
      <c r="G30" s="185"/>
      <c r="H30" s="185"/>
      <c r="I30" s="185"/>
    </row>
    <row r="31" spans="1:11" ht="16" customHeight="1" x14ac:dyDescent="0.25">
      <c r="A31" s="185"/>
      <c r="B31" s="185"/>
      <c r="C31" s="185"/>
      <c r="D31" s="185"/>
      <c r="E31" s="185"/>
      <c r="F31" s="185"/>
      <c r="G31" s="185"/>
      <c r="H31" s="185"/>
      <c r="I31" s="185"/>
    </row>
  </sheetData>
  <mergeCells count="10">
    <mergeCell ref="A23:I24"/>
    <mergeCell ref="A25:I27"/>
    <mergeCell ref="A28:I29"/>
    <mergeCell ref="A30:I31"/>
    <mergeCell ref="A2:K2"/>
    <mergeCell ref="A3:K3"/>
    <mergeCell ref="A4:K4"/>
    <mergeCell ref="A5:K5"/>
    <mergeCell ref="A8:I14"/>
    <mergeCell ref="A15:I20"/>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E1BE-D25A-484B-972B-75E21C8068AD}">
  <sheetPr>
    <pageSetUpPr fitToPage="1"/>
  </sheetPr>
  <dimension ref="A1:V97"/>
  <sheetViews>
    <sheetView topLeftCell="A4" zoomScale="75" zoomScaleNormal="75" zoomScalePageLayoutView="60" workbookViewId="0">
      <selection sqref="A1:X65"/>
    </sheetView>
  </sheetViews>
  <sheetFormatPr defaultColWidth="8.81640625" defaultRowHeight="14.5" x14ac:dyDescent="0.35"/>
  <cols>
    <col min="1" max="1" width="13.26953125" style="130" customWidth="1"/>
    <col min="2" max="3" width="13.81640625" style="130" customWidth="1"/>
    <col min="4" max="4" width="8.81640625" style="130" customWidth="1"/>
    <col min="5" max="5" width="10.81640625" style="130" customWidth="1"/>
    <col min="6" max="8" width="8.81640625" style="130" customWidth="1"/>
    <col min="9" max="9" width="8.453125" style="130" customWidth="1"/>
    <col min="10" max="10" width="9.1796875" style="130" customWidth="1"/>
    <col min="11" max="11" width="8.81640625" style="130"/>
    <col min="12" max="12" width="10.54296875" style="130" bestFit="1" customWidth="1"/>
    <col min="13" max="16384" width="8.81640625" style="130"/>
  </cols>
  <sheetData>
    <row r="1" spans="1:13" ht="16.5" customHeight="1" thickTop="1" thickBot="1" x14ac:dyDescent="0.4">
      <c r="A1" s="248" t="s">
        <v>73</v>
      </c>
      <c r="B1" s="249"/>
      <c r="C1" s="249"/>
      <c r="D1" s="249"/>
      <c r="E1" s="249"/>
      <c r="F1" s="249"/>
      <c r="G1" s="249"/>
      <c r="H1" s="249"/>
      <c r="I1" s="249"/>
      <c r="J1" s="250"/>
    </row>
    <row r="2" spans="1:13" ht="29.5" thickBot="1" x14ac:dyDescent="0.4">
      <c r="A2" s="131" t="s">
        <v>36</v>
      </c>
      <c r="B2" s="132" t="s">
        <v>37</v>
      </c>
      <c r="C2" s="133" t="s">
        <v>74</v>
      </c>
      <c r="D2" s="132" t="s">
        <v>75</v>
      </c>
      <c r="E2" s="133" t="s">
        <v>76</v>
      </c>
      <c r="F2" s="132" t="s">
        <v>77</v>
      </c>
      <c r="G2" s="133" t="s">
        <v>15</v>
      </c>
      <c r="H2" s="134" t="s">
        <v>32</v>
      </c>
      <c r="I2" s="135" t="s">
        <v>78</v>
      </c>
      <c r="J2" s="136" t="s">
        <v>79</v>
      </c>
    </row>
    <row r="3" spans="1:13" x14ac:dyDescent="0.35">
      <c r="A3" s="251" t="s">
        <v>43</v>
      </c>
      <c r="B3" s="137">
        <v>2002</v>
      </c>
      <c r="C3" s="138">
        <v>5703.57</v>
      </c>
      <c r="D3" s="139">
        <v>1233</v>
      </c>
      <c r="E3" s="139">
        <v>1443.5385444743936</v>
      </c>
      <c r="F3" s="139">
        <v>71</v>
      </c>
      <c r="G3" s="138">
        <v>1658</v>
      </c>
      <c r="H3" s="140">
        <f>SUM(C3:G3)</f>
        <v>10109.108544474393</v>
      </c>
      <c r="I3" s="141">
        <f>(C3/H3)*100</f>
        <v>56.420108409238054</v>
      </c>
      <c r="J3" s="142">
        <f>((H3-C3)/H3)*100</f>
        <v>43.579891590761946</v>
      </c>
      <c r="L3" s="143"/>
      <c r="M3" s="144"/>
    </row>
    <row r="4" spans="1:13" x14ac:dyDescent="0.35">
      <c r="A4" s="252"/>
      <c r="B4" s="145">
        <v>2003</v>
      </c>
      <c r="C4" s="146"/>
      <c r="D4" s="140"/>
      <c r="E4" s="140"/>
      <c r="F4" s="140"/>
      <c r="G4" s="146"/>
      <c r="H4" s="140"/>
      <c r="I4" s="141"/>
      <c r="J4" s="142"/>
      <c r="L4" s="143"/>
      <c r="M4" s="144"/>
    </row>
    <row r="5" spans="1:13" x14ac:dyDescent="0.35">
      <c r="A5" s="252"/>
      <c r="B5" s="145">
        <v>2004</v>
      </c>
      <c r="C5" s="146"/>
      <c r="D5" s="140"/>
      <c r="E5" s="140"/>
      <c r="F5" s="140"/>
      <c r="G5" s="146"/>
      <c r="H5" s="140"/>
      <c r="I5" s="141"/>
      <c r="J5" s="142"/>
      <c r="L5" s="143"/>
      <c r="M5" s="144"/>
    </row>
    <row r="6" spans="1:13" x14ac:dyDescent="0.35">
      <c r="A6" s="253"/>
      <c r="B6" s="147">
        <v>2005</v>
      </c>
      <c r="C6" s="148">
        <v>4170.12</v>
      </c>
      <c r="D6" s="149">
        <v>810</v>
      </c>
      <c r="E6" s="149">
        <v>1303</v>
      </c>
      <c r="F6" s="149">
        <v>79</v>
      </c>
      <c r="G6" s="148">
        <v>2224.8814432989689</v>
      </c>
      <c r="H6" s="149">
        <f>SUM(C6:G6)</f>
        <v>8587.0014432989683</v>
      </c>
      <c r="I6" s="150">
        <f>(C6/H6)*100</f>
        <v>48.563168732832033</v>
      </c>
      <c r="J6" s="151">
        <f>((H6-C6)/H6)*100</f>
        <v>51.436831267167967</v>
      </c>
      <c r="L6" s="152"/>
      <c r="M6" s="144"/>
    </row>
    <row r="7" spans="1:13" x14ac:dyDescent="0.35">
      <c r="A7" s="253"/>
      <c r="B7" s="147">
        <v>2006</v>
      </c>
      <c r="C7" s="148"/>
      <c r="D7" s="149"/>
      <c r="E7" s="149"/>
      <c r="F7" s="149"/>
      <c r="G7" s="148"/>
      <c r="H7" s="149"/>
      <c r="I7" s="150"/>
      <c r="J7" s="151"/>
      <c r="L7" s="152"/>
      <c r="M7" s="144"/>
    </row>
    <row r="8" spans="1:13" x14ac:dyDescent="0.35">
      <c r="A8" s="253"/>
      <c r="B8" s="147">
        <v>2007</v>
      </c>
      <c r="C8" s="148"/>
      <c r="D8" s="149"/>
      <c r="E8" s="149"/>
      <c r="F8" s="149"/>
      <c r="G8" s="148"/>
      <c r="H8" s="149"/>
      <c r="I8" s="150"/>
      <c r="J8" s="151"/>
      <c r="L8" s="152"/>
      <c r="M8" s="144"/>
    </row>
    <row r="9" spans="1:13" x14ac:dyDescent="0.35">
      <c r="A9" s="253"/>
      <c r="B9" s="147">
        <v>2008</v>
      </c>
      <c r="C9" s="148">
        <v>4543.28</v>
      </c>
      <c r="D9" s="149">
        <v>943</v>
      </c>
      <c r="E9" s="149">
        <v>1378.1392174704276</v>
      </c>
      <c r="F9" s="149">
        <v>89</v>
      </c>
      <c r="G9" s="148">
        <v>2292.7199999999998</v>
      </c>
      <c r="H9" s="149">
        <f t="shared" ref="H9:H19" si="0">SUM(C9:G9)</f>
        <v>9246.139217470427</v>
      </c>
      <c r="I9" s="150">
        <f t="shared" ref="I9:I19" si="1">(C9/H9)*100</f>
        <v>49.1370494553613</v>
      </c>
      <c r="J9" s="151">
        <f t="shared" ref="J9:J19" si="2">((H9-C9)/H9)*100</f>
        <v>50.862950544638707</v>
      </c>
      <c r="L9" s="152"/>
      <c r="M9" s="144"/>
    </row>
    <row r="10" spans="1:13" x14ac:dyDescent="0.35">
      <c r="A10" s="253"/>
      <c r="B10" s="147">
        <v>2009</v>
      </c>
      <c r="C10" s="148">
        <v>4873.4399999999996</v>
      </c>
      <c r="D10" s="149">
        <v>1124.8202691867125</v>
      </c>
      <c r="E10" s="149">
        <v>1325</v>
      </c>
      <c r="F10" s="149">
        <v>94</v>
      </c>
      <c r="G10" s="148">
        <v>2289</v>
      </c>
      <c r="H10" s="149">
        <f t="shared" si="0"/>
        <v>9706.2602691867123</v>
      </c>
      <c r="I10" s="150">
        <f t="shared" si="1"/>
        <v>50.209245011398664</v>
      </c>
      <c r="J10" s="151">
        <f t="shared" si="2"/>
        <v>49.790754988601336</v>
      </c>
      <c r="L10" s="152"/>
      <c r="M10" s="144"/>
    </row>
    <row r="11" spans="1:13" x14ac:dyDescent="0.35">
      <c r="A11" s="253"/>
      <c r="B11" s="147">
        <v>2010</v>
      </c>
      <c r="C11" s="148">
        <v>4809.01</v>
      </c>
      <c r="D11" s="149">
        <v>972.78255528255522</v>
      </c>
      <c r="E11" s="149">
        <v>1360</v>
      </c>
      <c r="F11" s="149">
        <v>96</v>
      </c>
      <c r="G11" s="148">
        <v>2171</v>
      </c>
      <c r="H11" s="149">
        <f t="shared" si="0"/>
        <v>9408.7925552825545</v>
      </c>
      <c r="I11" s="150">
        <f t="shared" si="1"/>
        <v>51.111871919208042</v>
      </c>
      <c r="J11" s="151">
        <f t="shared" si="2"/>
        <v>48.888128080791965</v>
      </c>
      <c r="L11" s="152"/>
      <c r="M11" s="144"/>
    </row>
    <row r="12" spans="1:13" x14ac:dyDescent="0.35">
      <c r="A12" s="254"/>
      <c r="B12" s="153">
        <v>2011</v>
      </c>
      <c r="C12" s="154">
        <v>4473</v>
      </c>
      <c r="D12" s="155">
        <v>858.77419354838707</v>
      </c>
      <c r="E12" s="155">
        <v>1531</v>
      </c>
      <c r="F12" s="155">
        <v>81</v>
      </c>
      <c r="G12" s="154">
        <v>2294</v>
      </c>
      <c r="H12" s="155">
        <f t="shared" si="0"/>
        <v>9237.7741935483864</v>
      </c>
      <c r="I12" s="156">
        <f t="shared" si="1"/>
        <v>48.420754894874136</v>
      </c>
      <c r="J12" s="157">
        <f t="shared" si="2"/>
        <v>51.579245105125857</v>
      </c>
      <c r="L12" s="152"/>
      <c r="M12" s="144"/>
    </row>
    <row r="13" spans="1:13" x14ac:dyDescent="0.35">
      <c r="A13" s="254"/>
      <c r="B13" s="153">
        <v>2012</v>
      </c>
      <c r="C13" s="154">
        <v>4858.1000000000004</v>
      </c>
      <c r="D13" s="155">
        <v>988.86597938144325</v>
      </c>
      <c r="E13" s="155">
        <v>1498</v>
      </c>
      <c r="F13" s="155">
        <v>116</v>
      </c>
      <c r="G13" s="154">
        <v>2120</v>
      </c>
      <c r="H13" s="155">
        <f t="shared" si="0"/>
        <v>9580.9659793814426</v>
      </c>
      <c r="I13" s="156">
        <f t="shared" si="1"/>
        <v>50.705743141712354</v>
      </c>
      <c r="J13" s="157">
        <f t="shared" si="2"/>
        <v>49.294256858287639</v>
      </c>
      <c r="L13" s="152"/>
      <c r="M13" s="144"/>
    </row>
    <row r="14" spans="1:13" x14ac:dyDescent="0.35">
      <c r="A14" s="254"/>
      <c r="B14" s="153">
        <v>2013</v>
      </c>
      <c r="C14" s="154">
        <v>5118.96</v>
      </c>
      <c r="D14" s="155">
        <v>857.93333333333339</v>
      </c>
      <c r="E14" s="154">
        <v>1673</v>
      </c>
      <c r="F14" s="155">
        <v>106</v>
      </c>
      <c r="G14" s="154">
        <v>2121</v>
      </c>
      <c r="H14" s="155">
        <f t="shared" si="0"/>
        <v>9876.8933333333334</v>
      </c>
      <c r="I14" s="156">
        <f t="shared" si="1"/>
        <v>51.82763271042041</v>
      </c>
      <c r="J14" s="157">
        <f t="shared" si="2"/>
        <v>48.172367289579583</v>
      </c>
      <c r="L14" s="152"/>
      <c r="M14" s="144"/>
    </row>
    <row r="15" spans="1:13" x14ac:dyDescent="0.35">
      <c r="A15" s="254"/>
      <c r="B15" s="153">
        <v>2014</v>
      </c>
      <c r="C15" s="154">
        <v>5175.0300000000007</v>
      </c>
      <c r="D15" s="155">
        <v>789.87764705882341</v>
      </c>
      <c r="E15" s="154">
        <v>1539</v>
      </c>
      <c r="F15" s="155">
        <v>124</v>
      </c>
      <c r="G15" s="154">
        <v>2385</v>
      </c>
      <c r="H15" s="155">
        <f t="shared" si="0"/>
        <v>10012.907647058824</v>
      </c>
      <c r="I15" s="156">
        <f t="shared" si="1"/>
        <v>51.683588647899946</v>
      </c>
      <c r="J15" s="157">
        <f t="shared" si="2"/>
        <v>48.316411352100047</v>
      </c>
      <c r="L15" s="152"/>
      <c r="M15" s="144"/>
    </row>
    <row r="16" spans="1:13" x14ac:dyDescent="0.35">
      <c r="A16" s="254"/>
      <c r="B16" s="153">
        <v>2015</v>
      </c>
      <c r="C16" s="154">
        <v>4825.1971277522043</v>
      </c>
      <c r="D16" s="155">
        <v>727.50588235294117</v>
      </c>
      <c r="E16" s="154">
        <v>1755</v>
      </c>
      <c r="F16" s="155">
        <v>151</v>
      </c>
      <c r="G16" s="154">
        <v>2256</v>
      </c>
      <c r="H16" s="155">
        <f t="shared" si="0"/>
        <v>9714.7030101051459</v>
      </c>
      <c r="I16" s="156">
        <f t="shared" si="1"/>
        <v>49.669013275373196</v>
      </c>
      <c r="J16" s="157">
        <f t="shared" si="2"/>
        <v>50.330986724626804</v>
      </c>
      <c r="L16" s="152"/>
      <c r="M16" s="144"/>
    </row>
    <row r="17" spans="1:22" x14ac:dyDescent="0.35">
      <c r="A17" s="254"/>
      <c r="B17" s="153">
        <v>2016</v>
      </c>
      <c r="C17" s="154">
        <v>4759.2664713738895</v>
      </c>
      <c r="D17" s="155">
        <v>895.98701298701303</v>
      </c>
      <c r="E17" s="154">
        <v>1872</v>
      </c>
      <c r="F17" s="155">
        <v>137</v>
      </c>
      <c r="G17" s="154">
        <v>2331</v>
      </c>
      <c r="H17" s="155">
        <f t="shared" si="0"/>
        <v>9995.2534843609028</v>
      </c>
      <c r="I17" s="156">
        <f t="shared" si="1"/>
        <v>47.615265373914603</v>
      </c>
      <c r="J17" s="157">
        <f t="shared" si="2"/>
        <v>52.384734626085404</v>
      </c>
      <c r="L17" s="152"/>
      <c r="M17" s="144"/>
    </row>
    <row r="18" spans="1:22" x14ac:dyDescent="0.35">
      <c r="A18" s="254"/>
      <c r="B18" s="153">
        <v>2017</v>
      </c>
      <c r="C18" s="154">
        <v>5063.1365759710461</v>
      </c>
      <c r="D18" s="155">
        <v>691.40625</v>
      </c>
      <c r="E18" s="154">
        <v>2190</v>
      </c>
      <c r="F18" s="155">
        <v>130</v>
      </c>
      <c r="G18" s="154">
        <v>2632</v>
      </c>
      <c r="H18" s="155">
        <f t="shared" si="0"/>
        <v>10706.542825971046</v>
      </c>
      <c r="I18" s="156">
        <f t="shared" si="1"/>
        <v>47.290116504174513</v>
      </c>
      <c r="J18" s="157">
        <f t="shared" si="2"/>
        <v>52.70988349582548</v>
      </c>
      <c r="L18" s="152"/>
      <c r="M18" s="144"/>
    </row>
    <row r="19" spans="1:22" x14ac:dyDescent="0.35">
      <c r="A19" s="254"/>
      <c r="B19" s="153">
        <v>2018</v>
      </c>
      <c r="C19" s="154">
        <v>5036.5705168743352</v>
      </c>
      <c r="D19" s="155">
        <v>682.33333333333337</v>
      </c>
      <c r="E19" s="154">
        <v>2006</v>
      </c>
      <c r="F19" s="155">
        <v>136</v>
      </c>
      <c r="G19" s="154">
        <v>2778</v>
      </c>
      <c r="H19" s="155">
        <f t="shared" si="0"/>
        <v>10638.903850207669</v>
      </c>
      <c r="I19" s="156">
        <f t="shared" si="1"/>
        <v>47.341066220614657</v>
      </c>
      <c r="J19" s="157">
        <f t="shared" si="2"/>
        <v>52.658933779385343</v>
      </c>
      <c r="L19" s="152"/>
      <c r="M19" s="144"/>
    </row>
    <row r="20" spans="1:22" x14ac:dyDescent="0.35">
      <c r="A20" s="254"/>
      <c r="B20" s="153">
        <v>2019</v>
      </c>
      <c r="C20" s="154">
        <v>5059.2739903082183</v>
      </c>
      <c r="D20" s="155">
        <v>800.4</v>
      </c>
      <c r="E20" s="154">
        <v>1994</v>
      </c>
      <c r="F20" s="155">
        <v>147</v>
      </c>
      <c r="G20" s="154">
        <v>2871</v>
      </c>
      <c r="H20" s="155">
        <v>10871.673990308218</v>
      </c>
      <c r="I20" s="156">
        <v>46.53629233932525</v>
      </c>
      <c r="J20" s="157">
        <v>53.46370766067475</v>
      </c>
      <c r="L20" s="152"/>
      <c r="M20" s="144"/>
    </row>
    <row r="21" spans="1:22" ht="15" thickBot="1" x14ac:dyDescent="0.4">
      <c r="A21" s="254"/>
      <c r="B21" s="158">
        <v>2020</v>
      </c>
      <c r="C21" s="154">
        <v>3968.511392290111</v>
      </c>
      <c r="D21" s="155">
        <v>738.52499999999998</v>
      </c>
      <c r="E21" s="154">
        <v>1180</v>
      </c>
      <c r="F21" s="155">
        <v>165</v>
      </c>
      <c r="G21" s="154">
        <v>2031</v>
      </c>
      <c r="H21" s="155">
        <v>8083.0363922901106</v>
      </c>
      <c r="I21" s="156">
        <v>49.096789865692294</v>
      </c>
      <c r="J21" s="157">
        <v>50.903210134307706</v>
      </c>
      <c r="L21" s="143"/>
      <c r="M21" s="143"/>
      <c r="N21" s="143"/>
      <c r="O21" s="143"/>
      <c r="P21" s="143"/>
      <c r="Q21" s="143"/>
      <c r="R21" s="143"/>
    </row>
    <row r="22" spans="1:22" ht="15" thickBot="1" x14ac:dyDescent="0.4">
      <c r="A22" s="255"/>
      <c r="B22" s="159" t="s">
        <v>98</v>
      </c>
      <c r="C22" s="160">
        <f>C21/C3</f>
        <v>0.69579428187786097</v>
      </c>
      <c r="D22" s="160">
        <f t="shared" ref="D22:H22" si="3">D21/D3</f>
        <v>0.59896593673965937</v>
      </c>
      <c r="E22" s="160">
        <f t="shared" si="3"/>
        <v>0.81743574116314954</v>
      </c>
      <c r="F22" s="160">
        <f t="shared" si="3"/>
        <v>2.323943661971831</v>
      </c>
      <c r="G22" s="160">
        <f t="shared" si="3"/>
        <v>1.2249698431845597</v>
      </c>
      <c r="H22" s="160">
        <f t="shared" si="3"/>
        <v>0.79957954321385472</v>
      </c>
      <c r="I22" s="161"/>
      <c r="J22" s="162"/>
      <c r="L22" s="152"/>
    </row>
    <row r="23" spans="1:22" x14ac:dyDescent="0.35">
      <c r="A23" s="256" t="s">
        <v>44</v>
      </c>
      <c r="B23" s="145">
        <v>2002</v>
      </c>
      <c r="C23" s="146">
        <v>4273.92</v>
      </c>
      <c r="D23" s="140">
        <v>1166</v>
      </c>
      <c r="E23" s="146">
        <v>557.07184923439343</v>
      </c>
      <c r="F23" s="140">
        <v>50</v>
      </c>
      <c r="G23" s="146">
        <v>1985</v>
      </c>
      <c r="H23" s="155">
        <f>SUM(C23:G23)</f>
        <v>8031.9918492343932</v>
      </c>
      <c r="I23" s="141">
        <f>(C23/H23)*100</f>
        <v>53.211209376505884</v>
      </c>
      <c r="J23" s="142">
        <f>((H23-C23)/H23)*100</f>
        <v>46.788790623494116</v>
      </c>
      <c r="L23" s="152"/>
      <c r="M23" s="144"/>
    </row>
    <row r="24" spans="1:22" x14ac:dyDescent="0.35">
      <c r="A24" s="256"/>
      <c r="B24" s="145">
        <v>2003</v>
      </c>
      <c r="C24" s="146"/>
      <c r="D24" s="140"/>
      <c r="E24" s="146"/>
      <c r="F24" s="140"/>
      <c r="G24" s="146"/>
      <c r="H24" s="155"/>
      <c r="I24" s="141"/>
      <c r="J24" s="142"/>
      <c r="L24" s="152"/>
      <c r="M24" s="144"/>
    </row>
    <row r="25" spans="1:22" x14ac:dyDescent="0.35">
      <c r="A25" s="256"/>
      <c r="B25" s="145">
        <v>2004</v>
      </c>
      <c r="C25" s="146"/>
      <c r="D25" s="140"/>
      <c r="E25" s="146"/>
      <c r="F25" s="140"/>
      <c r="G25" s="146"/>
      <c r="H25" s="155"/>
      <c r="I25" s="141"/>
      <c r="J25" s="142"/>
      <c r="L25" s="152"/>
      <c r="M25" s="144"/>
    </row>
    <row r="26" spans="1:22" x14ac:dyDescent="0.35">
      <c r="A26" s="257"/>
      <c r="B26" s="147">
        <v>2005</v>
      </c>
      <c r="C26" s="148">
        <v>3829.05</v>
      </c>
      <c r="D26" s="149">
        <v>857</v>
      </c>
      <c r="E26" s="148">
        <v>461</v>
      </c>
      <c r="F26" s="149">
        <v>59</v>
      </c>
      <c r="G26" s="148">
        <v>2201.7120487867915</v>
      </c>
      <c r="H26" s="155">
        <f>SUM(C26:G26)</f>
        <v>7407.7620487867916</v>
      </c>
      <c r="I26" s="141">
        <f>(C26/H26)*100</f>
        <v>51.689700273608331</v>
      </c>
      <c r="J26" s="142">
        <f>((H26-C26)/H26)*100</f>
        <v>48.310299726391669</v>
      </c>
      <c r="L26" s="152"/>
      <c r="M26" s="144"/>
    </row>
    <row r="27" spans="1:22" x14ac:dyDescent="0.35">
      <c r="A27" s="257"/>
      <c r="B27" s="147">
        <v>2006</v>
      </c>
      <c r="C27" s="148"/>
      <c r="D27" s="149"/>
      <c r="E27" s="148"/>
      <c r="F27" s="149"/>
      <c r="G27" s="148"/>
      <c r="H27" s="155"/>
      <c r="I27" s="141"/>
      <c r="J27" s="142"/>
      <c r="L27" s="152"/>
      <c r="M27" s="144"/>
    </row>
    <row r="28" spans="1:22" x14ac:dyDescent="0.35">
      <c r="A28" s="257"/>
      <c r="B28" s="147">
        <v>2007</v>
      </c>
      <c r="C28" s="148"/>
      <c r="D28" s="149"/>
      <c r="E28" s="148"/>
      <c r="F28" s="149"/>
      <c r="G28" s="148"/>
      <c r="H28" s="155"/>
      <c r="I28" s="141"/>
      <c r="J28" s="142"/>
      <c r="L28" s="152"/>
      <c r="M28" s="144"/>
      <c r="V28" s="152"/>
    </row>
    <row r="29" spans="1:22" x14ac:dyDescent="0.35">
      <c r="A29" s="257"/>
      <c r="B29" s="147">
        <v>2008</v>
      </c>
      <c r="C29" s="148">
        <v>3127.32</v>
      </c>
      <c r="D29" s="149">
        <v>813</v>
      </c>
      <c r="E29" s="148">
        <v>560.69844357976649</v>
      </c>
      <c r="F29" s="149">
        <v>38</v>
      </c>
      <c r="G29" s="148">
        <v>2236.7302904564317</v>
      </c>
      <c r="H29" s="155">
        <f t="shared" ref="H29:H39" si="4">SUM(C29:G29)</f>
        <v>6775.7487340361986</v>
      </c>
      <c r="I29" s="141">
        <f t="shared" ref="I29:I39" si="5">(C29/H29)*100</f>
        <v>46.154604055648157</v>
      </c>
      <c r="J29" s="142">
        <f t="shared" ref="J29:J39" si="6">((H29-C29)/H29)*100</f>
        <v>53.845395944351836</v>
      </c>
      <c r="L29" s="152"/>
      <c r="M29" s="144"/>
    </row>
    <row r="30" spans="1:22" x14ac:dyDescent="0.35">
      <c r="A30" s="257"/>
      <c r="B30" s="147">
        <v>2009</v>
      </c>
      <c r="C30" s="148">
        <v>3390.17</v>
      </c>
      <c r="D30" s="149">
        <v>837.43181818181824</v>
      </c>
      <c r="E30" s="148">
        <v>444</v>
      </c>
      <c r="F30" s="149">
        <v>54</v>
      </c>
      <c r="G30" s="148">
        <v>2262</v>
      </c>
      <c r="H30" s="155">
        <f t="shared" si="4"/>
        <v>6987.6018181818181</v>
      </c>
      <c r="I30" s="141">
        <f t="shared" si="5"/>
        <v>48.516931677170554</v>
      </c>
      <c r="J30" s="142">
        <f t="shared" si="6"/>
        <v>51.483068322829453</v>
      </c>
      <c r="L30" s="152"/>
      <c r="M30" s="144"/>
    </row>
    <row r="31" spans="1:22" x14ac:dyDescent="0.35">
      <c r="A31" s="257"/>
      <c r="B31" s="147">
        <v>2010</v>
      </c>
      <c r="C31" s="148">
        <v>3516.96</v>
      </c>
      <c r="D31" s="149">
        <v>693.45652173913049</v>
      </c>
      <c r="E31" s="148">
        <v>459</v>
      </c>
      <c r="F31" s="149">
        <v>61</v>
      </c>
      <c r="G31" s="148">
        <v>2089</v>
      </c>
      <c r="H31" s="155">
        <f t="shared" si="4"/>
        <v>6819.416521739131</v>
      </c>
      <c r="I31" s="141">
        <f t="shared" si="5"/>
        <v>51.572740699860965</v>
      </c>
      <c r="J31" s="142">
        <f t="shared" si="6"/>
        <v>48.427259300139028</v>
      </c>
      <c r="L31" s="152"/>
      <c r="M31" s="144"/>
    </row>
    <row r="32" spans="1:22" x14ac:dyDescent="0.35">
      <c r="A32" s="258"/>
      <c r="B32" s="153">
        <v>2011</v>
      </c>
      <c r="C32" s="154">
        <v>3383.9</v>
      </c>
      <c r="D32" s="155">
        <v>685</v>
      </c>
      <c r="E32" s="154">
        <v>584</v>
      </c>
      <c r="F32" s="155">
        <v>59</v>
      </c>
      <c r="G32" s="154">
        <v>2182</v>
      </c>
      <c r="H32" s="155">
        <f t="shared" si="4"/>
        <v>6893.9</v>
      </c>
      <c r="I32" s="141">
        <f t="shared" si="5"/>
        <v>49.085423345276261</v>
      </c>
      <c r="J32" s="142">
        <f t="shared" si="6"/>
        <v>50.914576654723746</v>
      </c>
      <c r="L32" s="152"/>
      <c r="M32" s="144"/>
    </row>
    <row r="33" spans="1:22" x14ac:dyDescent="0.35">
      <c r="A33" s="258"/>
      <c r="B33" s="153">
        <v>2012</v>
      </c>
      <c r="C33" s="154">
        <v>3641.8</v>
      </c>
      <c r="D33" s="155">
        <v>754.16091954022988</v>
      </c>
      <c r="E33" s="154">
        <v>502</v>
      </c>
      <c r="F33" s="155">
        <v>54</v>
      </c>
      <c r="G33" s="154">
        <v>2039</v>
      </c>
      <c r="H33" s="155">
        <f t="shared" si="4"/>
        <v>6990.96091954023</v>
      </c>
      <c r="I33" s="163">
        <f t="shared" si="5"/>
        <v>52.092981807707027</v>
      </c>
      <c r="J33" s="164">
        <f t="shared" si="6"/>
        <v>47.907018192292966</v>
      </c>
      <c r="L33" s="152"/>
      <c r="M33" s="144"/>
    </row>
    <row r="34" spans="1:22" x14ac:dyDescent="0.35">
      <c r="A34" s="258"/>
      <c r="B34" s="153">
        <v>2013</v>
      </c>
      <c r="C34" s="154">
        <v>3666.2400000000002</v>
      </c>
      <c r="D34" s="155">
        <v>705.04166666666663</v>
      </c>
      <c r="E34" s="154">
        <v>450</v>
      </c>
      <c r="F34" s="155">
        <v>54</v>
      </c>
      <c r="G34" s="154">
        <v>1793</v>
      </c>
      <c r="H34" s="155">
        <f t="shared" si="4"/>
        <v>6668.2816666666668</v>
      </c>
      <c r="I34" s="156">
        <f t="shared" si="5"/>
        <v>54.980281026921233</v>
      </c>
      <c r="J34" s="157">
        <f t="shared" si="6"/>
        <v>45.019718973078767</v>
      </c>
      <c r="L34" s="152"/>
      <c r="M34" s="144"/>
    </row>
    <row r="35" spans="1:22" x14ac:dyDescent="0.35">
      <c r="A35" s="258"/>
      <c r="B35" s="153">
        <v>2014</v>
      </c>
      <c r="C35" s="154">
        <v>3515.1600000000003</v>
      </c>
      <c r="D35" s="155">
        <v>474.81397306397309</v>
      </c>
      <c r="E35" s="154">
        <v>540</v>
      </c>
      <c r="F35" s="155">
        <v>53</v>
      </c>
      <c r="G35" s="154">
        <v>2156</v>
      </c>
      <c r="H35" s="155">
        <f t="shared" si="4"/>
        <v>6738.973973063974</v>
      </c>
      <c r="I35" s="156">
        <f t="shared" si="5"/>
        <v>52.16164974149293</v>
      </c>
      <c r="J35" s="157">
        <f t="shared" si="6"/>
        <v>47.83835025850707</v>
      </c>
      <c r="L35" s="152"/>
      <c r="M35" s="144"/>
    </row>
    <row r="36" spans="1:22" x14ac:dyDescent="0.35">
      <c r="A36" s="258"/>
      <c r="B36" s="153">
        <v>2015</v>
      </c>
      <c r="C36" s="154">
        <v>3272.3727095438717</v>
      </c>
      <c r="D36" s="155">
        <v>520.63636363636351</v>
      </c>
      <c r="E36" s="154">
        <v>440</v>
      </c>
      <c r="F36" s="155">
        <v>52</v>
      </c>
      <c r="G36" s="154">
        <v>1924</v>
      </c>
      <c r="H36" s="155">
        <f t="shared" si="4"/>
        <v>6209.0090731802356</v>
      </c>
      <c r="I36" s="156">
        <f t="shared" si="5"/>
        <v>52.703622606687098</v>
      </c>
      <c r="J36" s="157">
        <f t="shared" si="6"/>
        <v>47.296377393312902</v>
      </c>
      <c r="L36" s="152"/>
      <c r="M36" s="144"/>
    </row>
    <row r="37" spans="1:22" x14ac:dyDescent="0.35">
      <c r="A37" s="258"/>
      <c r="B37" s="153">
        <v>2016</v>
      </c>
      <c r="C37" s="154">
        <v>3519.4261632867801</v>
      </c>
      <c r="D37" s="155">
        <v>551.34246575342468</v>
      </c>
      <c r="E37" s="154">
        <v>521</v>
      </c>
      <c r="F37" s="155">
        <v>33</v>
      </c>
      <c r="G37" s="154">
        <v>2070</v>
      </c>
      <c r="H37" s="155">
        <f t="shared" si="4"/>
        <v>6694.7686290402053</v>
      </c>
      <c r="I37" s="156">
        <f t="shared" si="5"/>
        <v>52.569795287926816</v>
      </c>
      <c r="J37" s="157">
        <f t="shared" si="6"/>
        <v>47.430204712073184</v>
      </c>
      <c r="L37" s="152"/>
      <c r="M37" s="144"/>
    </row>
    <row r="38" spans="1:22" x14ac:dyDescent="0.35">
      <c r="A38" s="258"/>
      <c r="B38" s="153">
        <v>2017</v>
      </c>
      <c r="C38" s="154">
        <v>3481.1951589295418</v>
      </c>
      <c r="D38" s="155">
        <v>432.65625</v>
      </c>
      <c r="E38" s="154">
        <v>530</v>
      </c>
      <c r="F38" s="155">
        <v>41</v>
      </c>
      <c r="G38" s="154">
        <v>2250</v>
      </c>
      <c r="H38" s="155">
        <f t="shared" si="4"/>
        <v>6734.8514089295422</v>
      </c>
      <c r="I38" s="156">
        <f t="shared" si="5"/>
        <v>51.689264507215817</v>
      </c>
      <c r="J38" s="157">
        <f t="shared" si="6"/>
        <v>48.31073549278419</v>
      </c>
      <c r="L38" s="152"/>
      <c r="M38" s="144"/>
    </row>
    <row r="39" spans="1:22" x14ac:dyDescent="0.35">
      <c r="A39" s="258"/>
      <c r="B39" s="153">
        <v>2018</v>
      </c>
      <c r="C39" s="154">
        <v>3495.4836476188866</v>
      </c>
      <c r="D39" s="155">
        <v>482.10344827586209</v>
      </c>
      <c r="E39" s="154">
        <v>509</v>
      </c>
      <c r="F39" s="155">
        <v>45</v>
      </c>
      <c r="G39" s="154">
        <v>2470</v>
      </c>
      <c r="H39" s="155">
        <f t="shared" si="4"/>
        <v>7001.5870958947489</v>
      </c>
      <c r="I39" s="156">
        <f t="shared" si="5"/>
        <v>49.924161475737385</v>
      </c>
      <c r="J39" s="157">
        <f t="shared" si="6"/>
        <v>50.075838524262608</v>
      </c>
      <c r="L39" s="152"/>
      <c r="M39" s="144"/>
    </row>
    <row r="40" spans="1:22" x14ac:dyDescent="0.35">
      <c r="A40" s="258"/>
      <c r="B40" s="153">
        <v>2019</v>
      </c>
      <c r="C40" s="154">
        <v>3543.5644951956965</v>
      </c>
      <c r="D40" s="155">
        <v>468.83928571428567</v>
      </c>
      <c r="E40" s="154">
        <v>613</v>
      </c>
      <c r="F40" s="155">
        <v>53</v>
      </c>
      <c r="G40" s="154">
        <v>2359</v>
      </c>
      <c r="H40" s="155">
        <v>7037.4037809099827</v>
      </c>
      <c r="I40" s="156">
        <v>50.353292286683171</v>
      </c>
      <c r="J40" s="157">
        <v>49.646707713316822</v>
      </c>
      <c r="L40" s="152"/>
      <c r="M40" s="144"/>
    </row>
    <row r="41" spans="1:22" ht="15" thickBot="1" x14ac:dyDescent="0.4">
      <c r="A41" s="258"/>
      <c r="B41" s="158">
        <v>2020</v>
      </c>
      <c r="C41" s="154">
        <v>2669.124365534331</v>
      </c>
      <c r="D41" s="155">
        <v>258.23333333333335</v>
      </c>
      <c r="E41" s="154">
        <v>261</v>
      </c>
      <c r="F41" s="155">
        <v>73</v>
      </c>
      <c r="G41" s="154">
        <v>1873</v>
      </c>
      <c r="H41" s="155">
        <v>5134.3576988676641</v>
      </c>
      <c r="I41" s="156">
        <v>51.985555391339055</v>
      </c>
      <c r="J41" s="157">
        <v>48.014444608660938</v>
      </c>
      <c r="L41" s="152"/>
      <c r="M41" s="144"/>
    </row>
    <row r="42" spans="1:22" ht="15" thickBot="1" x14ac:dyDescent="0.4">
      <c r="A42" s="258"/>
      <c r="B42" s="159" t="s">
        <v>98</v>
      </c>
      <c r="C42" s="160">
        <f>C41/C23</f>
        <v>0.62451434877918421</v>
      </c>
      <c r="D42" s="160">
        <f t="shared" ref="D42:H42" si="7">D41/D23</f>
        <v>0.22146941109205262</v>
      </c>
      <c r="E42" s="160">
        <f t="shared" si="7"/>
        <v>0.46852125153820456</v>
      </c>
      <c r="F42" s="160">
        <f t="shared" si="7"/>
        <v>1.46</v>
      </c>
      <c r="G42" s="160">
        <f t="shared" si="7"/>
        <v>0.94357682619647354</v>
      </c>
      <c r="H42" s="160">
        <f t="shared" si="7"/>
        <v>0.63923841000374892</v>
      </c>
      <c r="I42" s="161"/>
      <c r="J42" s="162"/>
      <c r="L42" s="152"/>
    </row>
    <row r="43" spans="1:22" x14ac:dyDescent="0.35">
      <c r="A43" s="259" t="s">
        <v>45</v>
      </c>
      <c r="B43" s="165">
        <v>2002</v>
      </c>
      <c r="C43" s="138">
        <v>4672.58</v>
      </c>
      <c r="D43" s="139">
        <v>304</v>
      </c>
      <c r="E43" s="138">
        <v>936.07128842380644</v>
      </c>
      <c r="F43" s="139">
        <v>39</v>
      </c>
      <c r="G43" s="138">
        <v>1196</v>
      </c>
      <c r="H43" s="155">
        <f>SUM(C43:G43)</f>
        <v>7147.6512884238064</v>
      </c>
      <c r="I43" s="141">
        <f>(C43/H43)*100</f>
        <v>65.372243432854887</v>
      </c>
      <c r="J43" s="142">
        <f>((H43-C43)/H43)*100</f>
        <v>34.627756567145106</v>
      </c>
      <c r="L43" s="152"/>
      <c r="M43" s="144"/>
    </row>
    <row r="44" spans="1:22" x14ac:dyDescent="0.35">
      <c r="A44" s="256"/>
      <c r="B44" s="166">
        <v>2003</v>
      </c>
      <c r="C44" s="146"/>
      <c r="D44" s="140"/>
      <c r="E44" s="146"/>
      <c r="F44" s="140"/>
      <c r="G44" s="146"/>
      <c r="H44" s="155"/>
      <c r="I44" s="141"/>
      <c r="J44" s="142"/>
      <c r="L44" s="152"/>
      <c r="M44" s="144"/>
    </row>
    <row r="45" spans="1:22" x14ac:dyDescent="0.35">
      <c r="A45" s="256"/>
      <c r="B45" s="166">
        <v>2004</v>
      </c>
      <c r="C45" s="146"/>
      <c r="D45" s="140"/>
      <c r="E45" s="146"/>
      <c r="F45" s="140"/>
      <c r="G45" s="146"/>
      <c r="H45" s="155"/>
      <c r="I45" s="141"/>
      <c r="J45" s="142"/>
      <c r="L45" s="152"/>
      <c r="M45" s="144"/>
    </row>
    <row r="46" spans="1:22" x14ac:dyDescent="0.35">
      <c r="A46" s="257"/>
      <c r="B46" s="167">
        <v>2005</v>
      </c>
      <c r="C46" s="148">
        <v>4158</v>
      </c>
      <c r="D46" s="149">
        <v>329</v>
      </c>
      <c r="E46" s="148">
        <v>926</v>
      </c>
      <c r="F46" s="149">
        <v>44</v>
      </c>
      <c r="G46" s="148">
        <v>2000.2254886381693</v>
      </c>
      <c r="H46" s="155">
        <f>SUM(C46:G46)</f>
        <v>7457.2254886381688</v>
      </c>
      <c r="I46" s="141">
        <f>(C46/H46)*100</f>
        <v>55.758002843485556</v>
      </c>
      <c r="J46" s="142">
        <f>((H46-C46)/H46)*100</f>
        <v>44.241997156514437</v>
      </c>
      <c r="L46" s="152"/>
      <c r="M46" s="144"/>
    </row>
    <row r="47" spans="1:22" x14ac:dyDescent="0.35">
      <c r="A47" s="257"/>
      <c r="B47" s="167">
        <v>2006</v>
      </c>
      <c r="C47" s="148"/>
      <c r="D47" s="149"/>
      <c r="E47" s="148"/>
      <c r="F47" s="149"/>
      <c r="G47" s="148"/>
      <c r="H47" s="155"/>
      <c r="I47" s="141"/>
      <c r="J47" s="142"/>
      <c r="L47" s="152"/>
      <c r="M47" s="144"/>
    </row>
    <row r="48" spans="1:22" x14ac:dyDescent="0.35">
      <c r="A48" s="257"/>
      <c r="B48" s="167">
        <v>2007</v>
      </c>
      <c r="C48" s="148"/>
      <c r="D48" s="149"/>
      <c r="E48" s="148"/>
      <c r="F48" s="149"/>
      <c r="G48" s="148"/>
      <c r="H48" s="155"/>
      <c r="I48" s="141"/>
      <c r="J48" s="142"/>
      <c r="L48" s="152"/>
      <c r="M48" s="144"/>
      <c r="V48" s="152"/>
    </row>
    <row r="49" spans="1:22" x14ac:dyDescent="0.35">
      <c r="A49" s="257"/>
      <c r="B49" s="167">
        <v>2008</v>
      </c>
      <c r="C49" s="148">
        <v>3574.38</v>
      </c>
      <c r="D49" s="149">
        <v>379</v>
      </c>
      <c r="E49" s="148">
        <v>788.75796178343944</v>
      </c>
      <c r="F49" s="149">
        <v>63</v>
      </c>
      <c r="G49" s="148">
        <v>2035.5670498084291</v>
      </c>
      <c r="H49" s="155">
        <f t="shared" ref="H49:H59" si="8">SUM(C49:G49)</f>
        <v>6840.7050115918682</v>
      </c>
      <c r="I49" s="141">
        <f t="shared" ref="I49:I59" si="9">(C49/H49)*100</f>
        <v>52.251631870444051</v>
      </c>
      <c r="J49" s="142">
        <f t="shared" ref="J49:J59" si="10">((H49-C49)/H49)*100</f>
        <v>47.748368129555949</v>
      </c>
      <c r="L49" s="152"/>
      <c r="M49" s="144"/>
    </row>
    <row r="50" spans="1:22" x14ac:dyDescent="0.35">
      <c r="A50" s="257"/>
      <c r="B50" s="167">
        <v>2009</v>
      </c>
      <c r="C50" s="148">
        <v>4241.54</v>
      </c>
      <c r="D50" s="149">
        <v>401.86046511627904</v>
      </c>
      <c r="E50" s="148">
        <v>743</v>
      </c>
      <c r="F50" s="149">
        <v>71</v>
      </c>
      <c r="G50" s="148">
        <v>1973</v>
      </c>
      <c r="H50" s="155">
        <f t="shared" si="8"/>
        <v>7430.4004651162786</v>
      </c>
      <c r="I50" s="141">
        <f t="shared" si="9"/>
        <v>57.083598924618983</v>
      </c>
      <c r="J50" s="142">
        <f t="shared" si="10"/>
        <v>42.916401075381017</v>
      </c>
      <c r="L50" s="152"/>
      <c r="M50" s="144"/>
    </row>
    <row r="51" spans="1:22" x14ac:dyDescent="0.35">
      <c r="A51" s="257"/>
      <c r="B51" s="167">
        <v>2010</v>
      </c>
      <c r="C51" s="148">
        <v>4617.75</v>
      </c>
      <c r="D51" s="149">
        <v>444.12514351320323</v>
      </c>
      <c r="E51" s="148">
        <v>740</v>
      </c>
      <c r="F51" s="149">
        <v>58</v>
      </c>
      <c r="G51" s="148">
        <v>1600</v>
      </c>
      <c r="H51" s="155">
        <f t="shared" si="8"/>
        <v>7459.8751435132035</v>
      </c>
      <c r="I51" s="141">
        <f t="shared" si="9"/>
        <v>61.901170075418797</v>
      </c>
      <c r="J51" s="142">
        <f t="shared" si="10"/>
        <v>38.09882992458121</v>
      </c>
      <c r="L51" s="152"/>
      <c r="M51" s="144"/>
    </row>
    <row r="52" spans="1:22" x14ac:dyDescent="0.35">
      <c r="A52" s="258"/>
      <c r="B52" s="167">
        <v>2011</v>
      </c>
      <c r="C52" s="154">
        <v>3915.4600000000005</v>
      </c>
      <c r="D52" s="155">
        <v>441</v>
      </c>
      <c r="E52" s="154">
        <v>711</v>
      </c>
      <c r="F52" s="155">
        <v>78</v>
      </c>
      <c r="G52" s="154">
        <v>1866</v>
      </c>
      <c r="H52" s="155">
        <f t="shared" si="8"/>
        <v>7011.4600000000009</v>
      </c>
      <c r="I52" s="141">
        <f t="shared" si="9"/>
        <v>55.843718711937321</v>
      </c>
      <c r="J52" s="142">
        <f t="shared" si="10"/>
        <v>44.156281288062686</v>
      </c>
      <c r="L52" s="152"/>
      <c r="M52" s="144"/>
    </row>
    <row r="53" spans="1:22" x14ac:dyDescent="0.35">
      <c r="A53" s="258"/>
      <c r="B53" s="167">
        <v>2012</v>
      </c>
      <c r="C53" s="154">
        <v>4204.62</v>
      </c>
      <c r="D53" s="155">
        <v>319.45054945054943</v>
      </c>
      <c r="E53" s="154">
        <v>797</v>
      </c>
      <c r="F53" s="155">
        <v>63</v>
      </c>
      <c r="G53" s="154">
        <v>1933</v>
      </c>
      <c r="H53" s="155">
        <f t="shared" si="8"/>
        <v>7317.0705494505492</v>
      </c>
      <c r="I53" s="163">
        <f t="shared" si="9"/>
        <v>57.46316058570369</v>
      </c>
      <c r="J53" s="164">
        <f t="shared" si="10"/>
        <v>42.536839414296317</v>
      </c>
      <c r="L53" s="152"/>
      <c r="M53" s="144"/>
      <c r="V53" s="152"/>
    </row>
    <row r="54" spans="1:22" x14ac:dyDescent="0.35">
      <c r="A54" s="258"/>
      <c r="B54" s="153">
        <v>2013</v>
      </c>
      <c r="C54" s="154">
        <v>4465.16</v>
      </c>
      <c r="D54" s="155">
        <v>408.37777777777779</v>
      </c>
      <c r="E54" s="154">
        <v>844</v>
      </c>
      <c r="F54" s="155">
        <v>86</v>
      </c>
      <c r="G54" s="154">
        <v>1885</v>
      </c>
      <c r="H54" s="155">
        <f t="shared" si="8"/>
        <v>7688.5377777777776</v>
      </c>
      <c r="I54" s="156">
        <f t="shared" si="9"/>
        <v>58.075542177937599</v>
      </c>
      <c r="J54" s="157">
        <f t="shared" si="10"/>
        <v>41.924457822062394</v>
      </c>
      <c r="L54" s="152"/>
      <c r="M54" s="144"/>
    </row>
    <row r="55" spans="1:22" x14ac:dyDescent="0.35">
      <c r="A55" s="258"/>
      <c r="B55" s="153">
        <v>2014</v>
      </c>
      <c r="C55" s="154">
        <v>4441.5</v>
      </c>
      <c r="D55" s="155">
        <v>198.93871297242083</v>
      </c>
      <c r="E55" s="154">
        <v>641</v>
      </c>
      <c r="F55" s="155">
        <v>98</v>
      </c>
      <c r="G55" s="154">
        <v>1928</v>
      </c>
      <c r="H55" s="155">
        <f t="shared" si="8"/>
        <v>7307.4387129724209</v>
      </c>
      <c r="I55" s="156">
        <f t="shared" si="9"/>
        <v>60.78053028505451</v>
      </c>
      <c r="J55" s="157">
        <f t="shared" si="10"/>
        <v>39.21946971494549</v>
      </c>
      <c r="L55" s="152"/>
      <c r="M55" s="144"/>
    </row>
    <row r="56" spans="1:22" x14ac:dyDescent="0.35">
      <c r="A56" s="258"/>
      <c r="B56" s="153">
        <v>2015</v>
      </c>
      <c r="C56" s="154">
        <v>4194.2348480459859</v>
      </c>
      <c r="D56" s="155">
        <v>202.81690140845072</v>
      </c>
      <c r="E56" s="154">
        <v>699</v>
      </c>
      <c r="F56" s="155">
        <v>85</v>
      </c>
      <c r="G56" s="154">
        <v>2228</v>
      </c>
      <c r="H56" s="155">
        <f t="shared" si="8"/>
        <v>7409.0517494544365</v>
      </c>
      <c r="I56" s="156">
        <f t="shared" si="9"/>
        <v>56.609603899106617</v>
      </c>
      <c r="J56" s="157">
        <f t="shared" si="10"/>
        <v>43.390396100893383</v>
      </c>
      <c r="L56" s="152"/>
      <c r="M56" s="144"/>
    </row>
    <row r="57" spans="1:22" x14ac:dyDescent="0.35">
      <c r="A57" s="258"/>
      <c r="B57" s="153">
        <v>2016</v>
      </c>
      <c r="C57" s="154">
        <v>4541.361592677953</v>
      </c>
      <c r="D57" s="155">
        <v>272.46153846153845</v>
      </c>
      <c r="E57" s="154">
        <v>831</v>
      </c>
      <c r="F57" s="155">
        <v>75</v>
      </c>
      <c r="G57" s="154">
        <v>2248</v>
      </c>
      <c r="H57" s="155">
        <f t="shared" si="8"/>
        <v>7967.8231311394911</v>
      </c>
      <c r="I57" s="156">
        <f t="shared" si="9"/>
        <v>56.996265076838945</v>
      </c>
      <c r="J57" s="157">
        <f t="shared" si="10"/>
        <v>43.003734923161055</v>
      </c>
      <c r="L57" s="152"/>
      <c r="M57" s="144"/>
    </row>
    <row r="58" spans="1:22" x14ac:dyDescent="0.35">
      <c r="A58" s="258"/>
      <c r="B58" s="153">
        <v>2017</v>
      </c>
      <c r="C58" s="154">
        <v>4417.5448218840538</v>
      </c>
      <c r="D58" s="155">
        <v>300.18461538461543</v>
      </c>
      <c r="E58" s="154">
        <v>819</v>
      </c>
      <c r="F58" s="155">
        <v>60</v>
      </c>
      <c r="G58" s="154">
        <v>2039</v>
      </c>
      <c r="H58" s="155">
        <f t="shared" si="8"/>
        <v>7635.7294372686692</v>
      </c>
      <c r="I58" s="156">
        <f t="shared" si="9"/>
        <v>57.853605974077404</v>
      </c>
      <c r="J58" s="157">
        <f t="shared" si="10"/>
        <v>42.146394025922596</v>
      </c>
      <c r="L58" s="152"/>
      <c r="M58" s="144"/>
    </row>
    <row r="59" spans="1:22" x14ac:dyDescent="0.35">
      <c r="A59" s="258"/>
      <c r="B59" s="153">
        <v>2018</v>
      </c>
      <c r="C59" s="154">
        <v>4497.192198130514</v>
      </c>
      <c r="D59" s="155">
        <v>334.32692307692304</v>
      </c>
      <c r="E59" s="154">
        <v>971</v>
      </c>
      <c r="F59" s="155">
        <v>56</v>
      </c>
      <c r="G59" s="154">
        <v>2637</v>
      </c>
      <c r="H59" s="155">
        <f t="shared" si="8"/>
        <v>8495.5191212074369</v>
      </c>
      <c r="I59" s="156">
        <f t="shared" si="9"/>
        <v>52.936049392251206</v>
      </c>
      <c r="J59" s="157">
        <f t="shared" si="10"/>
        <v>47.063950607748801</v>
      </c>
      <c r="L59" s="152"/>
      <c r="M59" s="144"/>
    </row>
    <row r="60" spans="1:22" x14ac:dyDescent="0.35">
      <c r="A60" s="258"/>
      <c r="B60" s="153">
        <v>2019</v>
      </c>
      <c r="C60" s="154">
        <v>4905.3326163095344</v>
      </c>
      <c r="D60" s="155">
        <v>355.09677419354841</v>
      </c>
      <c r="E60" s="154">
        <v>1020</v>
      </c>
      <c r="F60" s="155">
        <v>74</v>
      </c>
      <c r="G60" s="154">
        <v>2655</v>
      </c>
      <c r="H60" s="155">
        <v>9009.4293905030827</v>
      </c>
      <c r="I60" s="156">
        <v>54.446651432556735</v>
      </c>
      <c r="J60" s="157">
        <v>45.553348567443265</v>
      </c>
      <c r="L60" s="152"/>
      <c r="M60" s="144"/>
    </row>
    <row r="61" spans="1:22" ht="15" thickBot="1" x14ac:dyDescent="0.4">
      <c r="A61" s="258"/>
      <c r="B61" s="158">
        <v>2020</v>
      </c>
      <c r="C61" s="154">
        <v>3347.8077018807144</v>
      </c>
      <c r="D61" s="155">
        <v>206.38095238095238</v>
      </c>
      <c r="E61" s="154">
        <v>336</v>
      </c>
      <c r="F61" s="155">
        <v>94</v>
      </c>
      <c r="G61" s="154">
        <v>1574</v>
      </c>
      <c r="H61" s="155">
        <v>5558.1886542616667</v>
      </c>
      <c r="I61" s="156">
        <v>60.231991213789179</v>
      </c>
      <c r="J61" s="157">
        <v>39.768008786210821</v>
      </c>
      <c r="L61" s="152"/>
      <c r="M61" s="144"/>
    </row>
    <row r="62" spans="1:22" ht="15" thickBot="1" x14ac:dyDescent="0.4">
      <c r="A62" s="260"/>
      <c r="B62" s="168" t="s">
        <v>98</v>
      </c>
      <c r="C62" s="169">
        <f>C61/C43</f>
        <v>0.71647948282976737</v>
      </c>
      <c r="D62" s="169">
        <f t="shared" ref="D62:H62" si="11">D61/D43</f>
        <v>0.67888471177944865</v>
      </c>
      <c r="E62" s="169">
        <f t="shared" si="11"/>
        <v>0.35894702054772987</v>
      </c>
      <c r="F62" s="169">
        <f t="shared" si="11"/>
        <v>2.4102564102564101</v>
      </c>
      <c r="G62" s="169">
        <f t="shared" si="11"/>
        <v>1.3160535117056855</v>
      </c>
      <c r="H62" s="169">
        <f t="shared" si="11"/>
        <v>0.77762448529961137</v>
      </c>
      <c r="I62" s="170"/>
      <c r="J62" s="171"/>
      <c r="L62" s="152"/>
    </row>
    <row r="63" spans="1:22" ht="15" thickTop="1" x14ac:dyDescent="0.35">
      <c r="A63" s="174"/>
    </row>
    <row r="64" spans="1:22" x14ac:dyDescent="0.35">
      <c r="A64" s="174" t="s">
        <v>94</v>
      </c>
      <c r="B64" s="133"/>
      <c r="D64" s="172"/>
      <c r="E64" s="172"/>
      <c r="F64" s="173"/>
      <c r="G64" s="172"/>
      <c r="H64" s="173"/>
    </row>
    <row r="65" spans="2:8" x14ac:dyDescent="0.35">
      <c r="B65" s="133"/>
      <c r="D65" s="172"/>
      <c r="E65" s="172"/>
      <c r="F65" s="173"/>
      <c r="G65" s="172"/>
      <c r="H65" s="173"/>
    </row>
    <row r="66" spans="2:8" x14ac:dyDescent="0.35">
      <c r="B66" s="133"/>
      <c r="D66" s="172"/>
      <c r="E66" s="172"/>
      <c r="F66" s="173"/>
      <c r="G66" s="172"/>
      <c r="H66" s="172"/>
    </row>
    <row r="67" spans="2:8" x14ac:dyDescent="0.35">
      <c r="B67" s="133"/>
      <c r="D67" s="172"/>
      <c r="E67" s="172"/>
      <c r="F67" s="172"/>
      <c r="G67" s="172"/>
      <c r="H67" s="172"/>
    </row>
    <row r="68" spans="2:8" x14ac:dyDescent="0.35">
      <c r="B68" s="133"/>
      <c r="D68" s="172"/>
      <c r="E68" s="172"/>
      <c r="F68" s="173"/>
      <c r="G68" s="172"/>
      <c r="H68" s="173"/>
    </row>
    <row r="69" spans="2:8" x14ac:dyDescent="0.35">
      <c r="B69" s="133"/>
      <c r="D69" s="172"/>
      <c r="E69" s="172"/>
      <c r="F69" s="173"/>
      <c r="G69" s="172"/>
      <c r="H69" s="173"/>
    </row>
    <row r="70" spans="2:8" x14ac:dyDescent="0.35">
      <c r="B70" s="133"/>
      <c r="D70" s="172"/>
      <c r="E70" s="172"/>
      <c r="F70" s="173"/>
      <c r="G70" s="172"/>
      <c r="H70" s="173"/>
    </row>
    <row r="71" spans="2:8" x14ac:dyDescent="0.35">
      <c r="B71" s="133"/>
      <c r="D71" s="172"/>
      <c r="E71" s="172"/>
      <c r="F71" s="173"/>
      <c r="G71" s="172"/>
      <c r="H71" s="173"/>
    </row>
    <row r="72" spans="2:8" x14ac:dyDescent="0.35">
      <c r="B72" s="133"/>
      <c r="D72" s="172"/>
      <c r="E72" s="172"/>
      <c r="F72" s="173"/>
      <c r="G72" s="172"/>
      <c r="H72" s="172"/>
    </row>
    <row r="73" spans="2:8" x14ac:dyDescent="0.35">
      <c r="B73" s="133"/>
      <c r="D73" s="172"/>
      <c r="E73" s="172"/>
      <c r="F73" s="172"/>
      <c r="G73" s="172"/>
      <c r="H73" s="172"/>
    </row>
    <row r="74" spans="2:8" x14ac:dyDescent="0.35">
      <c r="B74" s="133"/>
      <c r="D74" s="172"/>
      <c r="E74" s="172"/>
      <c r="F74" s="173"/>
      <c r="G74" s="172"/>
      <c r="H74" s="173"/>
    </row>
    <row r="75" spans="2:8" x14ac:dyDescent="0.35">
      <c r="B75" s="133"/>
      <c r="D75" s="172"/>
      <c r="E75" s="172"/>
      <c r="F75" s="173"/>
      <c r="G75" s="172"/>
      <c r="H75" s="173"/>
    </row>
    <row r="76" spans="2:8" x14ac:dyDescent="0.35">
      <c r="B76" s="133"/>
      <c r="D76" s="172"/>
      <c r="E76" s="172"/>
      <c r="F76" s="173"/>
      <c r="G76" s="172"/>
      <c r="H76" s="173"/>
    </row>
    <row r="77" spans="2:8" x14ac:dyDescent="0.35">
      <c r="B77" s="133"/>
      <c r="D77" s="172"/>
      <c r="E77" s="172"/>
      <c r="F77" s="173"/>
      <c r="G77" s="172"/>
      <c r="H77" s="173"/>
    </row>
    <row r="78" spans="2:8" x14ac:dyDescent="0.35">
      <c r="B78" s="133"/>
      <c r="D78" s="172"/>
      <c r="E78" s="172"/>
      <c r="F78" s="173"/>
      <c r="G78" s="172"/>
      <c r="H78" s="172"/>
    </row>
    <row r="79" spans="2:8" x14ac:dyDescent="0.35">
      <c r="B79" s="133"/>
      <c r="D79" s="172"/>
      <c r="E79" s="172"/>
      <c r="F79" s="172"/>
      <c r="G79" s="172"/>
      <c r="H79" s="172"/>
    </row>
    <row r="80" spans="2:8" x14ac:dyDescent="0.35">
      <c r="B80" s="133"/>
      <c r="D80" s="172"/>
      <c r="E80" s="172"/>
      <c r="F80" s="173"/>
      <c r="G80" s="172"/>
      <c r="H80" s="173"/>
    </row>
    <row r="81" spans="2:10" x14ac:dyDescent="0.35">
      <c r="B81" s="133"/>
      <c r="D81" s="172"/>
      <c r="E81" s="172"/>
      <c r="F81" s="173"/>
      <c r="G81" s="172"/>
      <c r="H81" s="173"/>
    </row>
    <row r="90" spans="2:10" x14ac:dyDescent="0.35">
      <c r="B90" s="152"/>
      <c r="C90" s="143"/>
      <c r="D90" s="143"/>
      <c r="E90" s="143"/>
      <c r="F90" s="143"/>
      <c r="G90" s="143"/>
      <c r="H90" s="143"/>
      <c r="I90" s="143"/>
      <c r="J90" s="143"/>
    </row>
    <row r="91" spans="2:10" x14ac:dyDescent="0.35">
      <c r="B91" s="152"/>
      <c r="C91" s="143"/>
      <c r="D91" s="143"/>
      <c r="E91" s="143"/>
      <c r="F91" s="143"/>
      <c r="G91" s="143"/>
      <c r="H91" s="143"/>
      <c r="I91" s="143"/>
      <c r="J91" s="143"/>
    </row>
    <row r="92" spans="2:10" x14ac:dyDescent="0.35">
      <c r="B92" s="152"/>
      <c r="C92" s="143"/>
      <c r="D92" s="143"/>
      <c r="E92" s="143"/>
      <c r="F92" s="143"/>
      <c r="G92" s="143"/>
      <c r="H92" s="143"/>
      <c r="I92" s="143"/>
      <c r="J92" s="143"/>
    </row>
    <row r="93" spans="2:10" x14ac:dyDescent="0.35">
      <c r="B93" s="152"/>
    </row>
    <row r="94" spans="2:10" x14ac:dyDescent="0.35">
      <c r="B94" s="152"/>
    </row>
    <row r="95" spans="2:10" x14ac:dyDescent="0.35">
      <c r="B95" s="152"/>
    </row>
    <row r="96" spans="2:10" x14ac:dyDescent="0.35">
      <c r="B96" s="152"/>
    </row>
    <row r="97" spans="2:2" x14ac:dyDescent="0.35">
      <c r="B97" s="152"/>
    </row>
  </sheetData>
  <mergeCells count="4">
    <mergeCell ref="A1:J1"/>
    <mergeCell ref="A3:A22"/>
    <mergeCell ref="A23:A42"/>
    <mergeCell ref="A43:A62"/>
  </mergeCells>
  <pageMargins left="0.70866141732283472" right="0.70866141732283472" top="0.74803149606299213" bottom="0.74803149606299213" header="0.31496062992125984" footer="0.31496062992125984"/>
  <pageSetup paperSize="9" scale="50" orientation="landscape" r:id="rId1"/>
  <headerFooter>
    <oddHeader>&amp;C&amp;"Calibri,Regular"&amp;13SRAD Report No.2046 Transport Statistics Trafford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394C-A509-4E51-A5B0-8104EF2DAB75}">
  <sheetPr>
    <pageSetUpPr fitToPage="1"/>
  </sheetPr>
  <dimension ref="J1:K1"/>
  <sheetViews>
    <sheetView zoomScale="75" zoomScaleNormal="75" zoomScalePageLayoutView="75" workbookViewId="0">
      <selection activeCell="P84" sqref="A1:P84"/>
    </sheetView>
  </sheetViews>
  <sheetFormatPr defaultColWidth="9.1796875" defaultRowHeight="12.5" x14ac:dyDescent="0.25"/>
  <cols>
    <col min="1" max="8" width="9.1796875" style="1"/>
    <col min="9" max="9" width="9" style="1" customWidth="1"/>
    <col min="10" max="11" width="9.1796875" style="1" hidden="1" customWidth="1"/>
    <col min="12" max="16" width="9.1796875" style="1"/>
    <col min="17" max="17" width="4.26953125" style="1" customWidth="1"/>
    <col min="18" max="16384" width="9.1796875" style="1"/>
  </cols>
  <sheetData/>
  <pageMargins left="0.70866141732283472" right="0.70866141732283472" top="0.74803149606299213" bottom="0.74803149606299213" header="0.31496062992125984" footer="0.31496062992125984"/>
  <pageSetup paperSize="9" scale="67" orientation="portrait" r:id="rId1"/>
  <headerFooter>
    <oddHeader>&amp;C&amp;"Calibri,Regular"&amp;13SRAD Report No.2046 Transport Statistics Trafford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49E3-8FDE-4DBC-9928-69D46048100F}">
  <sheetPr>
    <pageSetUpPr fitToPage="1"/>
  </sheetPr>
  <dimension ref="A1:Q26"/>
  <sheetViews>
    <sheetView topLeftCell="A4" zoomScale="90" zoomScaleNormal="90" zoomScalePageLayoutView="75" workbookViewId="0">
      <selection activeCell="J18" sqref="J18"/>
    </sheetView>
  </sheetViews>
  <sheetFormatPr defaultColWidth="9.1796875" defaultRowHeight="14.5" x14ac:dyDescent="0.35"/>
  <cols>
    <col min="1" max="1" width="7.1796875" style="37" customWidth="1"/>
    <col min="2" max="2" width="39.26953125" style="12" bestFit="1" customWidth="1"/>
    <col min="3" max="4" width="6.453125" style="12" customWidth="1"/>
    <col min="5" max="5" width="6.7265625" style="12" customWidth="1"/>
    <col min="6" max="6" width="8" style="12" customWidth="1"/>
    <col min="7" max="7" width="9" style="12" customWidth="1"/>
    <col min="8" max="8" width="12.7265625" style="12" bestFit="1" customWidth="1"/>
    <col min="9" max="10" width="10.26953125" style="12" customWidth="1"/>
    <col min="11" max="11" width="10" style="12" customWidth="1"/>
    <col min="12" max="12" width="8.26953125" style="12" customWidth="1"/>
    <col min="13" max="13" width="7.81640625" style="12" bestFit="1" customWidth="1"/>
    <col min="14" max="14" width="14.1796875" style="12" customWidth="1"/>
    <col min="15" max="16384" width="9.1796875" style="12"/>
  </cols>
  <sheetData>
    <row r="1" spans="1:15" ht="15" thickTop="1" x14ac:dyDescent="0.35">
      <c r="A1" s="205" t="s">
        <v>82</v>
      </c>
      <c r="B1" s="206"/>
      <c r="C1" s="206"/>
      <c r="D1" s="206"/>
      <c r="E1" s="206"/>
      <c r="F1" s="206"/>
      <c r="G1" s="206"/>
      <c r="H1" s="206"/>
      <c r="I1" s="206"/>
      <c r="J1" s="206"/>
      <c r="K1" s="206"/>
      <c r="L1" s="206"/>
      <c r="M1" s="206"/>
      <c r="N1" s="207"/>
    </row>
    <row r="2" spans="1:15" ht="29" x14ac:dyDescent="0.35">
      <c r="A2" s="13" t="s">
        <v>5</v>
      </c>
      <c r="B2" s="14" t="s">
        <v>6</v>
      </c>
      <c r="C2" s="15" t="s">
        <v>7</v>
      </c>
      <c r="D2" s="15" t="s">
        <v>8</v>
      </c>
      <c r="E2" s="15" t="s">
        <v>9</v>
      </c>
      <c r="F2" s="15" t="s">
        <v>10</v>
      </c>
      <c r="G2" s="16" t="s">
        <v>11</v>
      </c>
      <c r="H2" s="16" t="s">
        <v>83</v>
      </c>
      <c r="I2" s="16" t="s">
        <v>12</v>
      </c>
      <c r="J2" s="16" t="s">
        <v>13</v>
      </c>
      <c r="K2" s="16" t="s">
        <v>14</v>
      </c>
      <c r="L2" s="16" t="s">
        <v>15</v>
      </c>
      <c r="M2" s="16" t="s">
        <v>16</v>
      </c>
      <c r="N2" s="17" t="s">
        <v>17</v>
      </c>
    </row>
    <row r="3" spans="1:15" x14ac:dyDescent="0.35">
      <c r="A3" s="13">
        <v>85901</v>
      </c>
      <c r="B3" s="14" t="s">
        <v>18</v>
      </c>
      <c r="C3" s="15"/>
      <c r="D3" s="15"/>
      <c r="E3" s="15"/>
      <c r="F3" s="15"/>
      <c r="G3" s="16"/>
      <c r="H3" s="16"/>
      <c r="I3" s="16"/>
      <c r="J3" s="18">
        <v>1</v>
      </c>
      <c r="K3" s="16"/>
      <c r="L3" s="14">
        <v>53</v>
      </c>
      <c r="M3" s="16"/>
      <c r="N3" s="19">
        <v>54</v>
      </c>
    </row>
    <row r="4" spans="1:15" x14ac:dyDescent="0.35">
      <c r="A4" s="13">
        <v>85902</v>
      </c>
      <c r="B4" s="14" t="s">
        <v>19</v>
      </c>
      <c r="C4" s="18">
        <v>510</v>
      </c>
      <c r="D4" s="18">
        <v>66</v>
      </c>
      <c r="E4" s="18">
        <v>22</v>
      </c>
      <c r="F4" s="18">
        <v>67</v>
      </c>
      <c r="G4" s="18">
        <v>5</v>
      </c>
      <c r="H4" s="20">
        <v>1.5578093306288032</v>
      </c>
      <c r="I4" s="18">
        <v>794.48275862068965</v>
      </c>
      <c r="J4" s="18">
        <v>28</v>
      </c>
      <c r="K4" s="18">
        <v>621</v>
      </c>
      <c r="L4" s="14">
        <v>110</v>
      </c>
      <c r="M4" s="14"/>
      <c r="N4" s="19">
        <v>1525.4827586206898</v>
      </c>
    </row>
    <row r="5" spans="1:15" x14ac:dyDescent="0.35">
      <c r="A5" s="13">
        <v>85903</v>
      </c>
      <c r="B5" s="14" t="s">
        <v>20</v>
      </c>
      <c r="C5" s="18">
        <v>218</v>
      </c>
      <c r="D5" s="18">
        <v>13</v>
      </c>
      <c r="E5" s="18">
        <v>0</v>
      </c>
      <c r="F5" s="18">
        <v>0</v>
      </c>
      <c r="G5" s="18">
        <v>0</v>
      </c>
      <c r="H5" s="21">
        <v>1.3871063936700843</v>
      </c>
      <c r="I5" s="18">
        <v>302.38919382007839</v>
      </c>
      <c r="J5" s="18">
        <v>40</v>
      </c>
      <c r="K5" s="18">
        <v>0</v>
      </c>
      <c r="L5" s="14">
        <v>285</v>
      </c>
      <c r="M5" s="14"/>
      <c r="N5" s="19">
        <v>627.38919382007839</v>
      </c>
    </row>
    <row r="6" spans="1:15" x14ac:dyDescent="0.35">
      <c r="A6" s="13">
        <v>85904</v>
      </c>
      <c r="B6" s="14" t="s">
        <v>21</v>
      </c>
      <c r="C6" s="38" t="s">
        <v>81</v>
      </c>
      <c r="D6" s="22"/>
      <c r="E6" s="22"/>
      <c r="F6" s="22"/>
      <c r="G6" s="22"/>
      <c r="H6" s="20"/>
      <c r="I6" s="18"/>
      <c r="J6" s="18">
        <v>18</v>
      </c>
      <c r="K6" s="18">
        <v>0</v>
      </c>
      <c r="L6" s="14">
        <v>470</v>
      </c>
      <c r="M6" s="14"/>
      <c r="N6" s="19">
        <v>488</v>
      </c>
    </row>
    <row r="7" spans="1:15" x14ac:dyDescent="0.35">
      <c r="A7" s="13">
        <v>85905</v>
      </c>
      <c r="B7" s="14" t="s">
        <v>22</v>
      </c>
      <c r="C7" s="18">
        <v>181</v>
      </c>
      <c r="D7" s="18">
        <v>6</v>
      </c>
      <c r="E7" s="18">
        <v>1</v>
      </c>
      <c r="F7" s="18">
        <v>0</v>
      </c>
      <c r="G7" s="18">
        <v>0</v>
      </c>
      <c r="H7" s="21">
        <v>1.3871063936700843</v>
      </c>
      <c r="I7" s="18">
        <v>251.06625725428526</v>
      </c>
      <c r="J7" s="18">
        <v>18</v>
      </c>
      <c r="K7" s="18">
        <v>0</v>
      </c>
      <c r="L7" s="14">
        <v>197</v>
      </c>
      <c r="M7" s="14"/>
      <c r="N7" s="19">
        <v>466.06625725428523</v>
      </c>
    </row>
    <row r="8" spans="1:15" x14ac:dyDescent="0.35">
      <c r="A8" s="13">
        <v>85906</v>
      </c>
      <c r="B8" s="14" t="s">
        <v>23</v>
      </c>
      <c r="C8" s="18">
        <v>853</v>
      </c>
      <c r="D8" s="18">
        <v>83</v>
      </c>
      <c r="E8" s="18">
        <v>24</v>
      </c>
      <c r="F8" s="18">
        <v>13</v>
      </c>
      <c r="G8" s="18">
        <v>0</v>
      </c>
      <c r="H8" s="23">
        <v>1.3207990599294948</v>
      </c>
      <c r="I8" s="18">
        <v>1126.6415981198591</v>
      </c>
      <c r="J8" s="18">
        <v>18</v>
      </c>
      <c r="K8" s="18">
        <v>66</v>
      </c>
      <c r="L8" s="14">
        <v>250</v>
      </c>
      <c r="M8" s="14"/>
      <c r="N8" s="19">
        <v>1460.6415981198591</v>
      </c>
    </row>
    <row r="9" spans="1:15" x14ac:dyDescent="0.35">
      <c r="A9" s="13">
        <v>85907</v>
      </c>
      <c r="B9" s="14" t="s">
        <v>24</v>
      </c>
      <c r="C9" s="18"/>
      <c r="D9" s="18"/>
      <c r="E9" s="18"/>
      <c r="F9" s="18"/>
      <c r="G9" s="18"/>
      <c r="H9" s="23"/>
      <c r="I9" s="18"/>
      <c r="J9" s="18">
        <v>1</v>
      </c>
      <c r="K9" s="18"/>
      <c r="L9" s="14">
        <v>90</v>
      </c>
      <c r="M9" s="14"/>
      <c r="N9" s="19">
        <v>91</v>
      </c>
    </row>
    <row r="10" spans="1:15" x14ac:dyDescent="0.35">
      <c r="A10" s="13">
        <v>85908</v>
      </c>
      <c r="B10" s="14" t="s">
        <v>25</v>
      </c>
      <c r="C10" s="18">
        <v>290</v>
      </c>
      <c r="D10" s="18">
        <v>40</v>
      </c>
      <c r="E10" s="18">
        <v>14</v>
      </c>
      <c r="F10" s="18">
        <v>2</v>
      </c>
      <c r="G10" s="18">
        <v>3</v>
      </c>
      <c r="H10" s="21">
        <v>1.3871063936700843</v>
      </c>
      <c r="I10" s="18">
        <v>402.26085416432443</v>
      </c>
      <c r="J10" s="18">
        <v>9</v>
      </c>
      <c r="K10" s="18">
        <v>17.175000000000001</v>
      </c>
      <c r="L10" s="14">
        <v>248</v>
      </c>
      <c r="M10" s="14"/>
      <c r="N10" s="19">
        <v>676.43585416432438</v>
      </c>
    </row>
    <row r="11" spans="1:15" x14ac:dyDescent="0.35">
      <c r="A11" s="13">
        <v>85909</v>
      </c>
      <c r="B11" s="14" t="s">
        <v>26</v>
      </c>
      <c r="C11" s="18">
        <v>167</v>
      </c>
      <c r="D11" s="18">
        <v>7</v>
      </c>
      <c r="E11" s="18">
        <v>4</v>
      </c>
      <c r="F11" s="18">
        <v>0</v>
      </c>
      <c r="G11" s="18">
        <v>0</v>
      </c>
      <c r="H11" s="21">
        <v>1.3871063936700843</v>
      </c>
      <c r="I11" s="18">
        <v>231.64676774290407</v>
      </c>
      <c r="J11" s="18">
        <v>3</v>
      </c>
      <c r="K11" s="18">
        <v>0</v>
      </c>
      <c r="L11" s="14">
        <v>114</v>
      </c>
      <c r="M11" s="14"/>
      <c r="N11" s="19">
        <v>348.6467677429041</v>
      </c>
    </row>
    <row r="12" spans="1:15" x14ac:dyDescent="0.35">
      <c r="A12" s="13">
        <v>85910</v>
      </c>
      <c r="B12" s="14" t="s">
        <v>27</v>
      </c>
      <c r="C12" s="18">
        <v>479</v>
      </c>
      <c r="D12" s="18">
        <v>44</v>
      </c>
      <c r="E12" s="18">
        <v>9</v>
      </c>
      <c r="F12" s="18">
        <v>0</v>
      </c>
      <c r="G12" s="18">
        <v>1</v>
      </c>
      <c r="H12" s="21">
        <v>1.3871063936700843</v>
      </c>
      <c r="I12" s="18">
        <v>664.42396256797031</v>
      </c>
      <c r="J12" s="18">
        <v>15</v>
      </c>
      <c r="K12" s="18">
        <v>0</v>
      </c>
      <c r="L12" s="14">
        <v>58</v>
      </c>
      <c r="M12" s="14"/>
      <c r="N12" s="19">
        <v>737.42396256797031</v>
      </c>
    </row>
    <row r="13" spans="1:15" x14ac:dyDescent="0.35">
      <c r="A13" s="13">
        <v>85911</v>
      </c>
      <c r="B13" s="14" t="s">
        <v>28</v>
      </c>
      <c r="C13" s="18"/>
      <c r="D13" s="18"/>
      <c r="E13" s="18"/>
      <c r="F13" s="18"/>
      <c r="G13" s="18"/>
      <c r="H13" s="23"/>
      <c r="I13" s="18"/>
      <c r="J13" s="18">
        <v>4</v>
      </c>
      <c r="K13" s="18"/>
      <c r="L13" s="14">
        <v>31</v>
      </c>
      <c r="M13" s="14"/>
      <c r="N13" s="19">
        <v>35</v>
      </c>
    </row>
    <row r="14" spans="1:15" x14ac:dyDescent="0.35">
      <c r="A14" s="13">
        <v>85912</v>
      </c>
      <c r="B14" s="14" t="s">
        <v>29</v>
      </c>
      <c r="C14" s="18">
        <v>163</v>
      </c>
      <c r="D14" s="18">
        <v>11</v>
      </c>
      <c r="E14" s="18">
        <v>1</v>
      </c>
      <c r="F14" s="18">
        <v>4</v>
      </c>
      <c r="G14" s="18">
        <v>0</v>
      </c>
      <c r="H14" s="23">
        <v>1.2</v>
      </c>
      <c r="I14" s="18">
        <v>195.6</v>
      </c>
      <c r="J14" s="18">
        <v>5</v>
      </c>
      <c r="K14" s="18">
        <v>34.35</v>
      </c>
      <c r="L14" s="14">
        <v>55</v>
      </c>
      <c r="M14" s="14"/>
      <c r="N14" s="19">
        <v>289.95</v>
      </c>
    </row>
    <row r="15" spans="1:15" x14ac:dyDescent="0.35">
      <c r="A15" s="13">
        <v>85913</v>
      </c>
      <c r="B15" s="14" t="s">
        <v>30</v>
      </c>
      <c r="C15" s="18"/>
      <c r="D15" s="18"/>
      <c r="E15" s="18"/>
      <c r="F15" s="18"/>
      <c r="G15" s="18"/>
      <c r="H15" s="23"/>
      <c r="I15" s="18"/>
      <c r="J15" s="18">
        <v>0</v>
      </c>
      <c r="K15" s="18"/>
      <c r="L15" s="14"/>
      <c r="M15" s="24">
        <v>1180</v>
      </c>
      <c r="N15" s="19">
        <v>1180</v>
      </c>
      <c r="O15" s="25"/>
    </row>
    <row r="16" spans="1:15" x14ac:dyDescent="0.35">
      <c r="A16" s="13">
        <v>85920</v>
      </c>
      <c r="B16" s="14" t="s">
        <v>31</v>
      </c>
      <c r="C16" s="18"/>
      <c r="D16" s="18"/>
      <c r="E16" s="18"/>
      <c r="F16" s="18"/>
      <c r="G16" s="18"/>
      <c r="H16" s="23"/>
      <c r="I16" s="18"/>
      <c r="J16" s="18">
        <v>4</v>
      </c>
      <c r="K16" s="18"/>
      <c r="L16" s="14">
        <v>67</v>
      </c>
      <c r="M16" s="24"/>
      <c r="N16" s="19">
        <v>71</v>
      </c>
      <c r="O16" s="25"/>
    </row>
    <row r="17" spans="1:17" x14ac:dyDescent="0.35">
      <c r="A17" s="13">
        <v>85924</v>
      </c>
      <c r="B17" s="14" t="s">
        <v>35</v>
      </c>
      <c r="C17" s="18"/>
      <c r="D17" s="18"/>
      <c r="E17" s="18"/>
      <c r="F17" s="18"/>
      <c r="G17" s="18"/>
      <c r="H17" s="23"/>
      <c r="I17" s="18"/>
      <c r="J17" s="18">
        <v>1</v>
      </c>
      <c r="K17" s="18"/>
      <c r="L17" s="14">
        <v>3</v>
      </c>
      <c r="M17" s="24"/>
      <c r="N17" s="19">
        <v>4</v>
      </c>
      <c r="O17" s="25"/>
    </row>
    <row r="18" spans="1:17" x14ac:dyDescent="0.35">
      <c r="A18" s="13"/>
      <c r="B18" s="26" t="s">
        <v>32</v>
      </c>
      <c r="C18" s="27">
        <f>SUM(C3:C17)</f>
        <v>2861</v>
      </c>
      <c r="D18" s="27">
        <f t="shared" ref="D18:M18" si="0">SUM(D3:D17)</f>
        <v>270</v>
      </c>
      <c r="E18" s="27">
        <f t="shared" si="0"/>
        <v>75</v>
      </c>
      <c r="F18" s="27">
        <f t="shared" si="0"/>
        <v>86</v>
      </c>
      <c r="G18" s="27">
        <f t="shared" si="0"/>
        <v>9</v>
      </c>
      <c r="H18" s="27"/>
      <c r="I18" s="27">
        <f t="shared" si="0"/>
        <v>3968.511392290111</v>
      </c>
      <c r="J18" s="27">
        <f t="shared" si="0"/>
        <v>165</v>
      </c>
      <c r="K18" s="27">
        <f t="shared" si="0"/>
        <v>738.52499999999998</v>
      </c>
      <c r="L18" s="27">
        <f t="shared" si="0"/>
        <v>2031</v>
      </c>
      <c r="M18" s="27">
        <f t="shared" si="0"/>
        <v>1180</v>
      </c>
      <c r="N18" s="28">
        <f>SUM(I18:M18)</f>
        <v>8083.0363922901106</v>
      </c>
      <c r="O18" s="25"/>
    </row>
    <row r="19" spans="1:17" ht="16.5" customHeight="1" thickBot="1" x14ac:dyDescent="0.4">
      <c r="A19" s="29"/>
      <c r="B19" s="30"/>
      <c r="C19" s="31"/>
      <c r="D19" s="31"/>
      <c r="E19" s="208" t="s">
        <v>33</v>
      </c>
      <c r="F19" s="209"/>
      <c r="G19" s="210"/>
      <c r="H19" s="32">
        <v>1.3871063936700843</v>
      </c>
      <c r="I19" s="33">
        <f t="shared" ref="I19:M19" si="1">(I18/$N$18)</f>
        <v>0.49096789865692292</v>
      </c>
      <c r="J19" s="33">
        <f t="shared" si="1"/>
        <v>2.0413121009498721E-2</v>
      </c>
      <c r="K19" s="33">
        <f t="shared" si="1"/>
        <v>9.1367273900242685E-2</v>
      </c>
      <c r="L19" s="33">
        <f t="shared" si="1"/>
        <v>0.25126696224419337</v>
      </c>
      <c r="M19" s="33">
        <f t="shared" si="1"/>
        <v>0.14598474418914237</v>
      </c>
      <c r="N19" s="34">
        <v>1</v>
      </c>
      <c r="P19" s="35"/>
    </row>
    <row r="20" spans="1:17" s="40" customFormat="1" ht="13.5" thickTop="1" x14ac:dyDescent="0.3">
      <c r="A20" s="39" t="s">
        <v>34</v>
      </c>
      <c r="E20" s="41"/>
      <c r="F20" s="41"/>
      <c r="G20" s="41"/>
      <c r="H20" s="42"/>
      <c r="I20" s="42"/>
      <c r="J20" s="43"/>
      <c r="K20" s="44"/>
      <c r="L20" s="44"/>
      <c r="M20" s="44"/>
      <c r="N20" s="44"/>
      <c r="O20" s="44"/>
      <c r="P20" s="44"/>
      <c r="Q20" s="45"/>
    </row>
    <row r="21" spans="1:17" s="40" customFormat="1" ht="13" x14ac:dyDescent="0.3">
      <c r="A21" s="39" t="s">
        <v>93</v>
      </c>
      <c r="E21" s="41"/>
      <c r="F21" s="41"/>
      <c r="G21" s="41"/>
      <c r="H21" s="42"/>
      <c r="I21" s="42"/>
      <c r="J21" s="43"/>
      <c r="K21" s="44"/>
      <c r="L21" s="44"/>
      <c r="M21" s="44"/>
      <c r="N21" s="44"/>
      <c r="O21" s="44"/>
      <c r="P21" s="44"/>
      <c r="Q21" s="45"/>
    </row>
    <row r="22" spans="1:17" s="40" customFormat="1" ht="15" customHeight="1" x14ac:dyDescent="0.3">
      <c r="A22" s="46" t="s">
        <v>84</v>
      </c>
      <c r="B22" s="36"/>
      <c r="C22" s="36"/>
      <c r="D22" s="36"/>
      <c r="E22" s="36"/>
      <c r="F22" s="36"/>
      <c r="G22" s="36"/>
      <c r="H22" s="36"/>
      <c r="I22" s="36"/>
      <c r="J22" s="36"/>
      <c r="K22" s="36"/>
      <c r="L22" s="36"/>
      <c r="M22" s="36"/>
      <c r="N22" s="36"/>
      <c r="O22" s="47"/>
      <c r="P22" s="47"/>
      <c r="Q22" s="47"/>
    </row>
    <row r="23" spans="1:17" s="49" customFormat="1" ht="13" x14ac:dyDescent="0.3">
      <c r="A23" s="211" t="s">
        <v>88</v>
      </c>
      <c r="B23" s="212"/>
      <c r="C23" s="212"/>
      <c r="D23" s="212"/>
      <c r="E23" s="212"/>
      <c r="F23" s="212"/>
      <c r="G23" s="212"/>
      <c r="H23" s="212"/>
      <c r="I23" s="212"/>
      <c r="J23" s="212"/>
      <c r="K23" s="212"/>
      <c r="L23" s="212"/>
      <c r="M23" s="212"/>
      <c r="N23" s="212"/>
      <c r="O23" s="48"/>
      <c r="P23" s="48"/>
    </row>
    <row r="24" spans="1:17" s="49" customFormat="1" ht="13" x14ac:dyDescent="0.3">
      <c r="A24" s="212"/>
      <c r="B24" s="212"/>
      <c r="C24" s="212"/>
      <c r="D24" s="212"/>
      <c r="E24" s="212"/>
      <c r="F24" s="212"/>
      <c r="G24" s="212"/>
      <c r="H24" s="212"/>
      <c r="I24" s="212"/>
      <c r="J24" s="212"/>
      <c r="K24" s="212"/>
      <c r="L24" s="212"/>
      <c r="M24" s="212"/>
      <c r="N24" s="212"/>
      <c r="O24" s="48"/>
      <c r="P24" s="48"/>
    </row>
    <row r="25" spans="1:17" s="49" customFormat="1" ht="13" x14ac:dyDescent="0.3">
      <c r="A25" s="39" t="s">
        <v>86</v>
      </c>
      <c r="B25" s="48"/>
      <c r="C25" s="48"/>
      <c r="D25" s="48"/>
      <c r="E25" s="48"/>
      <c r="F25" s="48"/>
      <c r="G25" s="48"/>
      <c r="H25" s="48"/>
      <c r="I25" s="48"/>
      <c r="J25" s="48"/>
      <c r="K25" s="48"/>
      <c r="L25" s="48"/>
      <c r="M25" s="48"/>
      <c r="N25" s="48"/>
      <c r="O25" s="48"/>
      <c r="P25" s="48"/>
    </row>
    <row r="26" spans="1:17" s="49" customFormat="1" ht="13" x14ac:dyDescent="0.3">
      <c r="A26" s="39" t="s">
        <v>87</v>
      </c>
      <c r="B26" s="39"/>
      <c r="C26" s="39"/>
      <c r="D26" s="39"/>
      <c r="E26" s="39"/>
      <c r="F26" s="39"/>
      <c r="G26" s="39"/>
      <c r="H26" s="39"/>
      <c r="I26" s="39"/>
      <c r="J26" s="48"/>
      <c r="K26" s="48"/>
      <c r="L26" s="48"/>
      <c r="M26" s="48"/>
      <c r="N26" s="48"/>
      <c r="O26" s="48"/>
      <c r="P26" s="48"/>
    </row>
  </sheetData>
  <mergeCells count="3">
    <mergeCell ref="A1:N1"/>
    <mergeCell ref="E19:G19"/>
    <mergeCell ref="A23:N24"/>
  </mergeCells>
  <pageMargins left="0.70866141732283472" right="0.70866141732283472" top="0.74803149606299213" bottom="0.74803149606299213" header="0.31496062992125984" footer="0.31496062992125984"/>
  <pageSetup paperSize="9" scale="85" orientation="landscape" r:id="rId1"/>
  <headerFooter>
    <oddHeader>&amp;C&amp;"Calibri,Regular"&amp;13SRAD Report No.2046 Transport Statistics Trafford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2FEE-6BED-4045-B196-F68B6A33CCA6}">
  <sheetPr>
    <pageSetUpPr fitToPage="1"/>
  </sheetPr>
  <dimension ref="A1:Q26"/>
  <sheetViews>
    <sheetView topLeftCell="A7" zoomScale="90" zoomScaleNormal="90" zoomScalePageLayoutView="75" workbookViewId="0">
      <selection activeCell="H18" sqref="H18"/>
    </sheetView>
  </sheetViews>
  <sheetFormatPr defaultColWidth="9.1796875" defaultRowHeight="14.5" x14ac:dyDescent="0.35"/>
  <cols>
    <col min="1" max="1" width="7.1796875" style="11" customWidth="1"/>
    <col min="2" max="2" width="39.26953125" style="2" bestFit="1" customWidth="1"/>
    <col min="3" max="4" width="6.453125" style="2" customWidth="1"/>
    <col min="5" max="5" width="6.7265625" style="2" customWidth="1"/>
    <col min="6" max="6" width="8" style="2" customWidth="1"/>
    <col min="7" max="7" width="9" style="2" customWidth="1"/>
    <col min="8" max="8" width="12.7265625" style="2" bestFit="1" customWidth="1"/>
    <col min="9" max="10" width="10.26953125" style="2" customWidth="1"/>
    <col min="11" max="11" width="10" style="2" customWidth="1"/>
    <col min="12" max="12" width="8.26953125" style="2" customWidth="1"/>
    <col min="13" max="13" width="7.81640625" style="2" bestFit="1" customWidth="1"/>
    <col min="14" max="14" width="12" style="2" customWidth="1"/>
    <col min="15" max="16384" width="9.1796875" style="2"/>
  </cols>
  <sheetData>
    <row r="1" spans="1:15" ht="15" thickTop="1" x14ac:dyDescent="0.35">
      <c r="A1" s="205" t="s">
        <v>85</v>
      </c>
      <c r="B1" s="206"/>
      <c r="C1" s="206"/>
      <c r="D1" s="206"/>
      <c r="E1" s="206"/>
      <c r="F1" s="206"/>
      <c r="G1" s="206"/>
      <c r="H1" s="206"/>
      <c r="I1" s="206"/>
      <c r="J1" s="206"/>
      <c r="K1" s="206"/>
      <c r="L1" s="206"/>
      <c r="M1" s="206"/>
      <c r="N1" s="207"/>
    </row>
    <row r="2" spans="1:15" ht="43.5" x14ac:dyDescent="0.35">
      <c r="A2" s="13" t="s">
        <v>5</v>
      </c>
      <c r="B2" s="14" t="s">
        <v>6</v>
      </c>
      <c r="C2" s="15" t="s">
        <v>7</v>
      </c>
      <c r="D2" s="15" t="s">
        <v>8</v>
      </c>
      <c r="E2" s="15" t="s">
        <v>9</v>
      </c>
      <c r="F2" s="15" t="s">
        <v>10</v>
      </c>
      <c r="G2" s="16" t="s">
        <v>11</v>
      </c>
      <c r="H2" s="16" t="s">
        <v>83</v>
      </c>
      <c r="I2" s="16" t="s">
        <v>12</v>
      </c>
      <c r="J2" s="16" t="s">
        <v>13</v>
      </c>
      <c r="K2" s="16" t="s">
        <v>14</v>
      </c>
      <c r="L2" s="16" t="s">
        <v>15</v>
      </c>
      <c r="M2" s="16" t="s">
        <v>16</v>
      </c>
      <c r="N2" s="17" t="s">
        <v>17</v>
      </c>
    </row>
    <row r="3" spans="1:15" x14ac:dyDescent="0.35">
      <c r="A3" s="13">
        <v>85901</v>
      </c>
      <c r="B3" s="14" t="s">
        <v>18</v>
      </c>
      <c r="C3" s="15"/>
      <c r="D3" s="15"/>
      <c r="E3" s="15"/>
      <c r="F3" s="15"/>
      <c r="G3" s="16"/>
      <c r="H3" s="16"/>
      <c r="I3" s="16"/>
      <c r="J3" s="18">
        <v>0</v>
      </c>
      <c r="K3" s="16"/>
      <c r="L3" s="14">
        <v>23</v>
      </c>
      <c r="M3" s="16"/>
      <c r="N3" s="19">
        <f>SUM(I3:M3)</f>
        <v>23</v>
      </c>
    </row>
    <row r="4" spans="1:15" x14ac:dyDescent="0.35">
      <c r="A4" s="13">
        <v>85902</v>
      </c>
      <c r="B4" s="14" t="s">
        <v>19</v>
      </c>
      <c r="C4" s="18">
        <v>397</v>
      </c>
      <c r="D4" s="18">
        <v>76</v>
      </c>
      <c r="E4" s="18">
        <v>19</v>
      </c>
      <c r="F4" s="18">
        <v>49</v>
      </c>
      <c r="G4" s="18">
        <v>0</v>
      </c>
      <c r="H4" s="20">
        <v>1.3643031784841075</v>
      </c>
      <c r="I4" s="18">
        <v>541.62836185819071</v>
      </c>
      <c r="J4" s="18">
        <v>15</v>
      </c>
      <c r="K4" s="18">
        <v>206</v>
      </c>
      <c r="L4" s="14">
        <v>46</v>
      </c>
      <c r="M4" s="14"/>
      <c r="N4" s="19">
        <f t="shared" ref="N4:N17" si="0">SUM(I4:M4)</f>
        <v>808.62836185819071</v>
      </c>
    </row>
    <row r="5" spans="1:15" x14ac:dyDescent="0.35">
      <c r="A5" s="13">
        <v>85903</v>
      </c>
      <c r="B5" s="14" t="s">
        <v>20</v>
      </c>
      <c r="C5" s="18">
        <v>61</v>
      </c>
      <c r="D5" s="18">
        <v>16</v>
      </c>
      <c r="E5" s="18">
        <v>2</v>
      </c>
      <c r="F5" s="18">
        <v>0</v>
      </c>
      <c r="G5" s="18">
        <v>0</v>
      </c>
      <c r="H5" s="21">
        <v>1.2590209271388353</v>
      </c>
      <c r="I5" s="18">
        <v>76.800276555468955</v>
      </c>
      <c r="J5" s="18">
        <v>19</v>
      </c>
      <c r="K5" s="18">
        <v>0</v>
      </c>
      <c r="L5" s="14">
        <v>105</v>
      </c>
      <c r="M5" s="14"/>
      <c r="N5" s="19">
        <f t="shared" si="0"/>
        <v>200.80027655546894</v>
      </c>
    </row>
    <row r="6" spans="1:15" x14ac:dyDescent="0.35">
      <c r="A6" s="13">
        <v>85904</v>
      </c>
      <c r="B6" s="14" t="s">
        <v>21</v>
      </c>
      <c r="C6" s="27" t="s">
        <v>81</v>
      </c>
      <c r="D6" s="27"/>
      <c r="E6" s="27"/>
      <c r="F6" s="27"/>
      <c r="G6" s="27"/>
      <c r="H6" s="20"/>
      <c r="I6" s="18"/>
      <c r="J6" s="18">
        <v>9</v>
      </c>
      <c r="K6" s="18">
        <v>0</v>
      </c>
      <c r="L6" s="14">
        <v>628</v>
      </c>
      <c r="M6" s="14"/>
      <c r="N6" s="19">
        <f t="shared" si="0"/>
        <v>637</v>
      </c>
    </row>
    <row r="7" spans="1:15" x14ac:dyDescent="0.35">
      <c r="A7" s="13">
        <v>85905</v>
      </c>
      <c r="B7" s="14" t="s">
        <v>22</v>
      </c>
      <c r="C7" s="18">
        <v>120</v>
      </c>
      <c r="D7" s="18">
        <v>14</v>
      </c>
      <c r="E7" s="18">
        <v>1</v>
      </c>
      <c r="F7" s="18">
        <v>0</v>
      </c>
      <c r="G7" s="18">
        <v>0</v>
      </c>
      <c r="H7" s="21">
        <v>1.2590209271388353</v>
      </c>
      <c r="I7" s="18">
        <v>151.08251125666024</v>
      </c>
      <c r="J7" s="18">
        <v>4</v>
      </c>
      <c r="K7" s="18">
        <v>0</v>
      </c>
      <c r="L7" s="14">
        <v>127</v>
      </c>
      <c r="M7" s="14"/>
      <c r="N7" s="19">
        <f t="shared" si="0"/>
        <v>282.08251125666027</v>
      </c>
    </row>
    <row r="8" spans="1:15" x14ac:dyDescent="0.35">
      <c r="A8" s="13">
        <v>85906</v>
      </c>
      <c r="B8" s="14" t="s">
        <v>23</v>
      </c>
      <c r="C8" s="18">
        <v>684</v>
      </c>
      <c r="D8" s="18">
        <v>123</v>
      </c>
      <c r="E8" s="18">
        <v>26</v>
      </c>
      <c r="F8" s="18">
        <v>11</v>
      </c>
      <c r="G8" s="18">
        <v>2</v>
      </c>
      <c r="H8" s="23">
        <v>1.1935953420669578</v>
      </c>
      <c r="I8" s="18">
        <v>816.41921397379917</v>
      </c>
      <c r="J8" s="18">
        <v>14</v>
      </c>
      <c r="K8" s="18">
        <v>48</v>
      </c>
      <c r="L8" s="14">
        <v>335</v>
      </c>
      <c r="M8" s="14"/>
      <c r="N8" s="19">
        <f t="shared" si="0"/>
        <v>1213.4192139737993</v>
      </c>
    </row>
    <row r="9" spans="1:15" x14ac:dyDescent="0.35">
      <c r="A9" s="13">
        <v>85907</v>
      </c>
      <c r="B9" s="14" t="s">
        <v>24</v>
      </c>
      <c r="C9" s="18"/>
      <c r="D9" s="18"/>
      <c r="E9" s="18"/>
      <c r="F9" s="18"/>
      <c r="G9" s="18"/>
      <c r="H9" s="23"/>
      <c r="I9" s="18"/>
      <c r="J9" s="18">
        <v>1</v>
      </c>
      <c r="K9" s="18"/>
      <c r="L9" s="14">
        <v>65</v>
      </c>
      <c r="M9" s="14"/>
      <c r="N9" s="19">
        <f>SUM(I9:M9)</f>
        <v>66</v>
      </c>
    </row>
    <row r="10" spans="1:15" x14ac:dyDescent="0.35">
      <c r="A10" s="13">
        <v>85908</v>
      </c>
      <c r="B10" s="14" t="s">
        <v>25</v>
      </c>
      <c r="C10" s="18">
        <v>209</v>
      </c>
      <c r="D10" s="18">
        <v>23</v>
      </c>
      <c r="E10" s="18">
        <v>11</v>
      </c>
      <c r="F10" s="18">
        <v>0</v>
      </c>
      <c r="G10" s="18">
        <v>0</v>
      </c>
      <c r="H10" s="21">
        <v>1.2590209271388353</v>
      </c>
      <c r="I10" s="18">
        <v>263.13537377201658</v>
      </c>
      <c r="J10" s="18">
        <v>3</v>
      </c>
      <c r="K10" s="18">
        <v>0</v>
      </c>
      <c r="L10" s="14">
        <v>183</v>
      </c>
      <c r="M10" s="14"/>
      <c r="N10" s="19">
        <f t="shared" si="0"/>
        <v>449.13537377201658</v>
      </c>
    </row>
    <row r="11" spans="1:15" x14ac:dyDescent="0.35">
      <c r="A11" s="13">
        <v>85909</v>
      </c>
      <c r="B11" s="14" t="s">
        <v>26</v>
      </c>
      <c r="C11" s="18">
        <v>144</v>
      </c>
      <c r="D11" s="18">
        <v>7</v>
      </c>
      <c r="E11" s="18">
        <v>4</v>
      </c>
      <c r="F11" s="18">
        <v>0</v>
      </c>
      <c r="G11" s="18">
        <v>2</v>
      </c>
      <c r="H11" s="21">
        <v>1.2590209271388353</v>
      </c>
      <c r="I11" s="18">
        <v>181.29901350799227</v>
      </c>
      <c r="J11" s="18">
        <v>0</v>
      </c>
      <c r="K11" s="18">
        <v>0</v>
      </c>
      <c r="L11" s="14">
        <v>110</v>
      </c>
      <c r="M11" s="14"/>
      <c r="N11" s="19">
        <f t="shared" si="0"/>
        <v>291.2990135079923</v>
      </c>
    </row>
    <row r="12" spans="1:15" x14ac:dyDescent="0.35">
      <c r="A12" s="13">
        <v>85910</v>
      </c>
      <c r="B12" s="14" t="s">
        <v>27</v>
      </c>
      <c r="C12" s="18">
        <v>451</v>
      </c>
      <c r="D12" s="18">
        <v>44</v>
      </c>
      <c r="E12" s="18">
        <v>9</v>
      </c>
      <c r="F12" s="18">
        <v>1</v>
      </c>
      <c r="G12" s="18">
        <v>1</v>
      </c>
      <c r="H12" s="21">
        <v>1.2590209271388353</v>
      </c>
      <c r="I12" s="18">
        <v>567.81843813961473</v>
      </c>
      <c r="J12" s="18">
        <v>6</v>
      </c>
      <c r="K12" s="18">
        <v>4.2333333333333334</v>
      </c>
      <c r="L12" s="14">
        <v>80</v>
      </c>
      <c r="M12" s="14"/>
      <c r="N12" s="19">
        <f t="shared" si="0"/>
        <v>658.05177147294808</v>
      </c>
    </row>
    <row r="13" spans="1:15" x14ac:dyDescent="0.35">
      <c r="A13" s="13">
        <v>85911</v>
      </c>
      <c r="B13" s="14" t="s">
        <v>28</v>
      </c>
      <c r="C13" s="18"/>
      <c r="D13" s="18"/>
      <c r="E13" s="18"/>
      <c r="F13" s="18"/>
      <c r="G13" s="18"/>
      <c r="H13" s="23"/>
      <c r="I13" s="18"/>
      <c r="J13" s="18">
        <v>0</v>
      </c>
      <c r="K13" s="18"/>
      <c r="L13" s="14">
        <v>30</v>
      </c>
      <c r="M13" s="14"/>
      <c r="N13" s="19">
        <f t="shared" si="0"/>
        <v>30</v>
      </c>
    </row>
    <row r="14" spans="1:15" x14ac:dyDescent="0.35">
      <c r="A14" s="13">
        <v>85912</v>
      </c>
      <c r="B14" s="14" t="s">
        <v>29</v>
      </c>
      <c r="C14" s="18">
        <v>54</v>
      </c>
      <c r="D14" s="18">
        <v>10</v>
      </c>
      <c r="E14" s="18">
        <v>1</v>
      </c>
      <c r="F14" s="18">
        <v>0</v>
      </c>
      <c r="G14" s="18">
        <v>0</v>
      </c>
      <c r="H14" s="23">
        <v>1.3137254901960784</v>
      </c>
      <c r="I14" s="18">
        <v>70.941176470588232</v>
      </c>
      <c r="J14" s="18">
        <v>0</v>
      </c>
      <c r="K14" s="18">
        <v>0</v>
      </c>
      <c r="L14" s="14">
        <v>19</v>
      </c>
      <c r="M14" s="14"/>
      <c r="N14" s="19">
        <f t="shared" si="0"/>
        <v>89.941176470588232</v>
      </c>
    </row>
    <row r="15" spans="1:15" x14ac:dyDescent="0.35">
      <c r="A15" s="13">
        <v>85913</v>
      </c>
      <c r="B15" s="14" t="s">
        <v>30</v>
      </c>
      <c r="C15" s="18"/>
      <c r="D15" s="18"/>
      <c r="E15" s="18"/>
      <c r="F15" s="18"/>
      <c r="G15" s="18"/>
      <c r="H15" s="23"/>
      <c r="I15" s="18"/>
      <c r="J15" s="18">
        <v>0</v>
      </c>
      <c r="K15" s="18"/>
      <c r="L15" s="14"/>
      <c r="M15" s="24">
        <v>261</v>
      </c>
      <c r="N15" s="19">
        <f t="shared" si="0"/>
        <v>261</v>
      </c>
      <c r="O15" s="3"/>
    </row>
    <row r="16" spans="1:15" x14ac:dyDescent="0.35">
      <c r="A16" s="13">
        <v>85920</v>
      </c>
      <c r="B16" s="14" t="s">
        <v>31</v>
      </c>
      <c r="C16" s="18"/>
      <c r="D16" s="18"/>
      <c r="E16" s="18"/>
      <c r="F16" s="18"/>
      <c r="G16" s="18"/>
      <c r="H16" s="23"/>
      <c r="I16" s="18"/>
      <c r="J16" s="18">
        <v>2</v>
      </c>
      <c r="K16" s="18"/>
      <c r="L16" s="14">
        <v>112</v>
      </c>
      <c r="M16" s="24"/>
      <c r="N16" s="19">
        <f t="shared" si="0"/>
        <v>114</v>
      </c>
      <c r="O16" s="3"/>
    </row>
    <row r="17" spans="1:17" x14ac:dyDescent="0.35">
      <c r="A17" s="13">
        <v>85924</v>
      </c>
      <c r="B17" s="14" t="s">
        <v>35</v>
      </c>
      <c r="C17" s="18"/>
      <c r="D17" s="18"/>
      <c r="E17" s="18"/>
      <c r="F17" s="18"/>
      <c r="G17" s="18"/>
      <c r="H17" s="23"/>
      <c r="I17" s="18"/>
      <c r="J17" s="18">
        <v>0</v>
      </c>
      <c r="K17" s="18"/>
      <c r="L17" s="14">
        <v>10</v>
      </c>
      <c r="M17" s="24"/>
      <c r="N17" s="19">
        <f t="shared" si="0"/>
        <v>10</v>
      </c>
      <c r="O17" s="3"/>
    </row>
    <row r="18" spans="1:17" x14ac:dyDescent="0.35">
      <c r="A18" s="13"/>
      <c r="B18" s="26" t="s">
        <v>32</v>
      </c>
      <c r="C18" s="27">
        <f>SUM(C3:C17)</f>
        <v>2120</v>
      </c>
      <c r="D18" s="27">
        <f t="shared" ref="D18:M18" si="1">SUM(D3:D17)</f>
        <v>313</v>
      </c>
      <c r="E18" s="27">
        <f t="shared" si="1"/>
        <v>73</v>
      </c>
      <c r="F18" s="27">
        <f t="shared" si="1"/>
        <v>61</v>
      </c>
      <c r="G18" s="27">
        <f t="shared" si="1"/>
        <v>5</v>
      </c>
      <c r="H18" s="27"/>
      <c r="I18" s="27">
        <f t="shared" si="1"/>
        <v>2669.1243655343305</v>
      </c>
      <c r="J18" s="27">
        <f t="shared" si="1"/>
        <v>73</v>
      </c>
      <c r="K18" s="27">
        <f t="shared" si="1"/>
        <v>258.23333333333335</v>
      </c>
      <c r="L18" s="27">
        <f t="shared" si="1"/>
        <v>1873</v>
      </c>
      <c r="M18" s="27">
        <f t="shared" si="1"/>
        <v>261</v>
      </c>
      <c r="N18" s="28">
        <f>SUM(I18:M18)</f>
        <v>5134.3576988676641</v>
      </c>
    </row>
    <row r="19" spans="1:17" ht="16.5" customHeight="1" thickBot="1" x14ac:dyDescent="0.4">
      <c r="A19" s="4"/>
      <c r="B19" s="5"/>
      <c r="C19" s="6"/>
      <c r="D19" s="6"/>
      <c r="E19" s="213" t="s">
        <v>33</v>
      </c>
      <c r="F19" s="214"/>
      <c r="G19" s="215"/>
      <c r="H19" s="7">
        <v>1.2590209271388353</v>
      </c>
      <c r="I19" s="8">
        <f t="shared" ref="I19:M19" si="2">(I18/$N$18)</f>
        <v>0.51985555391339044</v>
      </c>
      <c r="J19" s="8">
        <f t="shared" si="2"/>
        <v>1.4217942005890919E-2</v>
      </c>
      <c r="K19" s="8">
        <f t="shared" si="2"/>
        <v>5.029515831946893E-2</v>
      </c>
      <c r="L19" s="8">
        <f t="shared" si="2"/>
        <v>0.36479733393196839</v>
      </c>
      <c r="M19" s="8">
        <f t="shared" si="2"/>
        <v>5.0834011829281232E-2</v>
      </c>
      <c r="N19" s="9">
        <v>1</v>
      </c>
      <c r="P19" s="10"/>
    </row>
    <row r="20" spans="1:17" s="40" customFormat="1" ht="13.5" thickTop="1" x14ac:dyDescent="0.3">
      <c r="A20" s="39" t="s">
        <v>34</v>
      </c>
      <c r="E20" s="41"/>
      <c r="F20" s="41"/>
      <c r="G20" s="41"/>
      <c r="H20" s="42"/>
      <c r="I20" s="42"/>
      <c r="J20" s="43"/>
      <c r="K20" s="44"/>
      <c r="L20" s="44"/>
      <c r="M20" s="44"/>
      <c r="N20" s="44"/>
      <c r="O20" s="44"/>
      <c r="P20" s="44"/>
      <c r="Q20" s="45"/>
    </row>
    <row r="21" spans="1:17" s="40" customFormat="1" ht="13" x14ac:dyDescent="0.3">
      <c r="A21" s="39" t="s">
        <v>93</v>
      </c>
      <c r="E21" s="41"/>
      <c r="F21" s="41"/>
      <c r="G21" s="41"/>
      <c r="H21" s="42"/>
      <c r="I21" s="42"/>
      <c r="J21" s="43"/>
      <c r="K21" s="44"/>
      <c r="L21" s="44"/>
      <c r="M21" s="44"/>
      <c r="N21" s="44"/>
      <c r="O21" s="44"/>
      <c r="P21" s="44"/>
      <c r="Q21" s="45"/>
    </row>
    <row r="22" spans="1:17" s="40" customFormat="1" ht="15" customHeight="1" x14ac:dyDescent="0.3">
      <c r="A22" s="46" t="s">
        <v>84</v>
      </c>
      <c r="B22" s="36"/>
      <c r="C22" s="36"/>
      <c r="D22" s="36"/>
      <c r="E22" s="36"/>
      <c r="F22" s="36"/>
      <c r="G22" s="36"/>
      <c r="H22" s="36"/>
      <c r="I22" s="36"/>
      <c r="J22" s="36"/>
      <c r="K22" s="36"/>
      <c r="L22" s="36"/>
      <c r="M22" s="36"/>
      <c r="N22" s="36"/>
      <c r="O22" s="47"/>
      <c r="P22" s="47"/>
      <c r="Q22" s="47"/>
    </row>
    <row r="23" spans="1:17" s="49" customFormat="1" ht="13" x14ac:dyDescent="0.3">
      <c r="A23" s="211" t="s">
        <v>88</v>
      </c>
      <c r="B23" s="212"/>
      <c r="C23" s="212"/>
      <c r="D23" s="212"/>
      <c r="E23" s="212"/>
      <c r="F23" s="212"/>
      <c r="G23" s="212"/>
      <c r="H23" s="212"/>
      <c r="I23" s="212"/>
      <c r="J23" s="212"/>
      <c r="K23" s="212"/>
      <c r="L23" s="212"/>
      <c r="M23" s="212"/>
      <c r="N23" s="212"/>
      <c r="O23" s="48"/>
      <c r="P23" s="48"/>
    </row>
    <row r="24" spans="1:17" s="49" customFormat="1" ht="13" x14ac:dyDescent="0.3">
      <c r="A24" s="212"/>
      <c r="B24" s="212"/>
      <c r="C24" s="212"/>
      <c r="D24" s="212"/>
      <c r="E24" s="212"/>
      <c r="F24" s="212"/>
      <c r="G24" s="212"/>
      <c r="H24" s="212"/>
      <c r="I24" s="212"/>
      <c r="J24" s="212"/>
      <c r="K24" s="212"/>
      <c r="L24" s="212"/>
      <c r="M24" s="212"/>
      <c r="N24" s="212"/>
      <c r="O24" s="48"/>
      <c r="P24" s="48"/>
    </row>
    <row r="25" spans="1:17" s="49" customFormat="1" ht="13" x14ac:dyDescent="0.3">
      <c r="A25" s="39" t="s">
        <v>86</v>
      </c>
      <c r="B25" s="48"/>
      <c r="C25" s="48"/>
      <c r="D25" s="48"/>
      <c r="E25" s="48"/>
      <c r="F25" s="48"/>
      <c r="G25" s="48"/>
      <c r="H25" s="48"/>
      <c r="I25" s="48"/>
      <c r="J25" s="48"/>
      <c r="K25" s="48"/>
      <c r="L25" s="48"/>
      <c r="M25" s="48"/>
      <c r="N25" s="48"/>
      <c r="O25" s="48"/>
      <c r="P25" s="48"/>
    </row>
    <row r="26" spans="1:17" s="49" customFormat="1" ht="13" x14ac:dyDescent="0.3">
      <c r="A26" s="39" t="s">
        <v>87</v>
      </c>
      <c r="B26" s="39"/>
      <c r="C26" s="39"/>
      <c r="D26" s="39"/>
      <c r="E26" s="39"/>
      <c r="F26" s="39"/>
      <c r="G26" s="39"/>
      <c r="H26" s="39"/>
      <c r="I26" s="39"/>
      <c r="J26" s="48"/>
      <c r="K26" s="48"/>
      <c r="L26" s="48"/>
      <c r="M26" s="48"/>
      <c r="N26" s="48"/>
      <c r="O26" s="48"/>
      <c r="P26" s="48"/>
    </row>
  </sheetData>
  <mergeCells count="3">
    <mergeCell ref="A1:N1"/>
    <mergeCell ref="E19:G19"/>
    <mergeCell ref="A23:N24"/>
  </mergeCells>
  <pageMargins left="0.70866141732283472" right="0.70866141732283472" top="0.74803149606299213" bottom="0.74803149606299213" header="0.31496062992125984" footer="0.31496062992125984"/>
  <pageSetup paperSize="9" scale="84" orientation="landscape" r:id="rId1"/>
  <headerFooter>
    <oddHeader>&amp;C&amp;"Calibri,Regular"&amp;13SRAD Report No.2046 Transport Statistics Trafford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93C2-7406-4CCC-8A6A-407B11FE902C}">
  <sheetPr>
    <pageSetUpPr fitToPage="1"/>
  </sheetPr>
  <dimension ref="A1:Q26"/>
  <sheetViews>
    <sheetView topLeftCell="A4" zoomScale="90" zoomScaleNormal="90" zoomScaleSheetLayoutView="90" zoomScalePageLayoutView="75" workbookViewId="0">
      <selection activeCell="H19" sqref="H19"/>
    </sheetView>
  </sheetViews>
  <sheetFormatPr defaultColWidth="9.1796875" defaultRowHeight="14.5" x14ac:dyDescent="0.35"/>
  <cols>
    <col min="1" max="1" width="7.1796875" style="53" customWidth="1"/>
    <col min="2" max="2" width="39.26953125" style="50" bestFit="1" customWidth="1"/>
    <col min="3" max="4" width="6.453125" style="50" customWidth="1"/>
    <col min="5" max="5" width="6.7265625" style="50" customWidth="1"/>
    <col min="6" max="6" width="8" style="50" customWidth="1"/>
    <col min="7" max="7" width="9" style="50" customWidth="1"/>
    <col min="8" max="8" width="12.7265625" style="50" bestFit="1" customWidth="1"/>
    <col min="9" max="10" width="10.26953125" style="50" customWidth="1"/>
    <col min="11" max="11" width="10" style="50" customWidth="1"/>
    <col min="12" max="12" width="8.26953125" style="50" customWidth="1"/>
    <col min="13" max="13" width="7.81640625" style="50" customWidth="1"/>
    <col min="14" max="14" width="12" style="50" customWidth="1"/>
    <col min="15" max="16384" width="9.1796875" style="50"/>
  </cols>
  <sheetData>
    <row r="1" spans="1:15" ht="15" thickTop="1" x14ac:dyDescent="0.35">
      <c r="A1" s="205" t="s">
        <v>89</v>
      </c>
      <c r="B1" s="206"/>
      <c r="C1" s="206"/>
      <c r="D1" s="206"/>
      <c r="E1" s="206"/>
      <c r="F1" s="206"/>
      <c r="G1" s="206"/>
      <c r="H1" s="206"/>
      <c r="I1" s="206"/>
      <c r="J1" s="206"/>
      <c r="K1" s="206"/>
      <c r="L1" s="206"/>
      <c r="M1" s="206"/>
      <c r="N1" s="207"/>
    </row>
    <row r="2" spans="1:15" ht="43.5" x14ac:dyDescent="0.35">
      <c r="A2" s="13" t="s">
        <v>5</v>
      </c>
      <c r="B2" s="14" t="s">
        <v>6</v>
      </c>
      <c r="C2" s="15" t="s">
        <v>7</v>
      </c>
      <c r="D2" s="15" t="s">
        <v>8</v>
      </c>
      <c r="E2" s="15" t="s">
        <v>9</v>
      </c>
      <c r="F2" s="15" t="s">
        <v>10</v>
      </c>
      <c r="G2" s="16" t="s">
        <v>11</v>
      </c>
      <c r="H2" s="16" t="s">
        <v>83</v>
      </c>
      <c r="I2" s="16" t="s">
        <v>12</v>
      </c>
      <c r="J2" s="16" t="s">
        <v>13</v>
      </c>
      <c r="K2" s="16" t="s">
        <v>14</v>
      </c>
      <c r="L2" s="16" t="s">
        <v>15</v>
      </c>
      <c r="M2" s="16" t="s">
        <v>16</v>
      </c>
      <c r="N2" s="17" t="s">
        <v>17</v>
      </c>
    </row>
    <row r="3" spans="1:15" x14ac:dyDescent="0.35">
      <c r="A3" s="13">
        <v>85901</v>
      </c>
      <c r="B3" s="14" t="s">
        <v>18</v>
      </c>
      <c r="C3" s="15"/>
      <c r="D3" s="15"/>
      <c r="E3" s="15"/>
      <c r="F3" s="15"/>
      <c r="G3" s="16"/>
      <c r="H3" s="16"/>
      <c r="I3" s="16"/>
      <c r="J3" s="18">
        <v>0</v>
      </c>
      <c r="K3" s="16"/>
      <c r="L3" s="14">
        <v>21</v>
      </c>
      <c r="M3" s="16"/>
      <c r="N3" s="19">
        <f t="shared" ref="N3:N17" si="0">SUM(I3:M3)</f>
        <v>21</v>
      </c>
      <c r="O3" s="51"/>
    </row>
    <row r="4" spans="1:15" x14ac:dyDescent="0.35">
      <c r="A4" s="13">
        <v>85902</v>
      </c>
      <c r="B4" s="14" t="s">
        <v>19</v>
      </c>
      <c r="C4" s="18">
        <v>478</v>
      </c>
      <c r="D4" s="18">
        <v>45</v>
      </c>
      <c r="E4" s="18">
        <v>10</v>
      </c>
      <c r="F4" s="18">
        <v>48</v>
      </c>
      <c r="G4" s="18">
        <v>2</v>
      </c>
      <c r="H4" s="20">
        <v>1.3538083538083538</v>
      </c>
      <c r="I4" s="18">
        <v>647.12039312039315</v>
      </c>
      <c r="J4" s="18">
        <v>14</v>
      </c>
      <c r="K4" s="18">
        <v>115</v>
      </c>
      <c r="L4" s="14">
        <v>43</v>
      </c>
      <c r="M4" s="14"/>
      <c r="N4" s="19">
        <f t="shared" si="0"/>
        <v>819.12039312039315</v>
      </c>
      <c r="O4" s="51"/>
    </row>
    <row r="5" spans="1:15" x14ac:dyDescent="0.35">
      <c r="A5" s="13">
        <v>85903</v>
      </c>
      <c r="B5" s="14" t="s">
        <v>20</v>
      </c>
      <c r="C5" s="18">
        <v>118</v>
      </c>
      <c r="D5" s="18">
        <v>6</v>
      </c>
      <c r="E5" s="18">
        <v>0</v>
      </c>
      <c r="F5" s="18">
        <v>0</v>
      </c>
      <c r="G5" s="18">
        <v>1</v>
      </c>
      <c r="H5" s="21">
        <v>1.332725995971622</v>
      </c>
      <c r="I5" s="18">
        <v>157.26166752465139</v>
      </c>
      <c r="J5" s="18">
        <v>16</v>
      </c>
      <c r="K5" s="18">
        <v>0</v>
      </c>
      <c r="L5" s="14">
        <v>85</v>
      </c>
      <c r="M5" s="14"/>
      <c r="N5" s="19">
        <f t="shared" si="0"/>
        <v>258.26166752465139</v>
      </c>
      <c r="O5" s="51"/>
    </row>
    <row r="6" spans="1:15" x14ac:dyDescent="0.35">
      <c r="A6" s="13">
        <v>85904</v>
      </c>
      <c r="B6" s="14" t="s">
        <v>21</v>
      </c>
      <c r="C6" s="27" t="s">
        <v>81</v>
      </c>
      <c r="D6" s="18"/>
      <c r="E6" s="18"/>
      <c r="F6" s="18"/>
      <c r="G6" s="18"/>
      <c r="H6" s="20"/>
      <c r="I6" s="18"/>
      <c r="J6" s="18">
        <v>12</v>
      </c>
      <c r="K6" s="18">
        <v>0</v>
      </c>
      <c r="L6" s="14">
        <v>494</v>
      </c>
      <c r="M6" s="14"/>
      <c r="N6" s="19">
        <f t="shared" si="0"/>
        <v>506</v>
      </c>
      <c r="O6" s="51"/>
    </row>
    <row r="7" spans="1:15" x14ac:dyDescent="0.35">
      <c r="A7" s="13">
        <v>85905</v>
      </c>
      <c r="B7" s="14" t="s">
        <v>22</v>
      </c>
      <c r="C7" s="18">
        <v>198</v>
      </c>
      <c r="D7" s="18">
        <v>7</v>
      </c>
      <c r="E7" s="18">
        <v>0</v>
      </c>
      <c r="F7" s="18">
        <v>0</v>
      </c>
      <c r="G7" s="18">
        <v>0</v>
      </c>
      <c r="H7" s="21">
        <v>1.332725995971622</v>
      </c>
      <c r="I7" s="18">
        <v>263.87974720238117</v>
      </c>
      <c r="J7" s="18">
        <v>7</v>
      </c>
      <c r="K7" s="18">
        <v>0</v>
      </c>
      <c r="L7" s="14">
        <v>179</v>
      </c>
      <c r="M7" s="14"/>
      <c r="N7" s="19">
        <f t="shared" si="0"/>
        <v>449.87974720238117</v>
      </c>
      <c r="O7" s="51"/>
    </row>
    <row r="8" spans="1:15" x14ac:dyDescent="0.35">
      <c r="A8" s="13">
        <v>85906</v>
      </c>
      <c r="B8" s="14" t="s">
        <v>23</v>
      </c>
      <c r="C8" s="18">
        <v>905</v>
      </c>
      <c r="D8" s="18">
        <v>74</v>
      </c>
      <c r="E8" s="18">
        <v>14</v>
      </c>
      <c r="F8" s="18">
        <v>15</v>
      </c>
      <c r="G8" s="18">
        <v>2</v>
      </c>
      <c r="H8" s="23">
        <v>1.3366120218579236</v>
      </c>
      <c r="I8" s="18">
        <v>1209.6338797814208</v>
      </c>
      <c r="J8" s="18">
        <v>20</v>
      </c>
      <c r="K8" s="18">
        <v>82</v>
      </c>
      <c r="L8" s="14">
        <v>224</v>
      </c>
      <c r="M8" s="14"/>
      <c r="N8" s="19">
        <f t="shared" si="0"/>
        <v>1535.6338797814208</v>
      </c>
      <c r="O8" s="51"/>
    </row>
    <row r="9" spans="1:15" x14ac:dyDescent="0.35">
      <c r="A9" s="13">
        <v>85907</v>
      </c>
      <c r="B9" s="14" t="s">
        <v>24</v>
      </c>
      <c r="C9" s="18"/>
      <c r="D9" s="18"/>
      <c r="E9" s="18"/>
      <c r="F9" s="18"/>
      <c r="G9" s="18"/>
      <c r="H9" s="23"/>
      <c r="I9" s="18"/>
      <c r="J9" s="18">
        <v>2</v>
      </c>
      <c r="K9" s="18"/>
      <c r="L9" s="14">
        <v>54</v>
      </c>
      <c r="M9" s="14"/>
      <c r="N9" s="19">
        <f t="shared" si="0"/>
        <v>56</v>
      </c>
      <c r="O9" s="51"/>
    </row>
    <row r="10" spans="1:15" x14ac:dyDescent="0.35">
      <c r="A10" s="13">
        <v>85908</v>
      </c>
      <c r="B10" s="14" t="s">
        <v>25</v>
      </c>
      <c r="C10" s="18">
        <v>230</v>
      </c>
      <c r="D10" s="18">
        <v>15</v>
      </c>
      <c r="E10" s="18">
        <v>1</v>
      </c>
      <c r="F10" s="18">
        <v>0</v>
      </c>
      <c r="G10" s="18">
        <v>1</v>
      </c>
      <c r="H10" s="21">
        <v>1.332725995971622</v>
      </c>
      <c r="I10" s="18">
        <v>306.52697907347306</v>
      </c>
      <c r="J10" s="18">
        <v>12</v>
      </c>
      <c r="K10" s="18">
        <v>0</v>
      </c>
      <c r="L10" s="14">
        <v>132</v>
      </c>
      <c r="M10" s="14"/>
      <c r="N10" s="19">
        <f t="shared" si="0"/>
        <v>450.52697907347306</v>
      </c>
      <c r="O10" s="51"/>
    </row>
    <row r="11" spans="1:15" x14ac:dyDescent="0.35">
      <c r="A11" s="13">
        <v>85909</v>
      </c>
      <c r="B11" s="14" t="s">
        <v>26</v>
      </c>
      <c r="C11" s="18">
        <v>110</v>
      </c>
      <c r="D11" s="18">
        <v>2</v>
      </c>
      <c r="E11" s="18">
        <v>0</v>
      </c>
      <c r="F11" s="18">
        <v>0</v>
      </c>
      <c r="G11" s="18">
        <v>0</v>
      </c>
      <c r="H11" s="21">
        <v>1.332725995971622</v>
      </c>
      <c r="I11" s="18">
        <v>146.59985955687841</v>
      </c>
      <c r="J11" s="18">
        <v>3</v>
      </c>
      <c r="K11" s="18">
        <v>0</v>
      </c>
      <c r="L11" s="14">
        <v>69</v>
      </c>
      <c r="M11" s="14"/>
      <c r="N11" s="19">
        <f t="shared" si="0"/>
        <v>218.59985955687841</v>
      </c>
      <c r="O11" s="51"/>
    </row>
    <row r="12" spans="1:15" x14ac:dyDescent="0.35">
      <c r="A12" s="13">
        <v>85910</v>
      </c>
      <c r="B12" s="14" t="s">
        <v>27</v>
      </c>
      <c r="C12" s="18">
        <v>386</v>
      </c>
      <c r="D12" s="18">
        <v>37</v>
      </c>
      <c r="E12" s="18">
        <v>1</v>
      </c>
      <c r="F12" s="18">
        <v>1</v>
      </c>
      <c r="G12" s="18">
        <v>2</v>
      </c>
      <c r="H12" s="21">
        <v>1.332725995971622</v>
      </c>
      <c r="I12" s="18">
        <v>514.43223444504611</v>
      </c>
      <c r="J12" s="18">
        <v>5</v>
      </c>
      <c r="K12" s="18">
        <v>3.126984126984127</v>
      </c>
      <c r="L12" s="14">
        <v>78</v>
      </c>
      <c r="M12" s="14"/>
      <c r="N12" s="19">
        <f t="shared" si="0"/>
        <v>600.5592185720302</v>
      </c>
      <c r="O12" s="51"/>
    </row>
    <row r="13" spans="1:15" x14ac:dyDescent="0.35">
      <c r="A13" s="13">
        <v>85911</v>
      </c>
      <c r="B13" s="14" t="s">
        <v>28</v>
      </c>
      <c r="C13" s="18"/>
      <c r="D13" s="18"/>
      <c r="E13" s="18"/>
      <c r="F13" s="18"/>
      <c r="G13" s="18"/>
      <c r="H13" s="23"/>
      <c r="I13" s="18"/>
      <c r="J13" s="18">
        <v>0</v>
      </c>
      <c r="K13" s="18"/>
      <c r="L13" s="14">
        <v>51</v>
      </c>
      <c r="M13" s="14"/>
      <c r="N13" s="19">
        <f t="shared" si="0"/>
        <v>51</v>
      </c>
      <c r="O13" s="51"/>
    </row>
    <row r="14" spans="1:15" x14ac:dyDescent="0.35">
      <c r="A14" s="13">
        <v>85912</v>
      </c>
      <c r="B14" s="14" t="s">
        <v>29</v>
      </c>
      <c r="C14" s="18">
        <v>87</v>
      </c>
      <c r="D14" s="18">
        <v>11</v>
      </c>
      <c r="E14" s="18">
        <v>0</v>
      </c>
      <c r="F14" s="18">
        <v>2</v>
      </c>
      <c r="G14" s="18">
        <v>0</v>
      </c>
      <c r="H14" s="23">
        <v>1.1764705882352942</v>
      </c>
      <c r="I14" s="18">
        <v>102.35294117647059</v>
      </c>
      <c r="J14" s="18">
        <v>1</v>
      </c>
      <c r="K14" s="18">
        <v>6.253968253968254</v>
      </c>
      <c r="L14" s="14">
        <v>46</v>
      </c>
      <c r="M14" s="14"/>
      <c r="N14" s="19">
        <f t="shared" si="0"/>
        <v>155.60690943043886</v>
      </c>
      <c r="O14" s="51"/>
    </row>
    <row r="15" spans="1:15" x14ac:dyDescent="0.35">
      <c r="A15" s="13">
        <v>85913</v>
      </c>
      <c r="B15" s="14" t="s">
        <v>30</v>
      </c>
      <c r="C15" s="18"/>
      <c r="D15" s="18"/>
      <c r="E15" s="18"/>
      <c r="F15" s="18"/>
      <c r="G15" s="18"/>
      <c r="H15" s="23"/>
      <c r="I15" s="18"/>
      <c r="J15" s="18">
        <v>0</v>
      </c>
      <c r="K15" s="18"/>
      <c r="L15" s="14"/>
      <c r="M15" s="24">
        <v>336</v>
      </c>
      <c r="N15" s="19">
        <f t="shared" si="0"/>
        <v>336</v>
      </c>
      <c r="O15" s="51"/>
    </row>
    <row r="16" spans="1:15" x14ac:dyDescent="0.35">
      <c r="A16" s="13">
        <v>85920</v>
      </c>
      <c r="B16" s="14" t="s">
        <v>31</v>
      </c>
      <c r="C16" s="18"/>
      <c r="D16" s="18"/>
      <c r="E16" s="18"/>
      <c r="F16" s="18"/>
      <c r="G16" s="18"/>
      <c r="H16" s="23"/>
      <c r="I16" s="18"/>
      <c r="J16" s="18">
        <v>2</v>
      </c>
      <c r="K16" s="18"/>
      <c r="L16" s="14">
        <v>91</v>
      </c>
      <c r="M16" s="24"/>
      <c r="N16" s="19">
        <f t="shared" si="0"/>
        <v>93</v>
      </c>
      <c r="O16" s="51"/>
    </row>
    <row r="17" spans="1:17" x14ac:dyDescent="0.35">
      <c r="A17" s="13">
        <v>85924</v>
      </c>
      <c r="B17" s="14" t="s">
        <v>35</v>
      </c>
      <c r="C17" s="18"/>
      <c r="D17" s="18"/>
      <c r="E17" s="18"/>
      <c r="F17" s="18"/>
      <c r="G17" s="18"/>
      <c r="H17" s="23"/>
      <c r="I17" s="18"/>
      <c r="J17" s="18">
        <v>0</v>
      </c>
      <c r="K17" s="18"/>
      <c r="L17" s="14">
        <v>7</v>
      </c>
      <c r="M17" s="24"/>
      <c r="N17" s="19">
        <f t="shared" si="0"/>
        <v>7</v>
      </c>
      <c r="O17" s="51"/>
    </row>
    <row r="18" spans="1:17" x14ac:dyDescent="0.35">
      <c r="A18" s="13"/>
      <c r="B18" s="26" t="s">
        <v>32</v>
      </c>
      <c r="C18" s="27">
        <f>SUM(C3:C17)</f>
        <v>2512</v>
      </c>
      <c r="D18" s="27">
        <f t="shared" ref="D18:G18" si="1">SUM(D3:D17)</f>
        <v>197</v>
      </c>
      <c r="E18" s="27">
        <f t="shared" si="1"/>
        <v>26</v>
      </c>
      <c r="F18" s="27">
        <f t="shared" si="1"/>
        <v>66</v>
      </c>
      <c r="G18" s="27">
        <f t="shared" si="1"/>
        <v>8</v>
      </c>
      <c r="H18" s="27"/>
      <c r="I18" s="27">
        <f t="shared" ref="I18:N18" si="2">SUM(I3:I17)</f>
        <v>3347.8077018807148</v>
      </c>
      <c r="J18" s="27">
        <f t="shared" si="2"/>
        <v>94</v>
      </c>
      <c r="K18" s="27">
        <f t="shared" si="2"/>
        <v>206.38095238095238</v>
      </c>
      <c r="L18" s="27">
        <f t="shared" si="2"/>
        <v>1574</v>
      </c>
      <c r="M18" s="27">
        <f t="shared" si="2"/>
        <v>336</v>
      </c>
      <c r="N18" s="28">
        <f t="shared" si="2"/>
        <v>5558.1886542616667</v>
      </c>
    </row>
    <row r="19" spans="1:17" ht="15.75" customHeight="1" thickBot="1" x14ac:dyDescent="0.4">
      <c r="A19" s="29"/>
      <c r="B19" s="30"/>
      <c r="C19" s="31"/>
      <c r="D19" s="31"/>
      <c r="E19" s="208" t="s">
        <v>33</v>
      </c>
      <c r="F19" s="209"/>
      <c r="G19" s="210"/>
      <c r="H19" s="32">
        <v>1.332725995971622</v>
      </c>
      <c r="I19" s="33">
        <f>I18/$N$18</f>
        <v>0.60231991213789193</v>
      </c>
      <c r="J19" s="33">
        <f>J18/$N$18</f>
        <v>1.691198443362061E-2</v>
      </c>
      <c r="K19" s="33">
        <f t="shared" ref="K19:M19" si="3">K18/$N$18</f>
        <v>3.7130972915558121E-2</v>
      </c>
      <c r="L19" s="33">
        <f t="shared" si="3"/>
        <v>0.28318578189913662</v>
      </c>
      <c r="M19" s="33">
        <f t="shared" si="3"/>
        <v>6.0451348613792824E-2</v>
      </c>
      <c r="N19" s="34">
        <v>1</v>
      </c>
      <c r="P19" s="52"/>
    </row>
    <row r="20" spans="1:17" s="40" customFormat="1" ht="13.5" thickTop="1" x14ac:dyDescent="0.3">
      <c r="A20" s="39" t="s">
        <v>34</v>
      </c>
      <c r="E20" s="41"/>
      <c r="F20" s="41"/>
      <c r="G20" s="41"/>
      <c r="H20" s="42"/>
      <c r="I20" s="42"/>
      <c r="J20" s="43"/>
      <c r="K20" s="44"/>
      <c r="L20" s="44"/>
      <c r="M20" s="44"/>
      <c r="N20" s="44"/>
      <c r="O20" s="44"/>
      <c r="P20" s="44"/>
      <c r="Q20" s="45"/>
    </row>
    <row r="21" spans="1:17" s="40" customFormat="1" ht="13" x14ac:dyDescent="0.3">
      <c r="A21" s="39" t="s">
        <v>93</v>
      </c>
      <c r="E21" s="41"/>
      <c r="F21" s="41"/>
      <c r="G21" s="41"/>
      <c r="H21" s="42"/>
      <c r="I21" s="42"/>
      <c r="J21" s="43"/>
      <c r="K21" s="44"/>
      <c r="L21" s="44"/>
      <c r="M21" s="44"/>
      <c r="N21" s="44"/>
      <c r="O21" s="44"/>
      <c r="P21" s="44"/>
      <c r="Q21" s="45"/>
    </row>
    <row r="22" spans="1:17" s="40" customFormat="1" ht="15" customHeight="1" x14ac:dyDescent="0.3">
      <c r="A22" s="46" t="s">
        <v>84</v>
      </c>
      <c r="B22" s="36"/>
      <c r="C22" s="36"/>
      <c r="D22" s="36"/>
      <c r="E22" s="36"/>
      <c r="F22" s="36"/>
      <c r="G22" s="36"/>
      <c r="H22" s="36"/>
      <c r="I22" s="36"/>
      <c r="J22" s="36"/>
      <c r="K22" s="36"/>
      <c r="L22" s="36"/>
      <c r="M22" s="36"/>
      <c r="N22" s="36"/>
      <c r="O22" s="47"/>
      <c r="P22" s="47"/>
      <c r="Q22" s="47"/>
    </row>
    <row r="23" spans="1:17" s="49" customFormat="1" ht="13" x14ac:dyDescent="0.3">
      <c r="A23" s="211" t="s">
        <v>88</v>
      </c>
      <c r="B23" s="212"/>
      <c r="C23" s="212"/>
      <c r="D23" s="212"/>
      <c r="E23" s="212"/>
      <c r="F23" s="212"/>
      <c r="G23" s="212"/>
      <c r="H23" s="212"/>
      <c r="I23" s="212"/>
      <c r="J23" s="212"/>
      <c r="K23" s="212"/>
      <c r="L23" s="212"/>
      <c r="M23" s="212"/>
      <c r="N23" s="212"/>
      <c r="O23" s="48"/>
      <c r="P23" s="48"/>
    </row>
    <row r="24" spans="1:17" s="49" customFormat="1" ht="13" x14ac:dyDescent="0.3">
      <c r="A24" s="212"/>
      <c r="B24" s="212"/>
      <c r="C24" s="212"/>
      <c r="D24" s="212"/>
      <c r="E24" s="212"/>
      <c r="F24" s="212"/>
      <c r="G24" s="212"/>
      <c r="H24" s="212"/>
      <c r="I24" s="212"/>
      <c r="J24" s="212"/>
      <c r="K24" s="212"/>
      <c r="L24" s="212"/>
      <c r="M24" s="212"/>
      <c r="N24" s="212"/>
      <c r="O24" s="48"/>
      <c r="P24" s="48"/>
    </row>
    <row r="25" spans="1:17" s="49" customFormat="1" ht="13" x14ac:dyDescent="0.3">
      <c r="A25" s="39" t="s">
        <v>86</v>
      </c>
      <c r="B25" s="48"/>
      <c r="C25" s="48"/>
      <c r="D25" s="48"/>
      <c r="E25" s="48"/>
      <c r="F25" s="48"/>
      <c r="G25" s="48"/>
      <c r="H25" s="48"/>
      <c r="I25" s="48"/>
      <c r="J25" s="48"/>
      <c r="K25" s="48"/>
      <c r="L25" s="48"/>
      <c r="M25" s="48"/>
      <c r="N25" s="48"/>
      <c r="O25" s="48"/>
      <c r="P25" s="48"/>
    </row>
    <row r="26" spans="1:17" s="49" customFormat="1" ht="13" x14ac:dyDescent="0.3">
      <c r="A26" s="39" t="s">
        <v>87</v>
      </c>
      <c r="B26" s="39"/>
      <c r="C26" s="39"/>
      <c r="D26" s="39"/>
      <c r="E26" s="39"/>
      <c r="F26" s="39"/>
      <c r="G26" s="39"/>
      <c r="H26" s="39"/>
      <c r="I26" s="39"/>
      <c r="J26" s="48"/>
      <c r="K26" s="48"/>
      <c r="L26" s="48"/>
      <c r="M26" s="48"/>
      <c r="N26" s="48"/>
      <c r="O26" s="48"/>
      <c r="P26" s="48"/>
    </row>
  </sheetData>
  <mergeCells count="3">
    <mergeCell ref="A1:N1"/>
    <mergeCell ref="E19:G19"/>
    <mergeCell ref="A23:N24"/>
  </mergeCells>
  <pageMargins left="0.70866141732283472" right="0.70866141732283472" top="0.74803149606299213" bottom="0.74803149606299213" header="0.31496062992125984" footer="0.31496062992125984"/>
  <pageSetup paperSize="9" scale="84" orientation="landscape" r:id="rId1"/>
  <headerFooter>
    <oddHeader>&amp;C&amp;"Calibri,Regular"&amp;13SRAD Report No.2046 Transport Statistics Trafford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79D8-3E11-4DE6-88ED-BF256CFBB5D5}">
  <sheetPr>
    <pageSetUpPr fitToPage="1"/>
  </sheetPr>
  <dimension ref="A1:R76"/>
  <sheetViews>
    <sheetView topLeftCell="A13" zoomScale="75" zoomScaleNormal="75" zoomScalePageLayoutView="50" workbookViewId="0">
      <selection activeCell="H26" sqref="H26"/>
    </sheetView>
  </sheetViews>
  <sheetFormatPr defaultColWidth="8.81640625" defaultRowHeight="14.5" x14ac:dyDescent="0.35"/>
  <cols>
    <col min="1" max="1" width="13.81640625" style="83" customWidth="1"/>
    <col min="2" max="2" width="11.7265625" style="83" customWidth="1"/>
    <col min="3" max="6" width="9.7265625" style="83" customWidth="1"/>
    <col min="7" max="7" width="9.54296875" style="83" customWidth="1"/>
    <col min="8" max="8" width="9.7265625" style="83" customWidth="1"/>
    <col min="9" max="9" width="10.1796875" style="83" customWidth="1"/>
    <col min="10" max="10" width="18" style="83" customWidth="1"/>
    <col min="11" max="11" width="18.1796875" style="83" customWidth="1"/>
    <col min="12" max="16384" width="8.81640625" style="83"/>
  </cols>
  <sheetData>
    <row r="1" spans="1:18" ht="15.5" thickTop="1" thickBot="1" x14ac:dyDescent="0.4">
      <c r="A1" s="216" t="s">
        <v>90</v>
      </c>
      <c r="B1" s="217"/>
      <c r="C1" s="217"/>
      <c r="D1" s="217"/>
      <c r="E1" s="217"/>
      <c r="F1" s="217"/>
      <c r="G1" s="217"/>
      <c r="H1" s="217"/>
      <c r="I1" s="217"/>
      <c r="J1" s="217"/>
      <c r="K1" s="217"/>
      <c r="L1" s="217"/>
      <c r="M1" s="217"/>
      <c r="N1" s="217"/>
      <c r="O1" s="217"/>
      <c r="P1" s="217"/>
      <c r="Q1" s="217"/>
      <c r="R1" s="218"/>
    </row>
    <row r="2" spans="1:18" ht="15" thickBot="1" x14ac:dyDescent="0.4">
      <c r="A2" s="84" t="s">
        <v>36</v>
      </c>
      <c r="B2" s="85" t="s">
        <v>37</v>
      </c>
      <c r="C2" s="86" t="s">
        <v>7</v>
      </c>
      <c r="D2" s="87" t="s">
        <v>38</v>
      </c>
      <c r="E2" s="86" t="s">
        <v>39</v>
      </c>
      <c r="F2" s="87" t="s">
        <v>10</v>
      </c>
      <c r="G2" s="86" t="s">
        <v>40</v>
      </c>
      <c r="H2" s="87" t="s">
        <v>41</v>
      </c>
      <c r="I2" s="87" t="s">
        <v>42</v>
      </c>
      <c r="J2" s="88" t="s">
        <v>36</v>
      </c>
      <c r="K2" s="85" t="s">
        <v>37</v>
      </c>
      <c r="L2" s="86" t="s">
        <v>7</v>
      </c>
      <c r="M2" s="87" t="s">
        <v>38</v>
      </c>
      <c r="N2" s="86" t="s">
        <v>39</v>
      </c>
      <c r="O2" s="87" t="s">
        <v>10</v>
      </c>
      <c r="P2" s="86" t="s">
        <v>40</v>
      </c>
      <c r="Q2" s="87" t="s">
        <v>41</v>
      </c>
      <c r="R2" s="89" t="s">
        <v>42</v>
      </c>
    </row>
    <row r="3" spans="1:18" x14ac:dyDescent="0.35">
      <c r="A3" s="219" t="s">
        <v>43</v>
      </c>
      <c r="B3" s="90">
        <v>1997</v>
      </c>
      <c r="C3" s="91">
        <v>3972</v>
      </c>
      <c r="D3" s="92">
        <v>334</v>
      </c>
      <c r="E3" s="91">
        <v>142</v>
      </c>
      <c r="F3" s="92">
        <v>147</v>
      </c>
      <c r="G3" s="91">
        <v>9</v>
      </c>
      <c r="H3" s="92">
        <v>88</v>
      </c>
      <c r="I3" s="92">
        <f>SUM(C3:H3)</f>
        <v>4692</v>
      </c>
      <c r="J3" s="220" t="s">
        <v>44</v>
      </c>
      <c r="K3" s="93">
        <v>1997</v>
      </c>
      <c r="L3" s="94">
        <v>3516</v>
      </c>
      <c r="M3" s="95">
        <v>341</v>
      </c>
      <c r="N3" s="94">
        <v>167</v>
      </c>
      <c r="O3" s="95">
        <v>134</v>
      </c>
      <c r="P3" s="94">
        <v>21</v>
      </c>
      <c r="Q3" s="95">
        <v>89</v>
      </c>
      <c r="R3" s="96">
        <f t="shared" ref="R3:R23" si="0">SUM(L3:Q3)</f>
        <v>4268</v>
      </c>
    </row>
    <row r="4" spans="1:18" x14ac:dyDescent="0.35">
      <c r="A4" s="219"/>
      <c r="B4" s="90">
        <v>1998</v>
      </c>
      <c r="C4" s="91"/>
      <c r="D4" s="92"/>
      <c r="E4" s="91"/>
      <c r="F4" s="92"/>
      <c r="G4" s="91"/>
      <c r="H4" s="92"/>
      <c r="I4" s="92"/>
      <c r="J4" s="221"/>
      <c r="K4" s="90">
        <v>1998</v>
      </c>
      <c r="L4" s="91"/>
      <c r="M4" s="92"/>
      <c r="N4" s="91"/>
      <c r="O4" s="92"/>
      <c r="P4" s="91"/>
      <c r="Q4" s="92"/>
      <c r="R4" s="97"/>
    </row>
    <row r="5" spans="1:18" x14ac:dyDescent="0.35">
      <c r="A5" s="219"/>
      <c r="B5" s="90">
        <v>1999</v>
      </c>
      <c r="C5" s="91">
        <v>4308</v>
      </c>
      <c r="D5" s="92">
        <v>321</v>
      </c>
      <c r="E5" s="91">
        <v>145</v>
      </c>
      <c r="F5" s="92">
        <v>150</v>
      </c>
      <c r="G5" s="91">
        <v>19</v>
      </c>
      <c r="H5" s="92">
        <v>71</v>
      </c>
      <c r="I5" s="92">
        <f t="shared" ref="I5:I25" si="1">SUM(C5:H5)</f>
        <v>5014</v>
      </c>
      <c r="J5" s="221"/>
      <c r="K5" s="90">
        <v>1999</v>
      </c>
      <c r="L5" s="91">
        <v>3512</v>
      </c>
      <c r="M5" s="92">
        <v>417</v>
      </c>
      <c r="N5" s="91">
        <v>196</v>
      </c>
      <c r="O5" s="92">
        <v>157</v>
      </c>
      <c r="P5" s="91">
        <v>11</v>
      </c>
      <c r="Q5" s="92">
        <v>78</v>
      </c>
      <c r="R5" s="97">
        <f t="shared" si="0"/>
        <v>4371</v>
      </c>
    </row>
    <row r="6" spans="1:18" x14ac:dyDescent="0.35">
      <c r="A6" s="219"/>
      <c r="B6" s="90">
        <v>2000</v>
      </c>
      <c r="C6" s="91"/>
      <c r="D6" s="92"/>
      <c r="E6" s="91"/>
      <c r="F6" s="92"/>
      <c r="G6" s="91"/>
      <c r="H6" s="92"/>
      <c r="I6" s="92"/>
      <c r="J6" s="221"/>
      <c r="K6" s="90">
        <v>2000</v>
      </c>
      <c r="L6" s="91"/>
      <c r="M6" s="92"/>
      <c r="N6" s="91"/>
      <c r="O6" s="92"/>
      <c r="P6" s="91"/>
      <c r="Q6" s="92"/>
      <c r="R6" s="97"/>
    </row>
    <row r="7" spans="1:18" x14ac:dyDescent="0.35">
      <c r="A7" s="219"/>
      <c r="B7" s="90">
        <v>2001</v>
      </c>
      <c r="C7" s="91"/>
      <c r="D7" s="92"/>
      <c r="E7" s="91"/>
      <c r="F7" s="92"/>
      <c r="G7" s="91"/>
      <c r="H7" s="92"/>
      <c r="I7" s="92"/>
      <c r="J7" s="221"/>
      <c r="K7" s="90">
        <v>2001</v>
      </c>
      <c r="L7" s="91"/>
      <c r="M7" s="92"/>
      <c r="N7" s="91"/>
      <c r="O7" s="92"/>
      <c r="P7" s="91"/>
      <c r="Q7" s="92"/>
      <c r="R7" s="97"/>
    </row>
    <row r="8" spans="1:18" x14ac:dyDescent="0.35">
      <c r="A8" s="219"/>
      <c r="B8" s="90">
        <v>2002</v>
      </c>
      <c r="C8" s="91">
        <v>4491</v>
      </c>
      <c r="D8" s="92">
        <v>421</v>
      </c>
      <c r="E8" s="91">
        <v>103</v>
      </c>
      <c r="F8" s="92">
        <v>134</v>
      </c>
      <c r="G8" s="91">
        <v>21</v>
      </c>
      <c r="H8" s="92">
        <v>71</v>
      </c>
      <c r="I8" s="92">
        <f t="shared" si="1"/>
        <v>5241</v>
      </c>
      <c r="J8" s="221"/>
      <c r="K8" s="90">
        <v>2002</v>
      </c>
      <c r="L8" s="91">
        <v>3339</v>
      </c>
      <c r="M8" s="92">
        <v>468</v>
      </c>
      <c r="N8" s="91">
        <v>129</v>
      </c>
      <c r="O8" s="92">
        <v>112</v>
      </c>
      <c r="P8" s="91">
        <v>13</v>
      </c>
      <c r="Q8" s="92">
        <v>50</v>
      </c>
      <c r="R8" s="97">
        <f t="shared" si="0"/>
        <v>4111</v>
      </c>
    </row>
    <row r="9" spans="1:18" x14ac:dyDescent="0.35">
      <c r="A9" s="219"/>
      <c r="B9" s="90">
        <v>2003</v>
      </c>
      <c r="C9" s="91"/>
      <c r="D9" s="92"/>
      <c r="E9" s="91"/>
      <c r="F9" s="92"/>
      <c r="G9" s="91"/>
      <c r="H9" s="92"/>
      <c r="I9" s="92"/>
      <c r="J9" s="221"/>
      <c r="K9" s="90">
        <v>2003</v>
      </c>
      <c r="L9" s="91"/>
      <c r="M9" s="92"/>
      <c r="N9" s="91"/>
      <c r="O9" s="92"/>
      <c r="P9" s="91"/>
      <c r="Q9" s="92"/>
      <c r="R9" s="97"/>
    </row>
    <row r="10" spans="1:18" x14ac:dyDescent="0.35">
      <c r="A10" s="219"/>
      <c r="B10" s="90">
        <v>2004</v>
      </c>
      <c r="C10" s="91"/>
      <c r="D10" s="92"/>
      <c r="E10" s="91"/>
      <c r="F10" s="92"/>
      <c r="G10" s="91"/>
      <c r="H10" s="92"/>
      <c r="I10" s="92"/>
      <c r="J10" s="221"/>
      <c r="K10" s="90">
        <v>2004</v>
      </c>
      <c r="L10" s="91"/>
      <c r="M10" s="92"/>
      <c r="N10" s="91"/>
      <c r="O10" s="92"/>
      <c r="P10" s="91"/>
      <c r="Q10" s="92"/>
      <c r="R10" s="97"/>
    </row>
    <row r="11" spans="1:18" x14ac:dyDescent="0.35">
      <c r="A11" s="219"/>
      <c r="B11" s="90">
        <v>2005</v>
      </c>
      <c r="C11" s="91">
        <v>3534</v>
      </c>
      <c r="D11" s="92">
        <v>343</v>
      </c>
      <c r="E11" s="91">
        <v>88</v>
      </c>
      <c r="F11" s="92">
        <v>109</v>
      </c>
      <c r="G11" s="91">
        <v>17</v>
      </c>
      <c r="H11" s="92">
        <v>79</v>
      </c>
      <c r="I11" s="92">
        <f t="shared" si="1"/>
        <v>4170</v>
      </c>
      <c r="J11" s="221"/>
      <c r="K11" s="90">
        <v>2005</v>
      </c>
      <c r="L11" s="91">
        <v>3015</v>
      </c>
      <c r="M11" s="92">
        <v>403</v>
      </c>
      <c r="N11" s="91">
        <v>106</v>
      </c>
      <c r="O11" s="92">
        <v>101</v>
      </c>
      <c r="P11" s="91">
        <v>14</v>
      </c>
      <c r="Q11" s="92">
        <v>59</v>
      </c>
      <c r="R11" s="97">
        <f t="shared" si="0"/>
        <v>3698</v>
      </c>
    </row>
    <row r="12" spans="1:18" x14ac:dyDescent="0.35">
      <c r="A12" s="219"/>
      <c r="B12" s="90">
        <v>2006</v>
      </c>
      <c r="C12" s="91"/>
      <c r="D12" s="92"/>
      <c r="E12" s="91"/>
      <c r="F12" s="92"/>
      <c r="G12" s="91"/>
      <c r="H12" s="92"/>
      <c r="I12" s="92"/>
      <c r="J12" s="221"/>
      <c r="K12" s="90">
        <v>2006</v>
      </c>
      <c r="L12" s="91"/>
      <c r="M12" s="92"/>
      <c r="N12" s="91"/>
      <c r="O12" s="92"/>
      <c r="P12" s="91"/>
      <c r="Q12" s="92"/>
      <c r="R12" s="97"/>
    </row>
    <row r="13" spans="1:18" x14ac:dyDescent="0.35">
      <c r="A13" s="219"/>
      <c r="B13" s="90">
        <v>2007</v>
      </c>
      <c r="C13" s="91"/>
      <c r="D13" s="92"/>
      <c r="E13" s="91"/>
      <c r="F13" s="92"/>
      <c r="G13" s="91"/>
      <c r="H13" s="92"/>
      <c r="I13" s="92"/>
      <c r="J13" s="221"/>
      <c r="K13" s="90">
        <v>2007</v>
      </c>
      <c r="L13" s="91"/>
      <c r="M13" s="92"/>
      <c r="N13" s="91"/>
      <c r="O13" s="92"/>
      <c r="P13" s="91"/>
      <c r="Q13" s="92"/>
      <c r="R13" s="97"/>
    </row>
    <row r="14" spans="1:18" x14ac:dyDescent="0.35">
      <c r="A14" s="219"/>
      <c r="B14" s="90">
        <v>2008</v>
      </c>
      <c r="C14" s="91">
        <v>3724</v>
      </c>
      <c r="D14" s="92">
        <v>304</v>
      </c>
      <c r="E14" s="91">
        <v>74</v>
      </c>
      <c r="F14" s="92">
        <v>107</v>
      </c>
      <c r="G14" s="91">
        <v>16</v>
      </c>
      <c r="H14" s="92">
        <v>89</v>
      </c>
      <c r="I14" s="92">
        <f t="shared" si="1"/>
        <v>4314</v>
      </c>
      <c r="J14" s="221"/>
      <c r="K14" s="90">
        <v>2008</v>
      </c>
      <c r="L14" s="91">
        <v>2482</v>
      </c>
      <c r="M14" s="92">
        <v>412</v>
      </c>
      <c r="N14" s="91">
        <v>110</v>
      </c>
      <c r="O14" s="92">
        <v>104</v>
      </c>
      <c r="P14" s="91">
        <v>6</v>
      </c>
      <c r="Q14" s="92">
        <v>38</v>
      </c>
      <c r="R14" s="97">
        <f t="shared" si="0"/>
        <v>3152</v>
      </c>
    </row>
    <row r="15" spans="1:18" x14ac:dyDescent="0.35">
      <c r="A15" s="219"/>
      <c r="B15" s="90">
        <v>2009</v>
      </c>
      <c r="C15" s="91">
        <v>3692</v>
      </c>
      <c r="D15" s="92">
        <v>308</v>
      </c>
      <c r="E15" s="91">
        <v>60</v>
      </c>
      <c r="F15" s="92">
        <v>105</v>
      </c>
      <c r="G15" s="91">
        <v>14</v>
      </c>
      <c r="H15" s="92">
        <v>94</v>
      </c>
      <c r="I15" s="92">
        <f t="shared" si="1"/>
        <v>4273</v>
      </c>
      <c r="J15" s="221"/>
      <c r="K15" s="90">
        <v>2009</v>
      </c>
      <c r="L15" s="91">
        <v>2549</v>
      </c>
      <c r="M15" s="92">
        <v>386</v>
      </c>
      <c r="N15" s="91">
        <v>83</v>
      </c>
      <c r="O15" s="92">
        <v>94</v>
      </c>
      <c r="P15" s="91">
        <v>19</v>
      </c>
      <c r="Q15" s="92">
        <v>54</v>
      </c>
      <c r="R15" s="97">
        <f t="shared" si="0"/>
        <v>3185</v>
      </c>
    </row>
    <row r="16" spans="1:18" x14ac:dyDescent="0.35">
      <c r="A16" s="219"/>
      <c r="B16" s="90">
        <v>2010</v>
      </c>
      <c r="C16" s="91">
        <v>3671</v>
      </c>
      <c r="D16" s="92">
        <v>330</v>
      </c>
      <c r="E16" s="91">
        <v>68</v>
      </c>
      <c r="F16" s="92">
        <v>101</v>
      </c>
      <c r="G16" s="91">
        <v>17</v>
      </c>
      <c r="H16" s="92">
        <v>96</v>
      </c>
      <c r="I16" s="92">
        <f t="shared" si="1"/>
        <v>4283</v>
      </c>
      <c r="J16" s="221"/>
      <c r="K16" s="90">
        <v>2010</v>
      </c>
      <c r="L16" s="91">
        <v>2586</v>
      </c>
      <c r="M16" s="92">
        <v>392</v>
      </c>
      <c r="N16" s="91">
        <v>97</v>
      </c>
      <c r="O16" s="92">
        <v>98</v>
      </c>
      <c r="P16" s="91">
        <v>11</v>
      </c>
      <c r="Q16" s="92">
        <v>61</v>
      </c>
      <c r="R16" s="97">
        <f t="shared" si="0"/>
        <v>3245</v>
      </c>
    </row>
    <row r="17" spans="1:18" x14ac:dyDescent="0.35">
      <c r="A17" s="219"/>
      <c r="B17" s="90">
        <v>2011</v>
      </c>
      <c r="C17" s="91">
        <v>3550</v>
      </c>
      <c r="D17" s="92">
        <v>291</v>
      </c>
      <c r="E17" s="91">
        <v>51</v>
      </c>
      <c r="F17" s="92">
        <v>102</v>
      </c>
      <c r="G17" s="91">
        <v>13</v>
      </c>
      <c r="H17" s="92">
        <v>81</v>
      </c>
      <c r="I17" s="92">
        <f t="shared" si="1"/>
        <v>4088</v>
      </c>
      <c r="J17" s="221"/>
      <c r="K17" s="90">
        <v>2011</v>
      </c>
      <c r="L17" s="91">
        <v>2603</v>
      </c>
      <c r="M17" s="92">
        <v>342</v>
      </c>
      <c r="N17" s="91">
        <v>43</v>
      </c>
      <c r="O17" s="92">
        <v>98</v>
      </c>
      <c r="P17" s="91">
        <v>5</v>
      </c>
      <c r="Q17" s="92">
        <v>59</v>
      </c>
      <c r="R17" s="97">
        <f t="shared" si="0"/>
        <v>3150</v>
      </c>
    </row>
    <row r="18" spans="1:18" x14ac:dyDescent="0.35">
      <c r="A18" s="219"/>
      <c r="B18" s="90">
        <v>2012</v>
      </c>
      <c r="C18" s="91">
        <v>3737</v>
      </c>
      <c r="D18" s="92">
        <v>355</v>
      </c>
      <c r="E18" s="91">
        <v>57</v>
      </c>
      <c r="F18" s="92">
        <v>110</v>
      </c>
      <c r="G18" s="91">
        <v>7</v>
      </c>
      <c r="H18" s="92">
        <v>116</v>
      </c>
      <c r="I18" s="92">
        <f t="shared" si="1"/>
        <v>4382</v>
      </c>
      <c r="J18" s="221"/>
      <c r="K18" s="90">
        <v>2012</v>
      </c>
      <c r="L18" s="91">
        <v>2780</v>
      </c>
      <c r="M18" s="92">
        <v>408</v>
      </c>
      <c r="N18" s="91">
        <v>72</v>
      </c>
      <c r="O18" s="92">
        <v>94</v>
      </c>
      <c r="P18" s="91">
        <v>7</v>
      </c>
      <c r="Q18" s="92">
        <v>54</v>
      </c>
      <c r="R18" s="97">
        <f t="shared" si="0"/>
        <v>3415</v>
      </c>
    </row>
    <row r="19" spans="1:18" x14ac:dyDescent="0.35">
      <c r="A19" s="219"/>
      <c r="B19" s="98">
        <v>2013</v>
      </c>
      <c r="C19" s="99">
        <v>3878</v>
      </c>
      <c r="D19" s="99">
        <v>310</v>
      </c>
      <c r="E19" s="99">
        <v>71</v>
      </c>
      <c r="F19" s="99">
        <v>102</v>
      </c>
      <c r="G19" s="99">
        <v>13</v>
      </c>
      <c r="H19" s="99">
        <v>106</v>
      </c>
      <c r="I19" s="92">
        <f t="shared" si="1"/>
        <v>4480</v>
      </c>
      <c r="J19" s="221"/>
      <c r="K19" s="98">
        <v>2013</v>
      </c>
      <c r="L19" s="99">
        <v>2736</v>
      </c>
      <c r="M19" s="99">
        <v>377</v>
      </c>
      <c r="N19" s="99">
        <v>64</v>
      </c>
      <c r="O19" s="99">
        <v>110</v>
      </c>
      <c r="P19" s="99">
        <v>9</v>
      </c>
      <c r="Q19" s="99">
        <v>54</v>
      </c>
      <c r="R19" s="97">
        <f t="shared" si="0"/>
        <v>3350</v>
      </c>
    </row>
    <row r="20" spans="1:18" x14ac:dyDescent="0.35">
      <c r="A20" s="219"/>
      <c r="B20" s="98">
        <v>2014</v>
      </c>
      <c r="C20" s="99">
        <v>3891</v>
      </c>
      <c r="D20" s="99">
        <v>360</v>
      </c>
      <c r="E20" s="99">
        <v>61</v>
      </c>
      <c r="F20" s="99">
        <v>114</v>
      </c>
      <c r="G20" s="99">
        <v>12</v>
      </c>
      <c r="H20" s="99">
        <v>124</v>
      </c>
      <c r="I20" s="92">
        <f t="shared" si="1"/>
        <v>4562</v>
      </c>
      <c r="J20" s="221"/>
      <c r="K20" s="98">
        <v>2014</v>
      </c>
      <c r="L20" s="99">
        <v>2663</v>
      </c>
      <c r="M20" s="99">
        <v>412</v>
      </c>
      <c r="N20" s="99">
        <v>77</v>
      </c>
      <c r="O20" s="99">
        <v>107</v>
      </c>
      <c r="P20" s="99">
        <v>7</v>
      </c>
      <c r="Q20" s="99">
        <v>53</v>
      </c>
      <c r="R20" s="97">
        <f t="shared" si="0"/>
        <v>3319</v>
      </c>
    </row>
    <row r="21" spans="1:18" x14ac:dyDescent="0.35">
      <c r="A21" s="219"/>
      <c r="B21" s="98">
        <v>2015</v>
      </c>
      <c r="C21" s="99">
        <v>3721</v>
      </c>
      <c r="D21" s="99">
        <v>329</v>
      </c>
      <c r="E21" s="99">
        <v>61</v>
      </c>
      <c r="F21" s="99">
        <v>98</v>
      </c>
      <c r="G21" s="99">
        <v>17</v>
      </c>
      <c r="H21" s="99">
        <v>151</v>
      </c>
      <c r="I21" s="92">
        <f t="shared" si="1"/>
        <v>4377</v>
      </c>
      <c r="J21" s="221"/>
      <c r="K21" s="98">
        <v>2015</v>
      </c>
      <c r="L21" s="99">
        <v>2500</v>
      </c>
      <c r="M21" s="99">
        <v>371</v>
      </c>
      <c r="N21" s="99">
        <v>102</v>
      </c>
      <c r="O21" s="99">
        <v>83</v>
      </c>
      <c r="P21" s="99">
        <v>12</v>
      </c>
      <c r="Q21" s="99">
        <v>52</v>
      </c>
      <c r="R21" s="97">
        <f t="shared" si="0"/>
        <v>3120</v>
      </c>
    </row>
    <row r="22" spans="1:18" x14ac:dyDescent="0.35">
      <c r="A22" s="219"/>
      <c r="B22" s="98">
        <v>2016</v>
      </c>
      <c r="C22" s="99">
        <v>3641</v>
      </c>
      <c r="D22" s="99">
        <v>271</v>
      </c>
      <c r="E22" s="99">
        <v>61</v>
      </c>
      <c r="F22" s="99">
        <v>87</v>
      </c>
      <c r="G22" s="99">
        <v>17</v>
      </c>
      <c r="H22" s="99">
        <v>137</v>
      </c>
      <c r="I22" s="92">
        <f t="shared" si="1"/>
        <v>4214</v>
      </c>
      <c r="J22" s="221"/>
      <c r="K22" s="98">
        <v>2016</v>
      </c>
      <c r="L22" s="99">
        <v>2690</v>
      </c>
      <c r="M22" s="99">
        <v>312</v>
      </c>
      <c r="N22" s="99">
        <v>83</v>
      </c>
      <c r="O22" s="99">
        <v>78</v>
      </c>
      <c r="P22" s="99">
        <v>10</v>
      </c>
      <c r="Q22" s="99">
        <v>33</v>
      </c>
      <c r="R22" s="97">
        <f t="shared" si="0"/>
        <v>3206</v>
      </c>
    </row>
    <row r="23" spans="1:18" x14ac:dyDescent="0.35">
      <c r="A23" s="219"/>
      <c r="B23" s="98">
        <v>2017</v>
      </c>
      <c r="C23" s="99">
        <v>3827</v>
      </c>
      <c r="D23" s="99">
        <v>263</v>
      </c>
      <c r="E23" s="99">
        <v>73</v>
      </c>
      <c r="F23" s="99">
        <v>75</v>
      </c>
      <c r="G23" s="99">
        <v>10</v>
      </c>
      <c r="H23" s="99">
        <v>130</v>
      </c>
      <c r="I23" s="92">
        <f t="shared" si="1"/>
        <v>4378</v>
      </c>
      <c r="J23" s="221"/>
      <c r="K23" s="98">
        <v>2017</v>
      </c>
      <c r="L23" s="99">
        <v>2594</v>
      </c>
      <c r="M23" s="99">
        <v>360</v>
      </c>
      <c r="N23" s="99">
        <v>88</v>
      </c>
      <c r="O23" s="99">
        <v>71</v>
      </c>
      <c r="P23" s="99">
        <v>7</v>
      </c>
      <c r="Q23" s="99">
        <v>41</v>
      </c>
      <c r="R23" s="97">
        <f t="shared" si="0"/>
        <v>3161</v>
      </c>
    </row>
    <row r="24" spans="1:18" x14ac:dyDescent="0.35">
      <c r="A24" s="219"/>
      <c r="B24" s="98">
        <v>2018</v>
      </c>
      <c r="C24" s="99">
        <v>3877</v>
      </c>
      <c r="D24" s="99">
        <v>272</v>
      </c>
      <c r="E24" s="99">
        <v>80</v>
      </c>
      <c r="F24" s="99">
        <v>69</v>
      </c>
      <c r="G24" s="99">
        <v>21</v>
      </c>
      <c r="H24" s="99">
        <v>136</v>
      </c>
      <c r="I24" s="92"/>
      <c r="J24" s="221"/>
      <c r="K24" s="98">
        <v>2018</v>
      </c>
      <c r="L24" s="99">
        <v>2689</v>
      </c>
      <c r="M24" s="99">
        <v>382</v>
      </c>
      <c r="N24" s="99">
        <v>102</v>
      </c>
      <c r="O24" s="99">
        <v>62</v>
      </c>
      <c r="P24" s="99">
        <v>9</v>
      </c>
      <c r="Q24" s="99">
        <v>45</v>
      </c>
      <c r="R24" s="97">
        <v>3289</v>
      </c>
    </row>
    <row r="25" spans="1:18" x14ac:dyDescent="0.35">
      <c r="A25" s="219"/>
      <c r="B25" s="98">
        <v>2019</v>
      </c>
      <c r="C25" s="99">
        <v>3937</v>
      </c>
      <c r="D25" s="99">
        <v>285</v>
      </c>
      <c r="E25" s="99">
        <v>83</v>
      </c>
      <c r="F25" s="99">
        <v>60</v>
      </c>
      <c r="G25" s="99">
        <v>15</v>
      </c>
      <c r="H25" s="99">
        <v>147</v>
      </c>
      <c r="I25" s="92">
        <f t="shared" si="1"/>
        <v>4527</v>
      </c>
      <c r="J25" s="221"/>
      <c r="K25" s="98">
        <v>2019</v>
      </c>
      <c r="L25" s="99">
        <v>2843</v>
      </c>
      <c r="M25" s="99">
        <v>362</v>
      </c>
      <c r="N25" s="99">
        <v>96</v>
      </c>
      <c r="O25" s="99">
        <v>59</v>
      </c>
      <c r="P25" s="99">
        <v>18</v>
      </c>
      <c r="Q25" s="99">
        <v>53</v>
      </c>
      <c r="R25" s="97">
        <v>3431</v>
      </c>
    </row>
    <row r="26" spans="1:18" ht="15" thickBot="1" x14ac:dyDescent="0.4">
      <c r="A26" s="219"/>
      <c r="B26" s="98">
        <v>2020</v>
      </c>
      <c r="C26" s="99">
        <v>2861</v>
      </c>
      <c r="D26" s="99">
        <v>270</v>
      </c>
      <c r="E26" s="99">
        <v>75</v>
      </c>
      <c r="F26" s="99">
        <v>86</v>
      </c>
      <c r="G26" s="99">
        <v>9</v>
      </c>
      <c r="H26" s="99">
        <v>165</v>
      </c>
      <c r="I26" s="92">
        <v>3466</v>
      </c>
      <c r="J26" s="221"/>
      <c r="K26" s="98">
        <v>2020</v>
      </c>
      <c r="L26" s="99">
        <v>2120</v>
      </c>
      <c r="M26" s="99">
        <v>313</v>
      </c>
      <c r="N26" s="99">
        <v>73</v>
      </c>
      <c r="O26" s="99">
        <v>61</v>
      </c>
      <c r="P26" s="99">
        <v>5</v>
      </c>
      <c r="Q26" s="99">
        <v>73</v>
      </c>
      <c r="R26" s="97">
        <v>2645</v>
      </c>
    </row>
    <row r="27" spans="1:18" ht="15" thickBot="1" x14ac:dyDescent="0.4">
      <c r="A27" s="219"/>
      <c r="B27" s="100" t="s">
        <v>91</v>
      </c>
      <c r="C27" s="101">
        <f>C26/C3</f>
        <v>0.72029204431017124</v>
      </c>
      <c r="D27" s="101">
        <f t="shared" ref="D27:I27" si="2">D26/D3</f>
        <v>0.80838323353293418</v>
      </c>
      <c r="E27" s="101">
        <f t="shared" si="2"/>
        <v>0.528169014084507</v>
      </c>
      <c r="F27" s="101">
        <f t="shared" si="2"/>
        <v>0.58503401360544216</v>
      </c>
      <c r="G27" s="101">
        <f t="shared" si="2"/>
        <v>1</v>
      </c>
      <c r="H27" s="101">
        <f t="shared" si="2"/>
        <v>1.875</v>
      </c>
      <c r="I27" s="101">
        <f t="shared" si="2"/>
        <v>0.73870417732310312</v>
      </c>
      <c r="J27" s="222"/>
      <c r="K27" s="100" t="s">
        <v>91</v>
      </c>
      <c r="L27" s="101">
        <f>L26/L3</f>
        <v>0.60295790671217298</v>
      </c>
      <c r="M27" s="101">
        <f t="shared" ref="M27:R27" si="3">M26/M3</f>
        <v>0.91788856304985333</v>
      </c>
      <c r="N27" s="101">
        <f t="shared" si="3"/>
        <v>0.43712574850299402</v>
      </c>
      <c r="O27" s="101">
        <f t="shared" si="3"/>
        <v>0.45522388059701491</v>
      </c>
      <c r="P27" s="101">
        <f t="shared" si="3"/>
        <v>0.23809523809523808</v>
      </c>
      <c r="Q27" s="101">
        <f t="shared" si="3"/>
        <v>0.8202247191011236</v>
      </c>
      <c r="R27" s="102">
        <f t="shared" si="3"/>
        <v>0.61972820993439548</v>
      </c>
    </row>
    <row r="28" spans="1:18" x14ac:dyDescent="0.35">
      <c r="A28" s="223" t="s">
        <v>45</v>
      </c>
      <c r="B28" s="90">
        <v>1997</v>
      </c>
      <c r="C28" s="91">
        <v>3517</v>
      </c>
      <c r="D28" s="92">
        <v>289</v>
      </c>
      <c r="E28" s="91">
        <v>96</v>
      </c>
      <c r="F28" s="92">
        <v>132</v>
      </c>
      <c r="G28" s="91">
        <v>16</v>
      </c>
      <c r="H28" s="92">
        <v>68</v>
      </c>
      <c r="I28" s="97">
        <f t="shared" ref="I28:I48" si="4">SUM(C28:H28)</f>
        <v>4118</v>
      </c>
    </row>
    <row r="29" spans="1:18" x14ac:dyDescent="0.35">
      <c r="A29" s="224"/>
      <c r="B29" s="90">
        <v>1998</v>
      </c>
      <c r="C29" s="91"/>
      <c r="D29" s="92"/>
      <c r="E29" s="91"/>
      <c r="F29" s="92"/>
      <c r="G29" s="91"/>
      <c r="H29" s="92"/>
      <c r="I29" s="97"/>
    </row>
    <row r="30" spans="1:18" x14ac:dyDescent="0.35">
      <c r="A30" s="224"/>
      <c r="B30" s="90">
        <v>1999</v>
      </c>
      <c r="C30" s="91">
        <v>3563</v>
      </c>
      <c r="D30" s="92">
        <v>245</v>
      </c>
      <c r="E30" s="91">
        <v>75</v>
      </c>
      <c r="F30" s="92">
        <v>135</v>
      </c>
      <c r="G30" s="91">
        <v>20</v>
      </c>
      <c r="H30" s="92">
        <v>59</v>
      </c>
      <c r="I30" s="97">
        <f t="shared" si="4"/>
        <v>4097</v>
      </c>
    </row>
    <row r="31" spans="1:18" x14ac:dyDescent="0.35">
      <c r="A31" s="224"/>
      <c r="B31" s="90">
        <v>2000</v>
      </c>
      <c r="C31" s="91"/>
      <c r="D31" s="92"/>
      <c r="E31" s="91"/>
      <c r="F31" s="92"/>
      <c r="G31" s="91"/>
      <c r="H31" s="92"/>
      <c r="I31" s="97"/>
    </row>
    <row r="32" spans="1:18" x14ac:dyDescent="0.35">
      <c r="A32" s="224"/>
      <c r="B32" s="90">
        <v>2001</v>
      </c>
      <c r="C32" s="91"/>
      <c r="D32" s="92"/>
      <c r="E32" s="91"/>
      <c r="F32" s="92"/>
      <c r="G32" s="91"/>
      <c r="H32" s="92"/>
      <c r="I32" s="97"/>
    </row>
    <row r="33" spans="1:9" x14ac:dyDescent="0.35">
      <c r="A33" s="224"/>
      <c r="B33" s="90">
        <v>2002</v>
      </c>
      <c r="C33" s="91">
        <v>3487</v>
      </c>
      <c r="D33" s="92">
        <v>278</v>
      </c>
      <c r="E33" s="91">
        <v>52</v>
      </c>
      <c r="F33" s="92">
        <v>124</v>
      </c>
      <c r="G33" s="91">
        <v>23</v>
      </c>
      <c r="H33" s="92">
        <v>39</v>
      </c>
      <c r="I33" s="97">
        <f t="shared" si="4"/>
        <v>4003</v>
      </c>
    </row>
    <row r="34" spans="1:9" x14ac:dyDescent="0.35">
      <c r="A34" s="224"/>
      <c r="B34" s="90">
        <v>2003</v>
      </c>
      <c r="C34" s="91"/>
      <c r="D34" s="92"/>
      <c r="E34" s="91"/>
      <c r="F34" s="92"/>
      <c r="G34" s="91"/>
      <c r="H34" s="92"/>
      <c r="I34" s="97"/>
    </row>
    <row r="35" spans="1:9" x14ac:dyDescent="0.35">
      <c r="A35" s="224"/>
      <c r="B35" s="90">
        <v>2004</v>
      </c>
      <c r="C35" s="91"/>
      <c r="D35" s="92"/>
      <c r="E35" s="91"/>
      <c r="F35" s="92"/>
      <c r="G35" s="91"/>
      <c r="H35" s="92"/>
      <c r="I35" s="97"/>
    </row>
    <row r="36" spans="1:9" x14ac:dyDescent="0.35">
      <c r="A36" s="224"/>
      <c r="B36" s="90">
        <v>2005</v>
      </c>
      <c r="C36" s="91">
        <v>3150</v>
      </c>
      <c r="D36" s="92">
        <v>249</v>
      </c>
      <c r="E36" s="91">
        <v>22</v>
      </c>
      <c r="F36" s="92">
        <v>98</v>
      </c>
      <c r="G36" s="91">
        <v>12</v>
      </c>
      <c r="H36" s="92">
        <v>44</v>
      </c>
      <c r="I36" s="97">
        <f t="shared" si="4"/>
        <v>3575</v>
      </c>
    </row>
    <row r="37" spans="1:9" x14ac:dyDescent="0.35">
      <c r="A37" s="224"/>
      <c r="B37" s="90">
        <v>2006</v>
      </c>
      <c r="C37" s="91"/>
      <c r="D37" s="92"/>
      <c r="E37" s="91"/>
      <c r="F37" s="92"/>
      <c r="G37" s="91"/>
      <c r="H37" s="92"/>
      <c r="I37" s="97"/>
    </row>
    <row r="38" spans="1:9" x14ac:dyDescent="0.35">
      <c r="A38" s="224"/>
      <c r="B38" s="90">
        <v>2007</v>
      </c>
      <c r="C38" s="91"/>
      <c r="D38" s="92"/>
      <c r="E38" s="91"/>
      <c r="F38" s="92"/>
      <c r="G38" s="91"/>
      <c r="H38" s="92"/>
      <c r="I38" s="97"/>
    </row>
    <row r="39" spans="1:9" x14ac:dyDescent="0.35">
      <c r="A39" s="224"/>
      <c r="B39" s="90">
        <v>2008</v>
      </c>
      <c r="C39" s="91">
        <v>2906</v>
      </c>
      <c r="D39" s="92">
        <v>221</v>
      </c>
      <c r="E39" s="91">
        <v>24</v>
      </c>
      <c r="F39" s="92">
        <v>96</v>
      </c>
      <c r="G39" s="91">
        <v>13</v>
      </c>
      <c r="H39" s="92">
        <v>63</v>
      </c>
      <c r="I39" s="97">
        <f t="shared" si="4"/>
        <v>3323</v>
      </c>
    </row>
    <row r="40" spans="1:9" x14ac:dyDescent="0.35">
      <c r="A40" s="224"/>
      <c r="B40" s="90">
        <v>2009</v>
      </c>
      <c r="C40" s="91">
        <v>2987</v>
      </c>
      <c r="D40" s="92">
        <v>228</v>
      </c>
      <c r="E40" s="91">
        <v>15</v>
      </c>
      <c r="F40" s="92">
        <v>90</v>
      </c>
      <c r="G40" s="91">
        <v>16</v>
      </c>
      <c r="H40" s="92">
        <v>71</v>
      </c>
      <c r="I40" s="97">
        <f t="shared" si="4"/>
        <v>3407</v>
      </c>
    </row>
    <row r="41" spans="1:9" x14ac:dyDescent="0.35">
      <c r="A41" s="224"/>
      <c r="B41" s="90">
        <v>2010</v>
      </c>
      <c r="C41" s="91">
        <v>3275</v>
      </c>
      <c r="D41" s="92">
        <v>230</v>
      </c>
      <c r="E41" s="91">
        <v>34</v>
      </c>
      <c r="F41" s="92">
        <v>96</v>
      </c>
      <c r="G41" s="91">
        <v>14</v>
      </c>
      <c r="H41" s="92">
        <v>58</v>
      </c>
      <c r="I41" s="97">
        <f t="shared" si="4"/>
        <v>3707</v>
      </c>
    </row>
    <row r="42" spans="1:9" x14ac:dyDescent="0.35">
      <c r="A42" s="224"/>
      <c r="B42" s="90">
        <v>2011</v>
      </c>
      <c r="C42" s="91">
        <v>2858</v>
      </c>
      <c r="D42" s="92">
        <v>206</v>
      </c>
      <c r="E42" s="91">
        <v>14</v>
      </c>
      <c r="F42" s="92">
        <v>98</v>
      </c>
      <c r="G42" s="91">
        <v>11</v>
      </c>
      <c r="H42" s="92">
        <v>78</v>
      </c>
      <c r="I42" s="97">
        <f t="shared" si="4"/>
        <v>3265</v>
      </c>
    </row>
    <row r="43" spans="1:9" x14ac:dyDescent="0.35">
      <c r="A43" s="224"/>
      <c r="B43" s="90">
        <v>2012</v>
      </c>
      <c r="C43" s="91">
        <v>2982</v>
      </c>
      <c r="D43" s="92">
        <v>268</v>
      </c>
      <c r="E43" s="91">
        <v>21</v>
      </c>
      <c r="F43" s="92">
        <v>95</v>
      </c>
      <c r="G43" s="91">
        <v>22</v>
      </c>
      <c r="H43" s="92">
        <v>63</v>
      </c>
      <c r="I43" s="97">
        <f t="shared" si="4"/>
        <v>3451</v>
      </c>
    </row>
    <row r="44" spans="1:9" x14ac:dyDescent="0.35">
      <c r="A44" s="224"/>
      <c r="B44" s="98">
        <v>2013</v>
      </c>
      <c r="C44" s="99">
        <v>3017</v>
      </c>
      <c r="D44" s="99">
        <v>225</v>
      </c>
      <c r="E44" s="99">
        <v>33</v>
      </c>
      <c r="F44" s="99">
        <v>94</v>
      </c>
      <c r="G44" s="99">
        <v>16</v>
      </c>
      <c r="H44" s="99">
        <v>86</v>
      </c>
      <c r="I44" s="97">
        <f t="shared" si="4"/>
        <v>3471</v>
      </c>
    </row>
    <row r="45" spans="1:9" x14ac:dyDescent="0.35">
      <c r="A45" s="224"/>
      <c r="B45" s="98">
        <v>2014</v>
      </c>
      <c r="C45" s="99">
        <v>3150</v>
      </c>
      <c r="D45" s="99">
        <v>247</v>
      </c>
      <c r="E45" s="99">
        <v>18</v>
      </c>
      <c r="F45" s="99">
        <v>101</v>
      </c>
      <c r="G45" s="99">
        <v>13</v>
      </c>
      <c r="H45" s="99">
        <v>98</v>
      </c>
      <c r="I45" s="97">
        <f t="shared" si="4"/>
        <v>3627</v>
      </c>
    </row>
    <row r="46" spans="1:9" x14ac:dyDescent="0.35">
      <c r="A46" s="224"/>
      <c r="B46" s="98">
        <v>2015</v>
      </c>
      <c r="C46" s="99">
        <v>3077</v>
      </c>
      <c r="D46" s="99">
        <v>227</v>
      </c>
      <c r="E46" s="99">
        <v>31</v>
      </c>
      <c r="F46" s="99">
        <v>75</v>
      </c>
      <c r="G46" s="99">
        <v>20</v>
      </c>
      <c r="H46" s="99">
        <v>85</v>
      </c>
      <c r="I46" s="97">
        <f t="shared" si="4"/>
        <v>3515</v>
      </c>
    </row>
    <row r="47" spans="1:9" x14ac:dyDescent="0.35">
      <c r="A47" s="224"/>
      <c r="B47" s="98">
        <v>2016</v>
      </c>
      <c r="C47" s="99">
        <v>3398</v>
      </c>
      <c r="D47" s="99">
        <v>180</v>
      </c>
      <c r="E47" s="99">
        <v>15</v>
      </c>
      <c r="F47" s="99">
        <v>70</v>
      </c>
      <c r="G47" s="99">
        <v>14</v>
      </c>
      <c r="H47" s="99">
        <v>75</v>
      </c>
      <c r="I47" s="97">
        <f t="shared" si="4"/>
        <v>3752</v>
      </c>
    </row>
    <row r="48" spans="1:9" x14ac:dyDescent="0.35">
      <c r="A48" s="224"/>
      <c r="B48" s="98">
        <v>2017</v>
      </c>
      <c r="C48" s="99">
        <v>3288</v>
      </c>
      <c r="D48" s="99">
        <v>241</v>
      </c>
      <c r="E48" s="99">
        <v>31</v>
      </c>
      <c r="F48" s="99">
        <v>72</v>
      </c>
      <c r="G48" s="99">
        <v>6</v>
      </c>
      <c r="H48" s="99">
        <v>60</v>
      </c>
      <c r="I48" s="97">
        <f t="shared" si="4"/>
        <v>3698</v>
      </c>
    </row>
    <row r="49" spans="1:15" x14ac:dyDescent="0.35">
      <c r="A49" s="224"/>
      <c r="B49" s="98">
        <v>2018</v>
      </c>
      <c r="C49" s="99">
        <v>3254</v>
      </c>
      <c r="D49" s="99">
        <v>214</v>
      </c>
      <c r="E49" s="99">
        <v>31</v>
      </c>
      <c r="F49" s="99">
        <v>61</v>
      </c>
      <c r="G49" s="99">
        <v>9</v>
      </c>
      <c r="H49" s="99">
        <v>56</v>
      </c>
      <c r="I49" s="97">
        <v>3625</v>
      </c>
    </row>
    <row r="50" spans="1:15" x14ac:dyDescent="0.35">
      <c r="A50" s="224"/>
      <c r="B50" s="98">
        <v>2019</v>
      </c>
      <c r="C50" s="99">
        <v>3443</v>
      </c>
      <c r="D50" s="99">
        <v>218</v>
      </c>
      <c r="E50" s="99">
        <v>29</v>
      </c>
      <c r="F50" s="99">
        <v>64</v>
      </c>
      <c r="G50" s="99">
        <v>19</v>
      </c>
      <c r="H50" s="99">
        <v>74</v>
      </c>
      <c r="I50" s="97">
        <v>3847</v>
      </c>
    </row>
    <row r="51" spans="1:15" ht="15" thickBot="1" x14ac:dyDescent="0.4">
      <c r="A51" s="224"/>
      <c r="B51" s="98">
        <v>2020</v>
      </c>
      <c r="C51" s="99">
        <v>2512</v>
      </c>
      <c r="D51" s="99">
        <v>197</v>
      </c>
      <c r="E51" s="99">
        <v>26</v>
      </c>
      <c r="F51" s="99">
        <v>66</v>
      </c>
      <c r="G51" s="99">
        <v>8</v>
      </c>
      <c r="H51" s="99">
        <v>94</v>
      </c>
      <c r="I51" s="97">
        <v>2903</v>
      </c>
    </row>
    <row r="52" spans="1:15" ht="15" thickBot="1" x14ac:dyDescent="0.4">
      <c r="A52" s="225"/>
      <c r="B52" s="103" t="s">
        <v>91</v>
      </c>
      <c r="C52" s="104">
        <f>C51/C28</f>
        <v>0.71424509525163493</v>
      </c>
      <c r="D52" s="104">
        <f t="shared" ref="D52:I52" si="5">D51/D28</f>
        <v>0.68166089965397925</v>
      </c>
      <c r="E52" s="104">
        <f t="shared" si="5"/>
        <v>0.27083333333333331</v>
      </c>
      <c r="F52" s="104">
        <f t="shared" si="5"/>
        <v>0.5</v>
      </c>
      <c r="G52" s="104">
        <f t="shared" si="5"/>
        <v>0.5</v>
      </c>
      <c r="H52" s="104">
        <f t="shared" si="5"/>
        <v>1.3823529411764706</v>
      </c>
      <c r="I52" s="105">
        <f t="shared" si="5"/>
        <v>0.70495386109762015</v>
      </c>
    </row>
    <row r="53" spans="1:15" ht="15.75" customHeight="1" thickTop="1" x14ac:dyDescent="0.35">
      <c r="A53" s="226" t="s">
        <v>92</v>
      </c>
      <c r="B53" s="226"/>
      <c r="C53" s="226"/>
      <c r="D53" s="226"/>
      <c r="E53" s="226"/>
      <c r="F53" s="226"/>
      <c r="G53" s="226"/>
      <c r="H53" s="226"/>
      <c r="I53" s="226"/>
      <c r="J53" s="226"/>
      <c r="K53" s="226"/>
      <c r="L53" s="226"/>
      <c r="M53" s="226"/>
      <c r="N53" s="226"/>
      <c r="O53" s="226"/>
    </row>
    <row r="54" spans="1:15" x14ac:dyDescent="0.35">
      <c r="A54" s="106" t="s">
        <v>102</v>
      </c>
      <c r="B54" s="106"/>
      <c r="C54" s="106"/>
      <c r="D54" s="106"/>
      <c r="E54" s="106"/>
      <c r="F54" s="106"/>
      <c r="G54" s="106"/>
      <c r="H54" s="106"/>
      <c r="I54" s="106"/>
      <c r="J54" s="106"/>
      <c r="K54" s="106"/>
      <c r="L54" s="106"/>
      <c r="M54" s="106"/>
      <c r="N54" s="106"/>
      <c r="O54" s="106"/>
    </row>
    <row r="55" spans="1:15" s="107" customFormat="1" x14ac:dyDescent="0.35">
      <c r="A55" s="78" t="s">
        <v>94</v>
      </c>
      <c r="B55" s="78"/>
      <c r="C55" s="78"/>
      <c r="D55" s="78"/>
      <c r="E55" s="78"/>
      <c r="F55" s="78"/>
      <c r="G55" s="78"/>
      <c r="H55" s="78"/>
      <c r="I55" s="78"/>
      <c r="J55" s="78"/>
      <c r="K55" s="78"/>
      <c r="L55" s="78"/>
      <c r="M55" s="78"/>
      <c r="N55" s="78"/>
      <c r="O55" s="78"/>
    </row>
    <row r="60" spans="1:15" x14ac:dyDescent="0.35">
      <c r="K60" s="108"/>
    </row>
    <row r="61" spans="1:15" x14ac:dyDescent="0.35">
      <c r="K61" s="108"/>
    </row>
    <row r="62" spans="1:15" x14ac:dyDescent="0.35">
      <c r="K62" s="108"/>
    </row>
    <row r="74" spans="1:1" ht="30" customHeight="1" x14ac:dyDescent="0.35"/>
    <row r="76" spans="1:1" x14ac:dyDescent="0.35">
      <c r="A76" s="108"/>
    </row>
  </sheetData>
  <mergeCells count="5">
    <mergeCell ref="A1:R1"/>
    <mergeCell ref="A3:A27"/>
    <mergeCell ref="J3:J27"/>
    <mergeCell ref="A28:A52"/>
    <mergeCell ref="A53:O53"/>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&amp;C&amp;"-,Regular"&amp;13SRAD Report No.2046 Transport Statistics Trafford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41F77-B49D-4D03-8E9C-B4C5E9D80599}">
  <sheetPr>
    <pageSetUpPr fitToPage="1"/>
  </sheetPr>
  <dimension ref="A1:H29"/>
  <sheetViews>
    <sheetView topLeftCell="A10" zoomScale="75" zoomScaleNormal="75" workbookViewId="0">
      <selection activeCell="N23" sqref="N23"/>
    </sheetView>
  </sheetViews>
  <sheetFormatPr defaultColWidth="9.1796875" defaultRowHeight="15.5" x14ac:dyDescent="0.35"/>
  <cols>
    <col min="1" max="1" width="23.453125" style="109" customWidth="1"/>
    <col min="2" max="2" width="8.26953125" style="109" customWidth="1"/>
    <col min="3" max="3" width="11.1796875" style="109" bestFit="1" customWidth="1"/>
    <col min="4" max="4" width="7.54296875" style="109" customWidth="1"/>
    <col min="5" max="5" width="11.26953125" style="109" customWidth="1"/>
    <col min="6" max="6" width="9.1796875" style="109" customWidth="1"/>
    <col min="7" max="7" width="11.1796875" style="109" bestFit="1" customWidth="1"/>
    <col min="8" max="8" width="8.54296875" style="109" customWidth="1"/>
    <col min="9" max="16384" width="9.1796875" style="109"/>
  </cols>
  <sheetData>
    <row r="1" spans="1:8" ht="16" thickBot="1" x14ac:dyDescent="0.4">
      <c r="A1" s="66" t="s">
        <v>95</v>
      </c>
    </row>
    <row r="2" spans="1:8" ht="18.75" customHeight="1" thickTop="1" x14ac:dyDescent="0.35">
      <c r="A2" s="230" t="s">
        <v>96</v>
      </c>
      <c r="B2" s="231"/>
      <c r="C2" s="231"/>
      <c r="D2" s="231"/>
      <c r="E2" s="231"/>
      <c r="F2" s="231"/>
      <c r="G2" s="232"/>
      <c r="H2" s="110"/>
    </row>
    <row r="3" spans="1:8" x14ac:dyDescent="0.35">
      <c r="A3" s="111"/>
      <c r="B3" s="228" t="s">
        <v>43</v>
      </c>
      <c r="C3" s="233"/>
      <c r="D3" s="234" t="s">
        <v>44</v>
      </c>
      <c r="E3" s="235"/>
      <c r="F3" s="228" t="s">
        <v>45</v>
      </c>
      <c r="G3" s="229"/>
    </row>
    <row r="4" spans="1:8" ht="44.25" customHeight="1" x14ac:dyDescent="0.35">
      <c r="A4" s="111" t="s">
        <v>46</v>
      </c>
      <c r="B4" s="112" t="s">
        <v>47</v>
      </c>
      <c r="C4" s="112" t="s">
        <v>48</v>
      </c>
      <c r="D4" s="112" t="s">
        <v>47</v>
      </c>
      <c r="E4" s="112" t="s">
        <v>48</v>
      </c>
      <c r="F4" s="112" t="s">
        <v>47</v>
      </c>
      <c r="G4" s="113" t="s">
        <v>48</v>
      </c>
    </row>
    <row r="5" spans="1:8" x14ac:dyDescent="0.35">
      <c r="A5" s="111" t="s">
        <v>49</v>
      </c>
      <c r="B5" s="114">
        <v>83.125</v>
      </c>
      <c r="C5" s="115">
        <v>1.2</v>
      </c>
      <c r="D5" s="114">
        <v>74.509803921568633</v>
      </c>
      <c r="E5" s="115">
        <v>1.3137254901960784</v>
      </c>
      <c r="F5" s="114">
        <v>83.529411764705884</v>
      </c>
      <c r="G5" s="116">
        <v>1.1764705882352942</v>
      </c>
    </row>
    <row r="6" spans="1:8" x14ac:dyDescent="0.35">
      <c r="A6" s="111" t="s">
        <v>50</v>
      </c>
      <c r="B6" s="114">
        <v>53.549695740365109</v>
      </c>
      <c r="C6" s="115">
        <v>1.5578093306288032</v>
      </c>
      <c r="D6" s="114">
        <v>66.01466992665037</v>
      </c>
      <c r="E6" s="115">
        <v>1.3643031784841075</v>
      </c>
      <c r="F6" s="114">
        <v>68.304668304668297</v>
      </c>
      <c r="G6" s="116">
        <v>1.3538083538083538</v>
      </c>
    </row>
    <row r="7" spans="1:8" x14ac:dyDescent="0.35">
      <c r="A7" s="111" t="s">
        <v>51</v>
      </c>
      <c r="B7" s="114">
        <v>74.148061104582837</v>
      </c>
      <c r="C7" s="115">
        <v>1.3207990599294948</v>
      </c>
      <c r="D7" s="114">
        <v>81.950509461426492</v>
      </c>
      <c r="E7" s="115">
        <v>1.1935953420669578</v>
      </c>
      <c r="F7" s="114">
        <v>71.147540983606561</v>
      </c>
      <c r="G7" s="116">
        <v>1.3366120218579236</v>
      </c>
    </row>
    <row r="8" spans="1:8" ht="16" thickBot="1" x14ac:dyDescent="0.4">
      <c r="A8" s="117" t="s">
        <v>52</v>
      </c>
      <c r="B8" s="118">
        <v>68.351063829787222</v>
      </c>
      <c r="C8" s="119">
        <v>1.3871063936700843</v>
      </c>
      <c r="D8" s="118">
        <v>75.937227550130785</v>
      </c>
      <c r="E8" s="119">
        <v>1.2590209271388353</v>
      </c>
      <c r="F8" s="118">
        <v>71.073205401563612</v>
      </c>
      <c r="G8" s="120">
        <v>1.332725995971622</v>
      </c>
    </row>
    <row r="9" spans="1:8" ht="15.75" customHeight="1" thickTop="1" x14ac:dyDescent="0.35">
      <c r="A9" s="121" t="s">
        <v>103</v>
      </c>
    </row>
    <row r="10" spans="1:8" ht="15.75" customHeight="1" thickBot="1" x14ac:dyDescent="0.4">
      <c r="A10" s="121"/>
    </row>
    <row r="11" spans="1:8" ht="16" thickTop="1" x14ac:dyDescent="0.35">
      <c r="A11" s="236" t="s">
        <v>53</v>
      </c>
      <c r="B11" s="237"/>
      <c r="C11" s="237"/>
      <c r="D11" s="238"/>
      <c r="E11" s="238"/>
      <c r="F11" s="238"/>
      <c r="G11" s="239"/>
    </row>
    <row r="12" spans="1:8" x14ac:dyDescent="0.35">
      <c r="A12" s="227" t="s">
        <v>37</v>
      </c>
      <c r="B12" s="228" t="s">
        <v>43</v>
      </c>
      <c r="C12" s="228"/>
      <c r="D12" s="228" t="s">
        <v>44</v>
      </c>
      <c r="E12" s="228"/>
      <c r="F12" s="228" t="s">
        <v>45</v>
      </c>
      <c r="G12" s="229"/>
    </row>
    <row r="13" spans="1:8" ht="46.5" x14ac:dyDescent="0.35">
      <c r="A13" s="227"/>
      <c r="B13" s="112" t="s">
        <v>47</v>
      </c>
      <c r="C13" s="112" t="s">
        <v>48</v>
      </c>
      <c r="D13" s="112" t="s">
        <v>47</v>
      </c>
      <c r="E13" s="112" t="s">
        <v>48</v>
      </c>
      <c r="F13" s="112" t="s">
        <v>47</v>
      </c>
      <c r="G13" s="113" t="s">
        <v>48</v>
      </c>
    </row>
    <row r="14" spans="1:8" x14ac:dyDescent="0.35">
      <c r="A14" s="122">
        <v>2002</v>
      </c>
      <c r="B14" s="114">
        <v>78</v>
      </c>
      <c r="C14" s="115">
        <v>1.27</v>
      </c>
      <c r="D14" s="114">
        <v>74</v>
      </c>
      <c r="E14" s="115">
        <v>1.28</v>
      </c>
      <c r="F14" s="114">
        <v>73</v>
      </c>
      <c r="G14" s="116">
        <v>1.34</v>
      </c>
    </row>
    <row r="15" spans="1:8" x14ac:dyDescent="0.35">
      <c r="A15" s="122">
        <v>2005</v>
      </c>
      <c r="B15" s="114">
        <v>84</v>
      </c>
      <c r="C15" s="115">
        <v>1.18</v>
      </c>
      <c r="D15" s="114">
        <v>76</v>
      </c>
      <c r="E15" s="115">
        <v>1.27</v>
      </c>
      <c r="F15" s="114">
        <v>74</v>
      </c>
      <c r="G15" s="116">
        <v>1.32</v>
      </c>
    </row>
    <row r="16" spans="1:8" x14ac:dyDescent="0.35">
      <c r="A16" s="122">
        <v>2008</v>
      </c>
      <c r="B16" s="114">
        <v>80</v>
      </c>
      <c r="C16" s="115">
        <v>1.22</v>
      </c>
      <c r="D16" s="114">
        <v>77</v>
      </c>
      <c r="E16" s="115">
        <v>1.26</v>
      </c>
      <c r="F16" s="114">
        <v>80</v>
      </c>
      <c r="G16" s="116">
        <v>1.23</v>
      </c>
    </row>
    <row r="17" spans="1:7" x14ac:dyDescent="0.35">
      <c r="A17" s="122">
        <v>2009</v>
      </c>
      <c r="B17" s="114">
        <v>74.220623501199043</v>
      </c>
      <c r="C17" s="115">
        <v>1.315347721822542</v>
      </c>
      <c r="D17" s="114">
        <v>71.120331950207472</v>
      </c>
      <c r="E17" s="115">
        <v>1.3269709543568464</v>
      </c>
      <c r="F17" s="114">
        <v>67.486950037285609</v>
      </c>
      <c r="G17" s="116">
        <v>1.4213273676360925</v>
      </c>
    </row>
    <row r="18" spans="1:7" x14ac:dyDescent="0.35">
      <c r="A18" s="122">
        <v>2010</v>
      </c>
      <c r="B18" s="114">
        <v>73.253731343283576</v>
      </c>
      <c r="C18" s="115">
        <v>1.3104477611940299</v>
      </c>
      <c r="D18" s="114">
        <v>69.885433715220941</v>
      </c>
      <c r="E18" s="115">
        <v>1.3551554828150574</v>
      </c>
      <c r="F18" s="114">
        <v>65.983860955927994</v>
      </c>
      <c r="G18" s="116">
        <v>1.4090626939788951</v>
      </c>
    </row>
    <row r="19" spans="1:7" x14ac:dyDescent="0.35">
      <c r="A19" s="122">
        <v>2011</v>
      </c>
      <c r="B19" s="114">
        <v>77</v>
      </c>
      <c r="C19" s="115">
        <v>1.26</v>
      </c>
      <c r="D19" s="114">
        <v>74</v>
      </c>
      <c r="E19" s="115">
        <v>1.3</v>
      </c>
      <c r="F19" s="114">
        <v>70</v>
      </c>
      <c r="G19" s="116">
        <v>1.37</v>
      </c>
    </row>
    <row r="20" spans="1:7" x14ac:dyDescent="0.35">
      <c r="A20" s="122">
        <v>2012</v>
      </c>
      <c r="B20" s="114">
        <v>74.54233409610984</v>
      </c>
      <c r="C20" s="115">
        <v>1.2991990846681922</v>
      </c>
      <c r="D20" s="114">
        <v>72.907153729071538</v>
      </c>
      <c r="E20" s="115">
        <v>1.3143074581430745</v>
      </c>
      <c r="F20" s="114">
        <v>67.546174142480211</v>
      </c>
      <c r="G20" s="116">
        <v>1.4069920844327177</v>
      </c>
    </row>
    <row r="21" spans="1:7" x14ac:dyDescent="0.35">
      <c r="A21" s="122">
        <v>2013</v>
      </c>
      <c r="B21" s="114">
        <v>74.069961132704051</v>
      </c>
      <c r="C21" s="115">
        <v>1.3242642976124375</v>
      </c>
      <c r="D21" s="114">
        <v>70.735650767987067</v>
      </c>
      <c r="E21" s="115">
        <v>1.3387227162489894</v>
      </c>
      <c r="F21" s="114">
        <v>65.150403521643426</v>
      </c>
      <c r="G21" s="116">
        <v>1.475421863536317</v>
      </c>
    </row>
    <row r="22" spans="1:7" x14ac:dyDescent="0.35">
      <c r="A22" s="122">
        <v>2014</v>
      </c>
      <c r="B22" s="114">
        <v>73.699590882524831</v>
      </c>
      <c r="C22" s="115">
        <v>1.326125073056692</v>
      </c>
      <c r="D22" s="114">
        <v>71.21090617481957</v>
      </c>
      <c r="E22" s="115">
        <v>1.3191659983961508</v>
      </c>
      <c r="F22" s="114">
        <v>67.765814266487212</v>
      </c>
      <c r="G22" s="116">
        <v>1.4091520861372813</v>
      </c>
    </row>
    <row r="23" spans="1:7" x14ac:dyDescent="0.35">
      <c r="A23" s="123">
        <v>2015</v>
      </c>
      <c r="B23" s="124">
        <v>75</v>
      </c>
      <c r="C23" s="125">
        <v>1.3</v>
      </c>
      <c r="D23" s="124">
        <v>74</v>
      </c>
      <c r="E23" s="125">
        <v>1.31</v>
      </c>
      <c r="F23" s="124">
        <v>71</v>
      </c>
      <c r="G23" s="126">
        <v>1.36</v>
      </c>
    </row>
    <row r="24" spans="1:7" x14ac:dyDescent="0.35">
      <c r="A24" s="123">
        <v>2016</v>
      </c>
      <c r="B24" s="124">
        <v>74.060949681077247</v>
      </c>
      <c r="C24" s="125">
        <v>1.3071316867272424</v>
      </c>
      <c r="D24" s="124">
        <v>72.561531449407482</v>
      </c>
      <c r="E24" s="125">
        <v>1.3083368636753829</v>
      </c>
      <c r="F24" s="124">
        <v>73.39373970345963</v>
      </c>
      <c r="G24" s="126">
        <v>1.3364807512295329</v>
      </c>
    </row>
    <row r="25" spans="1:7" x14ac:dyDescent="0.35">
      <c r="A25" s="123">
        <v>2017</v>
      </c>
      <c r="B25" s="124">
        <v>72.859025032938078</v>
      </c>
      <c r="C25" s="125">
        <v>1.3227931488801055</v>
      </c>
      <c r="D25" s="124">
        <v>69.382273948075195</v>
      </c>
      <c r="E25" s="125">
        <v>1.3384064458370635</v>
      </c>
      <c r="F25" s="124">
        <v>71.189279731993309</v>
      </c>
      <c r="G25" s="126">
        <v>1.347571189279732</v>
      </c>
    </row>
    <row r="26" spans="1:7" x14ac:dyDescent="0.35">
      <c r="A26" s="123">
        <v>2018</v>
      </c>
      <c r="B26" s="124">
        <v>74.042553191489361</v>
      </c>
      <c r="C26" s="125">
        <v>1.2990896355105328</v>
      </c>
      <c r="D26" s="124">
        <v>72.953736654804274</v>
      </c>
      <c r="E26" s="125">
        <v>1.2999195416953837</v>
      </c>
      <c r="F26" s="124">
        <v>68.793828892005621</v>
      </c>
      <c r="G26" s="126">
        <v>1.3820504603965931</v>
      </c>
    </row>
    <row r="27" spans="1:7" x14ac:dyDescent="0.35">
      <c r="A27" s="123">
        <v>2019</v>
      </c>
      <c r="B27" s="124">
        <v>75.956284153005456</v>
      </c>
      <c r="C27" s="125">
        <v>1.2850581636546148</v>
      </c>
      <c r="D27" s="124">
        <v>79.131483715319661</v>
      </c>
      <c r="E27" s="125">
        <v>1.2464173391472728</v>
      </c>
      <c r="F27" s="124">
        <v>67.820392890551915</v>
      </c>
      <c r="G27" s="126">
        <v>1.4247262899533937</v>
      </c>
    </row>
    <row r="28" spans="1:7" ht="16" thickBot="1" x14ac:dyDescent="0.4">
      <c r="A28" s="183">
        <v>2020</v>
      </c>
      <c r="B28" s="118">
        <f>B8</f>
        <v>68.351063829787222</v>
      </c>
      <c r="C28" s="119">
        <f t="shared" ref="C28:G28" si="0">C8</f>
        <v>1.3871063936700843</v>
      </c>
      <c r="D28" s="118">
        <f t="shared" si="0"/>
        <v>75.937227550130785</v>
      </c>
      <c r="E28" s="119">
        <f t="shared" si="0"/>
        <v>1.2590209271388353</v>
      </c>
      <c r="F28" s="118">
        <f t="shared" si="0"/>
        <v>71.073205401563612</v>
      </c>
      <c r="G28" s="120">
        <f t="shared" si="0"/>
        <v>1.332725995971622</v>
      </c>
    </row>
    <row r="29" spans="1:7" ht="16" thickTop="1" x14ac:dyDescent="0.35"/>
  </sheetData>
  <mergeCells count="9">
    <mergeCell ref="A12:A13"/>
    <mergeCell ref="B12:C12"/>
    <mergeCell ref="D12:E12"/>
    <mergeCell ref="F12:G12"/>
    <mergeCell ref="A2:G2"/>
    <mergeCell ref="B3:C3"/>
    <mergeCell ref="D3:E3"/>
    <mergeCell ref="F3:G3"/>
    <mergeCell ref="A11:G11"/>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1CAD-E461-4F11-AE6C-00E65F6304BE}">
  <sheetPr>
    <pageSetUpPr fitToPage="1"/>
  </sheetPr>
  <dimension ref="A1:D23"/>
  <sheetViews>
    <sheetView zoomScale="75" zoomScaleNormal="75" workbookViewId="0">
      <selection activeCell="F4" sqref="F4"/>
    </sheetView>
  </sheetViews>
  <sheetFormatPr defaultColWidth="9.1796875" defaultRowHeight="14.5" x14ac:dyDescent="0.35"/>
  <cols>
    <col min="1" max="1" width="10" style="55" customWidth="1"/>
    <col min="2" max="2" width="10.26953125" style="55" customWidth="1"/>
    <col min="3" max="4" width="11.26953125" style="55" customWidth="1"/>
    <col min="5" max="16384" width="9.1796875" style="55"/>
  </cols>
  <sheetData>
    <row r="1" spans="1:4" x14ac:dyDescent="0.35">
      <c r="A1" s="54" t="s">
        <v>54</v>
      </c>
    </row>
    <row r="2" spans="1:4" ht="15" thickBot="1" x14ac:dyDescent="0.4"/>
    <row r="3" spans="1:4" ht="45.75" customHeight="1" thickTop="1" x14ac:dyDescent="0.35">
      <c r="A3" s="240" t="s">
        <v>97</v>
      </c>
      <c r="B3" s="241"/>
      <c r="C3" s="241"/>
      <c r="D3" s="242"/>
    </row>
    <row r="4" spans="1:4" ht="15.75" customHeight="1" x14ac:dyDescent="0.35">
      <c r="A4" s="56" t="s">
        <v>37</v>
      </c>
      <c r="B4" s="57" t="s">
        <v>43</v>
      </c>
      <c r="C4" s="57" t="s">
        <v>44</v>
      </c>
      <c r="D4" s="58" t="s">
        <v>45</v>
      </c>
    </row>
    <row r="5" spans="1:4" ht="16.5" customHeight="1" x14ac:dyDescent="0.35">
      <c r="A5" s="59">
        <v>1997</v>
      </c>
      <c r="B5" s="60">
        <v>1217</v>
      </c>
      <c r="C5" s="60">
        <v>661</v>
      </c>
      <c r="D5" s="61">
        <v>890</v>
      </c>
    </row>
    <row r="6" spans="1:4" x14ac:dyDescent="0.35">
      <c r="A6" s="59">
        <v>1998</v>
      </c>
      <c r="B6" s="60">
        <v>1440</v>
      </c>
      <c r="C6" s="60">
        <v>519</v>
      </c>
      <c r="D6" s="61">
        <v>928.37387869801455</v>
      </c>
    </row>
    <row r="7" spans="1:4" x14ac:dyDescent="0.35">
      <c r="A7" s="59">
        <v>2001</v>
      </c>
      <c r="B7" s="60">
        <v>1443.5385444743936</v>
      </c>
      <c r="C7" s="60">
        <v>557.07184923439343</v>
      </c>
      <c r="D7" s="61">
        <v>936.07128842380644</v>
      </c>
    </row>
    <row r="8" spans="1:4" ht="14.25" customHeight="1" x14ac:dyDescent="0.35">
      <c r="A8" s="59">
        <v>2004</v>
      </c>
      <c r="B8" s="60">
        <v>1303</v>
      </c>
      <c r="C8" s="60">
        <v>461</v>
      </c>
      <c r="D8" s="61">
        <v>926</v>
      </c>
    </row>
    <row r="9" spans="1:4" ht="14.25" customHeight="1" x14ac:dyDescent="0.35">
      <c r="A9" s="59">
        <v>2007</v>
      </c>
      <c r="B9" s="60">
        <v>1378.1392174704276</v>
      </c>
      <c r="C9" s="60">
        <v>560.69844357976649</v>
      </c>
      <c r="D9" s="61">
        <v>788.75796178343944</v>
      </c>
    </row>
    <row r="10" spans="1:4" ht="15" customHeight="1" x14ac:dyDescent="0.35">
      <c r="A10" s="59">
        <v>2009</v>
      </c>
      <c r="B10" s="60">
        <v>1325</v>
      </c>
      <c r="C10" s="60">
        <v>444</v>
      </c>
      <c r="D10" s="61">
        <v>743</v>
      </c>
    </row>
    <row r="11" spans="1:4" ht="14.25" customHeight="1" x14ac:dyDescent="0.35">
      <c r="A11" s="59">
        <v>2010</v>
      </c>
      <c r="B11" s="60">
        <v>1360</v>
      </c>
      <c r="C11" s="60">
        <v>459</v>
      </c>
      <c r="D11" s="61">
        <v>740</v>
      </c>
    </row>
    <row r="12" spans="1:4" ht="13.5" customHeight="1" x14ac:dyDescent="0.35">
      <c r="A12" s="59">
        <v>2011</v>
      </c>
      <c r="B12" s="60">
        <v>1531</v>
      </c>
      <c r="C12" s="60">
        <v>584</v>
      </c>
      <c r="D12" s="61">
        <v>711</v>
      </c>
    </row>
    <row r="13" spans="1:4" ht="13.5" customHeight="1" x14ac:dyDescent="0.35">
      <c r="A13" s="59">
        <v>2012</v>
      </c>
      <c r="B13" s="60">
        <v>1498</v>
      </c>
      <c r="C13" s="60">
        <v>502</v>
      </c>
      <c r="D13" s="61">
        <v>797</v>
      </c>
    </row>
    <row r="14" spans="1:4" ht="13.5" customHeight="1" x14ac:dyDescent="0.35">
      <c r="A14" s="59">
        <v>2013</v>
      </c>
      <c r="B14" s="60">
        <v>1673</v>
      </c>
      <c r="C14" s="60">
        <v>450</v>
      </c>
      <c r="D14" s="61">
        <v>844</v>
      </c>
    </row>
    <row r="15" spans="1:4" x14ac:dyDescent="0.35">
      <c r="A15" s="59">
        <v>2014</v>
      </c>
      <c r="B15" s="60">
        <v>1539</v>
      </c>
      <c r="C15" s="60">
        <v>540</v>
      </c>
      <c r="D15" s="61">
        <v>641</v>
      </c>
    </row>
    <row r="16" spans="1:4" x14ac:dyDescent="0.35">
      <c r="A16" s="62">
        <v>2015</v>
      </c>
      <c r="B16" s="24">
        <v>1755</v>
      </c>
      <c r="C16" s="24">
        <v>440</v>
      </c>
      <c r="D16" s="63">
        <v>699</v>
      </c>
    </row>
    <row r="17" spans="1:4" x14ac:dyDescent="0.35">
      <c r="A17" s="62">
        <v>2016</v>
      </c>
      <c r="B17" s="24">
        <v>1872</v>
      </c>
      <c r="C17" s="24">
        <v>521</v>
      </c>
      <c r="D17" s="63">
        <v>831</v>
      </c>
    </row>
    <row r="18" spans="1:4" x14ac:dyDescent="0.35">
      <c r="A18" s="62">
        <v>2017</v>
      </c>
      <c r="B18" s="24">
        <v>2190</v>
      </c>
      <c r="C18" s="24">
        <v>530</v>
      </c>
      <c r="D18" s="63">
        <v>819</v>
      </c>
    </row>
    <row r="19" spans="1:4" x14ac:dyDescent="0.35">
      <c r="A19" s="62">
        <v>2018</v>
      </c>
      <c r="B19" s="24">
        <v>2006</v>
      </c>
      <c r="C19" s="24">
        <v>509</v>
      </c>
      <c r="D19" s="63">
        <v>971</v>
      </c>
    </row>
    <row r="20" spans="1:4" x14ac:dyDescent="0.35">
      <c r="A20" s="62">
        <v>2019</v>
      </c>
      <c r="B20" s="24">
        <v>1994</v>
      </c>
      <c r="C20" s="24">
        <v>613</v>
      </c>
      <c r="D20" s="63">
        <v>1020</v>
      </c>
    </row>
    <row r="21" spans="1:4" x14ac:dyDescent="0.35">
      <c r="A21" s="127">
        <v>2020</v>
      </c>
      <c r="B21" s="128">
        <v>1180</v>
      </c>
      <c r="C21" s="128">
        <v>261</v>
      </c>
      <c r="D21" s="129">
        <v>336</v>
      </c>
    </row>
    <row r="22" spans="1:4" ht="16.5" customHeight="1" thickBot="1" x14ac:dyDescent="0.4">
      <c r="A22" s="64" t="s">
        <v>91</v>
      </c>
      <c r="B22" s="65">
        <f>B21/B5</f>
        <v>0.96959737058340179</v>
      </c>
      <c r="C22" s="65">
        <f t="shared" ref="C22:D22" si="0">C21/C5</f>
        <v>0.39485627836611198</v>
      </c>
      <c r="D22" s="65">
        <f t="shared" si="0"/>
        <v>0.37752808988764047</v>
      </c>
    </row>
    <row r="23" spans="1:4" ht="15" thickTop="1" x14ac:dyDescent="0.35">
      <c r="A23" s="78" t="s">
        <v>94</v>
      </c>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146-E1D1-4A0F-A6E8-D881B0F1254C}">
  <sheetPr>
    <pageSetUpPr fitToPage="1"/>
  </sheetPr>
  <dimension ref="A1:K41"/>
  <sheetViews>
    <sheetView zoomScale="75" zoomScaleNormal="75" workbookViewId="0">
      <selection sqref="A1:G51"/>
    </sheetView>
  </sheetViews>
  <sheetFormatPr defaultColWidth="9.1796875" defaultRowHeight="14.5" x14ac:dyDescent="0.35"/>
  <cols>
    <col min="1" max="1" width="9.81640625" style="55" customWidth="1"/>
    <col min="2" max="2" width="24.453125" style="55" customWidth="1"/>
    <col min="3" max="3" width="11.453125" style="55" customWidth="1"/>
    <col min="4" max="4" width="11.81640625" style="55" customWidth="1"/>
    <col min="5" max="5" width="12.26953125" style="55" customWidth="1"/>
    <col min="6" max="16384" width="9.1796875" style="55"/>
  </cols>
  <sheetData>
    <row r="1" spans="1:5" ht="15.5" x14ac:dyDescent="0.35">
      <c r="A1" s="66" t="s">
        <v>55</v>
      </c>
    </row>
    <row r="2" spans="1:5" ht="15" thickBot="1" x14ac:dyDescent="0.4"/>
    <row r="3" spans="1:5" ht="15" thickTop="1" x14ac:dyDescent="0.35">
      <c r="A3" s="243" t="s">
        <v>101</v>
      </c>
      <c r="B3" s="244"/>
      <c r="C3" s="244"/>
      <c r="D3" s="244"/>
      <c r="E3" s="245"/>
    </row>
    <row r="4" spans="1:5" x14ac:dyDescent="0.35">
      <c r="A4" s="67" t="s">
        <v>56</v>
      </c>
      <c r="B4" s="68" t="s">
        <v>6</v>
      </c>
      <c r="C4" s="69" t="s">
        <v>43</v>
      </c>
      <c r="D4" s="69" t="s">
        <v>44</v>
      </c>
      <c r="E4" s="70" t="s">
        <v>45</v>
      </c>
    </row>
    <row r="5" spans="1:5" x14ac:dyDescent="0.35">
      <c r="A5" s="71">
        <v>85901</v>
      </c>
      <c r="B5" s="57" t="s">
        <v>57</v>
      </c>
      <c r="C5" s="57">
        <v>53</v>
      </c>
      <c r="D5" s="57">
        <v>23</v>
      </c>
      <c r="E5" s="58">
        <v>21</v>
      </c>
    </row>
    <row r="6" spans="1:5" x14ac:dyDescent="0.35">
      <c r="A6" s="71">
        <v>85902</v>
      </c>
      <c r="B6" s="57" t="s">
        <v>58</v>
      </c>
      <c r="C6" s="57">
        <v>110</v>
      </c>
      <c r="D6" s="57">
        <v>46</v>
      </c>
      <c r="E6" s="58">
        <v>43</v>
      </c>
    </row>
    <row r="7" spans="1:5" x14ac:dyDescent="0.35">
      <c r="A7" s="71">
        <v>85903</v>
      </c>
      <c r="B7" s="57" t="s">
        <v>59</v>
      </c>
      <c r="C7" s="57">
        <v>285</v>
      </c>
      <c r="D7" s="57">
        <v>105</v>
      </c>
      <c r="E7" s="58">
        <v>85</v>
      </c>
    </row>
    <row r="8" spans="1:5" x14ac:dyDescent="0.35">
      <c r="A8" s="71">
        <v>85904</v>
      </c>
      <c r="B8" s="57" t="s">
        <v>60</v>
      </c>
      <c r="C8" s="57">
        <v>470</v>
      </c>
      <c r="D8" s="57">
        <v>628</v>
      </c>
      <c r="E8" s="58">
        <v>494</v>
      </c>
    </row>
    <row r="9" spans="1:5" x14ac:dyDescent="0.35">
      <c r="A9" s="71">
        <v>85905</v>
      </c>
      <c r="B9" s="57" t="s">
        <v>61</v>
      </c>
      <c r="C9" s="57">
        <v>197</v>
      </c>
      <c r="D9" s="57">
        <v>127</v>
      </c>
      <c r="E9" s="58">
        <v>179</v>
      </c>
    </row>
    <row r="10" spans="1:5" x14ac:dyDescent="0.35">
      <c r="A10" s="71">
        <v>85906</v>
      </c>
      <c r="B10" s="57" t="s">
        <v>62</v>
      </c>
      <c r="C10" s="57">
        <v>250</v>
      </c>
      <c r="D10" s="57">
        <v>335</v>
      </c>
      <c r="E10" s="58">
        <v>224</v>
      </c>
    </row>
    <row r="11" spans="1:5" x14ac:dyDescent="0.35">
      <c r="A11" s="71" t="s">
        <v>63</v>
      </c>
      <c r="B11" s="57" t="s">
        <v>64</v>
      </c>
      <c r="C11" s="57">
        <v>90</v>
      </c>
      <c r="D11" s="57">
        <v>65</v>
      </c>
      <c r="E11" s="58">
        <v>54</v>
      </c>
    </row>
    <row r="12" spans="1:5" x14ac:dyDescent="0.35">
      <c r="A12" s="71">
        <v>85908</v>
      </c>
      <c r="B12" s="57" t="s">
        <v>65</v>
      </c>
      <c r="C12" s="57">
        <v>248</v>
      </c>
      <c r="D12" s="57">
        <v>183</v>
      </c>
      <c r="E12" s="58">
        <v>132</v>
      </c>
    </row>
    <row r="13" spans="1:5" x14ac:dyDescent="0.35">
      <c r="A13" s="71">
        <v>85909</v>
      </c>
      <c r="B13" s="57" t="s">
        <v>66</v>
      </c>
      <c r="C13" s="57">
        <v>114</v>
      </c>
      <c r="D13" s="57">
        <v>110</v>
      </c>
      <c r="E13" s="58">
        <v>69</v>
      </c>
    </row>
    <row r="14" spans="1:5" x14ac:dyDescent="0.35">
      <c r="A14" s="71">
        <v>85910</v>
      </c>
      <c r="B14" s="57" t="s">
        <v>67</v>
      </c>
      <c r="C14" s="57">
        <v>58</v>
      </c>
      <c r="D14" s="57">
        <v>80</v>
      </c>
      <c r="E14" s="58">
        <v>78</v>
      </c>
    </row>
    <row r="15" spans="1:5" x14ac:dyDescent="0.35">
      <c r="A15" s="71">
        <v>85911</v>
      </c>
      <c r="B15" s="57" t="s">
        <v>68</v>
      </c>
      <c r="C15" s="57">
        <v>31</v>
      </c>
      <c r="D15" s="57">
        <v>30</v>
      </c>
      <c r="E15" s="58">
        <v>51</v>
      </c>
    </row>
    <row r="16" spans="1:5" x14ac:dyDescent="0.35">
      <c r="A16" s="71">
        <v>85912</v>
      </c>
      <c r="B16" s="57" t="s">
        <v>69</v>
      </c>
      <c r="C16" s="57">
        <v>55</v>
      </c>
      <c r="D16" s="57">
        <v>19</v>
      </c>
      <c r="E16" s="58">
        <v>46</v>
      </c>
    </row>
    <row r="17" spans="1:11" x14ac:dyDescent="0.35">
      <c r="A17" s="71">
        <v>85920</v>
      </c>
      <c r="B17" s="57" t="s">
        <v>70</v>
      </c>
      <c r="C17" s="57">
        <v>67</v>
      </c>
      <c r="D17" s="57">
        <v>112</v>
      </c>
      <c r="E17" s="58">
        <v>91</v>
      </c>
    </row>
    <row r="18" spans="1:11" x14ac:dyDescent="0.35">
      <c r="A18" s="71">
        <v>85924</v>
      </c>
      <c r="B18" s="57" t="s">
        <v>100</v>
      </c>
      <c r="C18" s="57">
        <v>3</v>
      </c>
      <c r="D18" s="57">
        <v>10</v>
      </c>
      <c r="E18" s="58">
        <v>7</v>
      </c>
    </row>
    <row r="19" spans="1:11" ht="15" thickBot="1" x14ac:dyDescent="0.4">
      <c r="A19" s="72"/>
      <c r="B19" s="73" t="s">
        <v>71</v>
      </c>
      <c r="C19" s="73">
        <f>SUM(C5:C18)</f>
        <v>2031</v>
      </c>
      <c r="D19" s="73">
        <f t="shared" ref="D19:E19" si="0">SUM(D5:D18)</f>
        <v>1873</v>
      </c>
      <c r="E19" s="74">
        <f t="shared" si="0"/>
        <v>1574</v>
      </c>
    </row>
    <row r="20" spans="1:11" ht="15" thickTop="1" x14ac:dyDescent="0.35">
      <c r="A20" s="75" t="s">
        <v>99</v>
      </c>
      <c r="B20" s="76"/>
      <c r="C20" s="76"/>
      <c r="D20" s="76"/>
      <c r="E20" s="76"/>
      <c r="F20" s="77"/>
      <c r="G20" s="77"/>
      <c r="H20" s="77"/>
      <c r="I20" s="77"/>
      <c r="J20" s="77"/>
      <c r="K20" s="77"/>
    </row>
    <row r="21" spans="1:11" x14ac:dyDescent="0.35">
      <c r="A21" s="78" t="s">
        <v>94</v>
      </c>
      <c r="B21" s="79"/>
      <c r="C21" s="79"/>
      <c r="D21" s="79"/>
      <c r="E21" s="79"/>
      <c r="F21" s="77"/>
      <c r="G21" s="77"/>
      <c r="H21" s="77"/>
      <c r="I21" s="77"/>
      <c r="J21" s="77"/>
      <c r="K21" s="77"/>
    </row>
    <row r="22" spans="1:11" ht="15" thickBot="1" x14ac:dyDescent="0.4">
      <c r="A22" s="80"/>
      <c r="B22" s="80"/>
      <c r="C22" s="80"/>
      <c r="D22" s="80"/>
      <c r="E22" s="80"/>
      <c r="F22" s="80"/>
      <c r="G22" s="80"/>
      <c r="H22" s="80"/>
      <c r="I22" s="80"/>
      <c r="J22" s="80"/>
      <c r="K22" s="80"/>
    </row>
    <row r="23" spans="1:11" ht="15" thickTop="1" x14ac:dyDescent="0.35">
      <c r="B23" s="243" t="s">
        <v>72</v>
      </c>
      <c r="C23" s="246"/>
      <c r="D23" s="246"/>
      <c r="E23" s="247"/>
    </row>
    <row r="24" spans="1:11" x14ac:dyDescent="0.35">
      <c r="B24" s="67" t="s">
        <v>37</v>
      </c>
      <c r="C24" s="68" t="s">
        <v>43</v>
      </c>
      <c r="D24" s="68" t="s">
        <v>44</v>
      </c>
      <c r="E24" s="81" t="s">
        <v>45</v>
      </c>
    </row>
    <row r="25" spans="1:11" x14ac:dyDescent="0.35">
      <c r="B25" s="59">
        <v>2002</v>
      </c>
      <c r="C25" s="60">
        <v>1658</v>
      </c>
      <c r="D25" s="60">
        <v>1985</v>
      </c>
      <c r="E25" s="61">
        <v>1196</v>
      </c>
    </row>
    <row r="26" spans="1:11" x14ac:dyDescent="0.35">
      <c r="B26" s="59">
        <v>2005</v>
      </c>
      <c r="C26" s="60">
        <v>2224.8814432989689</v>
      </c>
      <c r="D26" s="60">
        <v>2201.7120487867915</v>
      </c>
      <c r="E26" s="61">
        <v>2000.2254886381693</v>
      </c>
    </row>
    <row r="27" spans="1:11" x14ac:dyDescent="0.35">
      <c r="B27" s="59">
        <v>2008</v>
      </c>
      <c r="C27" s="60">
        <v>2292.7199999999998</v>
      </c>
      <c r="D27" s="60">
        <v>2236.7302904564317</v>
      </c>
      <c r="E27" s="61">
        <v>2035.5670498084291</v>
      </c>
    </row>
    <row r="28" spans="1:11" x14ac:dyDescent="0.35">
      <c r="B28" s="59">
        <v>2009</v>
      </c>
      <c r="C28" s="60">
        <v>2289</v>
      </c>
      <c r="D28" s="60">
        <v>2262</v>
      </c>
      <c r="E28" s="61">
        <v>1973</v>
      </c>
    </row>
    <row r="29" spans="1:11" x14ac:dyDescent="0.35">
      <c r="B29" s="59">
        <v>2010</v>
      </c>
      <c r="C29" s="60">
        <v>2171</v>
      </c>
      <c r="D29" s="60">
        <v>2089</v>
      </c>
      <c r="E29" s="61">
        <v>1600</v>
      </c>
    </row>
    <row r="30" spans="1:11" x14ac:dyDescent="0.35">
      <c r="B30" s="59">
        <v>2011</v>
      </c>
      <c r="C30" s="60">
        <v>2294</v>
      </c>
      <c r="D30" s="60">
        <v>2182</v>
      </c>
      <c r="E30" s="61">
        <v>1866</v>
      </c>
    </row>
    <row r="31" spans="1:11" x14ac:dyDescent="0.35">
      <c r="B31" s="62">
        <v>2012</v>
      </c>
      <c r="C31" s="60">
        <v>2120</v>
      </c>
      <c r="D31" s="60">
        <v>2039</v>
      </c>
      <c r="E31" s="61">
        <v>1933</v>
      </c>
    </row>
    <row r="32" spans="1:11" x14ac:dyDescent="0.35">
      <c r="B32" s="62">
        <v>2013</v>
      </c>
      <c r="C32" s="60">
        <v>2121</v>
      </c>
      <c r="D32" s="60">
        <v>1793</v>
      </c>
      <c r="E32" s="61">
        <v>1885</v>
      </c>
    </row>
    <row r="33" spans="2:5" x14ac:dyDescent="0.35">
      <c r="B33" s="62">
        <v>2014</v>
      </c>
      <c r="C33" s="60">
        <v>2385</v>
      </c>
      <c r="D33" s="60">
        <v>2156</v>
      </c>
      <c r="E33" s="61">
        <v>1928</v>
      </c>
    </row>
    <row r="34" spans="2:5" x14ac:dyDescent="0.35">
      <c r="B34" s="62">
        <v>2015</v>
      </c>
      <c r="C34" s="60">
        <v>2256</v>
      </c>
      <c r="D34" s="60">
        <v>1924</v>
      </c>
      <c r="E34" s="61">
        <v>2228</v>
      </c>
    </row>
    <row r="35" spans="2:5" x14ac:dyDescent="0.35">
      <c r="B35" s="62">
        <v>2016</v>
      </c>
      <c r="C35" s="60">
        <v>2331</v>
      </c>
      <c r="D35" s="60">
        <v>2070</v>
      </c>
      <c r="E35" s="61">
        <v>2248</v>
      </c>
    </row>
    <row r="36" spans="2:5" x14ac:dyDescent="0.35">
      <c r="B36" s="62">
        <v>2017</v>
      </c>
      <c r="C36" s="60">
        <v>2632</v>
      </c>
      <c r="D36" s="60">
        <v>2250</v>
      </c>
      <c r="E36" s="61">
        <v>2039</v>
      </c>
    </row>
    <row r="37" spans="2:5" x14ac:dyDescent="0.35">
      <c r="B37" s="62">
        <v>2018</v>
      </c>
      <c r="C37" s="60">
        <v>2778</v>
      </c>
      <c r="D37" s="60">
        <v>2470</v>
      </c>
      <c r="E37" s="61">
        <v>2637</v>
      </c>
    </row>
    <row r="38" spans="2:5" x14ac:dyDescent="0.35">
      <c r="B38" s="62">
        <v>2019</v>
      </c>
      <c r="C38" s="60">
        <v>2871</v>
      </c>
      <c r="D38" s="60">
        <v>2359</v>
      </c>
      <c r="E38" s="61">
        <v>2655</v>
      </c>
    </row>
    <row r="39" spans="2:5" x14ac:dyDescent="0.35">
      <c r="B39" s="62">
        <v>2020</v>
      </c>
      <c r="C39" s="60">
        <f>C19</f>
        <v>2031</v>
      </c>
      <c r="D39" s="60">
        <f>D19</f>
        <v>1873</v>
      </c>
      <c r="E39" s="61">
        <f>E19</f>
        <v>1574</v>
      </c>
    </row>
    <row r="40" spans="2:5" ht="15" thickBot="1" x14ac:dyDescent="0.4">
      <c r="B40" s="64" t="s">
        <v>98</v>
      </c>
      <c r="C40" s="65">
        <f>C39/C25</f>
        <v>1.2249698431845597</v>
      </c>
      <c r="D40" s="65">
        <f t="shared" ref="D40:E40" si="1">D39/D25</f>
        <v>0.94357682619647354</v>
      </c>
      <c r="E40" s="82">
        <f t="shared" si="1"/>
        <v>1.3160535117056855</v>
      </c>
    </row>
    <row r="41" spans="2:5" ht="15" thickTop="1" x14ac:dyDescent="0.35"/>
  </sheetData>
  <mergeCells count="2">
    <mergeCell ref="A3:E3"/>
    <mergeCell ref="B23:E2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No.2046 Transport Statistics Trafford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17 Key Centre Surveys AM</vt:lpstr>
      <vt:lpstr>Table 18 Key Centre Surveys OP</vt:lpstr>
      <vt:lpstr>Table 19 Key Centre Surveys PM</vt:lpstr>
      <vt:lpstr>Tab 20 Alt KC Traffic Trend</vt:lpstr>
      <vt:lpstr>Tables 21 &amp; 22 KC Car Occupancy</vt:lpstr>
      <vt:lpstr>Table 23 Rail &amp; Met to KC</vt:lpstr>
      <vt:lpstr>Tabs 24 &amp; 25 Walk to KC</vt:lpstr>
      <vt:lpstr>Table 26 KC Car &amp; Non-carTrips </vt:lpstr>
      <vt:lpstr>'Tab 20 Alt KC Traffic Trend'!_Toc243370761</vt:lpstr>
      <vt:lpstr>'Cordon Map'!Print_Area</vt:lpstr>
      <vt:lpstr>'Key Centre Notes'!Print_Area</vt:lpstr>
      <vt:lpstr>'Tab 20 Alt KC Traffic Trend'!Print_Area</vt:lpstr>
      <vt:lpstr>'Table 17 Key Centre Surveys AM'!Print_Area</vt:lpstr>
      <vt:lpstr>'Table 18 Key Centre Surveys OP'!Print_Area</vt:lpstr>
      <vt:lpstr>'Table 19 Key Centre Surveys PM'!Print_Area</vt:lpstr>
      <vt:lpstr>'Table 23 Rail &amp; Met to KC'!Print_Area</vt:lpstr>
      <vt:lpstr>'Table 26 KC Car &amp; Non-carTrips '!Print_Area</vt:lpstr>
      <vt:lpstr>'Tables 21 &amp; 22 KC Car Occupancy'!Print_Area</vt:lpstr>
      <vt:lpstr>'Tabs 24 &amp;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2020-05-27T17:27:38Z</dcterms:created>
  <dcterms:modified xsi:type="dcterms:W3CDTF">2021-08-04T13:34:34Z</dcterms:modified>
</cp:coreProperties>
</file>