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geas.sharepoint.com/sites/BusinessPerformanceManagement_AGEAS_CW/Shared Documents/General/01_C_ Press Release/202512/"/>
    </mc:Choice>
  </mc:AlternateContent>
  <xr:revisionPtr revIDLastSave="1" documentId="8_{77AB1B76-02C9-4ED7-81E3-FF474D0FD5DB}" xr6:coauthVersionLast="47" xr6:coauthVersionMax="47" xr10:uidLastSave="{B9755652-4C90-4EC5-8B3E-E2188309FC30}"/>
  <bookViews>
    <workbookView xWindow="28680" yWindow="-120" windowWidth="51840" windowHeight="21120" tabRatio="876" xr2:uid="{3FEF2F02-6CF2-45E8-9166-086A2488181B}"/>
  </bookViews>
  <sheets>
    <sheet name="Front page" sheetId="1" r:id="rId1"/>
    <sheet name="Summary" sheetId="2" r:id="rId2"/>
    <sheet name="Key figures Ageas" sheetId="3" r:id="rId3"/>
    <sheet name="Capital indicators per region" sheetId="4" r:id="rId4"/>
    <sheet name="Solvency II" sheetId="5" r:id="rId5"/>
    <sheet name="Holding cash" sheetId="6" r:id="rId6"/>
    <sheet name="Inflows @ ageas Share" sheetId="7" r:id="rId7"/>
    <sheet name="Ageas" sheetId="8" r:id="rId8"/>
    <sheet name="Ageas KPI" sheetId="9" r:id="rId9"/>
    <sheet name="AgeasCapGL" sheetId="10" r:id="rId10"/>
    <sheet name="Belgium" sheetId="11" r:id="rId11"/>
    <sheet name="Belgium KPI" sheetId="12" r:id="rId12"/>
    <sheet name="Europe" sheetId="13" r:id="rId13"/>
    <sheet name="Europe KPI" sheetId="14" r:id="rId14"/>
    <sheet name="Asia" sheetId="15" r:id="rId15"/>
    <sheet name="Asia KPI" sheetId="16" r:id="rId16"/>
    <sheet name="Reinsurance" sheetId="17" r:id="rId17"/>
    <sheet name="Reinsurance KPI" sheetId="18" r:id="rId18"/>
  </sheets>
  <definedNames>
    <definedName name="_xlnm._FilterDatabase" localSheetId="8" hidden="1">'Ageas KPI'!#REF!</definedName>
    <definedName name="_xlnm._FilterDatabase" localSheetId="14" hidden="1">Asia!#REF!</definedName>
    <definedName name="_xlnm._FilterDatabase" localSheetId="10" hidden="1">Belgium!#REF!</definedName>
    <definedName name="_xlnm._FilterDatabase" localSheetId="12" hidden="1">Europe!#REF!</definedName>
    <definedName name="_xlnm._FilterDatabase" localSheetId="13" hidden="1">'Europe KPI'!#REF!</definedName>
    <definedName name="_xlnm._FilterDatabase" localSheetId="17" hidden="1">'Reinsurance KPI'!#REF!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"07/27/2023 15:20:56"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7">Ageas!$A$1:$M$89</definedName>
    <definedName name="_xlnm.Print_Area" localSheetId="8">'Ageas KPI'!$A$1:$M$76</definedName>
    <definedName name="_xlnm.Print_Area" localSheetId="9">AgeasCapGL!$A$1:$M$19</definedName>
    <definedName name="_xlnm.Print_Area" localSheetId="14">Asia!$A$1:$M$69</definedName>
    <definedName name="_xlnm.Print_Area" localSheetId="15">'Asia KPI'!$A$1:$M$76</definedName>
    <definedName name="_xlnm.Print_Area" localSheetId="10">Belgium!$A$1:$M$79</definedName>
    <definedName name="_xlnm.Print_Area" localSheetId="11">'Belgium KPI'!$A$1:$M$76</definedName>
    <definedName name="_xlnm.Print_Area" localSheetId="3">'Capital indicators per region'!$A$1:$M$61</definedName>
    <definedName name="_xlnm.Print_Area" localSheetId="12">Europe!$A$1:$M$79</definedName>
    <definedName name="_xlnm.Print_Area" localSheetId="13">'Europe KPI'!$A$1:$M$76</definedName>
    <definedName name="_xlnm.Print_Area" localSheetId="5">'Holding cash'!$A$1:$I$34</definedName>
    <definedName name="_xlnm.Print_Area" localSheetId="6">'Inflows @ ageas Share'!$A$1:$R$58</definedName>
    <definedName name="_xlnm.Print_Area" localSheetId="2">'Key figures Ageas'!$A$1:$M$42</definedName>
    <definedName name="_xlnm.Print_Area" localSheetId="16">Reinsurance!$A$1:$M$53</definedName>
    <definedName name="_xlnm.Print_Area" localSheetId="17">'Reinsurance KPI'!$A$1:$M$66</definedName>
    <definedName name="_xlnm.Print_Area" localSheetId="4">'Solvency II'!$A$1:$M$45</definedName>
    <definedName name="_xlnm.Print_Area" localSheetId="1">Summary!$A$1:$I$32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5" l="1"/>
  <c r="B37" i="5"/>
  <c r="E36" i="9" l="1"/>
  <c r="E28" i="9"/>
  <c r="E5" i="9"/>
  <c r="N54" i="7"/>
  <c r="M54" i="7"/>
  <c r="L54" i="7"/>
  <c r="M85" i="8"/>
  <c r="L85" i="8"/>
  <c r="K85" i="8"/>
  <c r="M84" i="8"/>
  <c r="L84" i="8"/>
  <c r="K84" i="8"/>
  <c r="M83" i="8"/>
  <c r="L83" i="8"/>
  <c r="K83" i="8"/>
  <c r="M82" i="8"/>
  <c r="L82" i="8"/>
  <c r="K82" i="8"/>
  <c r="M49" i="8"/>
  <c r="L49" i="8"/>
  <c r="K49" i="8"/>
  <c r="M51" i="8"/>
  <c r="L51" i="8"/>
  <c r="M48" i="8"/>
  <c r="L48" i="8"/>
  <c r="M47" i="8"/>
  <c r="L47" i="8"/>
  <c r="K51" i="8"/>
  <c r="K48" i="8"/>
  <c r="K47" i="8"/>
  <c r="M3" i="3"/>
  <c r="M10" i="3" s="1"/>
  <c r="L3" i="3"/>
  <c r="L10" i="3" s="1"/>
  <c r="K3" i="3"/>
  <c r="K10" i="3" s="1"/>
  <c r="N52" i="7"/>
  <c r="M52" i="7"/>
  <c r="L52" i="7"/>
  <c r="K52" i="7"/>
  <c r="J52" i="7"/>
  <c r="I52" i="7"/>
  <c r="H52" i="7"/>
  <c r="G52" i="7"/>
  <c r="I32" i="17"/>
  <c r="F28" i="9"/>
  <c r="F36" i="9"/>
  <c r="M27" i="15"/>
  <c r="L27" i="15"/>
  <c r="K27" i="15"/>
  <c r="J27" i="15"/>
  <c r="I27" i="15"/>
  <c r="H27" i="15"/>
  <c r="M14" i="17"/>
  <c r="L14" i="17"/>
  <c r="K14" i="17"/>
  <c r="J14" i="17"/>
  <c r="I14" i="17"/>
  <c r="H14" i="17"/>
  <c r="M42" i="15"/>
  <c r="L42" i="15"/>
  <c r="K42" i="15"/>
  <c r="J42" i="15"/>
  <c r="I42" i="15"/>
  <c r="H42" i="15"/>
  <c r="M37" i="13"/>
  <c r="L37" i="13"/>
  <c r="K37" i="13"/>
  <c r="J37" i="13"/>
  <c r="I37" i="13"/>
  <c r="H37" i="13"/>
  <c r="M27" i="13"/>
  <c r="L27" i="13"/>
  <c r="K27" i="13"/>
  <c r="J27" i="13"/>
  <c r="I27" i="13"/>
  <c r="H27" i="13"/>
  <c r="M14" i="13"/>
  <c r="L14" i="13"/>
  <c r="K14" i="13"/>
  <c r="J14" i="13"/>
  <c r="I14" i="13"/>
  <c r="H14" i="13"/>
  <c r="M14" i="15"/>
  <c r="L14" i="15"/>
  <c r="K14" i="15"/>
  <c r="J14" i="15"/>
  <c r="I14" i="15"/>
  <c r="H14" i="15"/>
  <c r="M37" i="11"/>
  <c r="L37" i="11"/>
  <c r="K37" i="11"/>
  <c r="J37" i="11"/>
  <c r="I37" i="11"/>
  <c r="H37" i="11"/>
  <c r="M27" i="11"/>
  <c r="L27" i="11"/>
  <c r="K27" i="11"/>
  <c r="J27" i="11"/>
  <c r="I27" i="11"/>
  <c r="H27" i="11"/>
  <c r="M14" i="11"/>
  <c r="L14" i="11"/>
  <c r="K14" i="11"/>
  <c r="J14" i="11"/>
  <c r="I14" i="11"/>
  <c r="H14" i="11"/>
  <c r="M43" i="8"/>
  <c r="L43" i="8"/>
  <c r="K43" i="8"/>
  <c r="J43" i="8"/>
  <c r="I43" i="8"/>
  <c r="H43" i="8"/>
  <c r="M33" i="8"/>
  <c r="L33" i="8"/>
  <c r="K33" i="8"/>
  <c r="J33" i="8"/>
  <c r="I33" i="8"/>
  <c r="H33" i="8"/>
  <c r="M20" i="8"/>
  <c r="L20" i="8"/>
  <c r="K20" i="8"/>
  <c r="J20" i="8"/>
  <c r="I20" i="8"/>
  <c r="H20" i="8"/>
</calcChain>
</file>

<file path=xl/sharedStrings.xml><?xml version="1.0" encoding="utf-8"?>
<sst xmlns="http://schemas.openxmlformats.org/spreadsheetml/2006/main" count="2325" uniqueCount="264">
  <si>
    <t>Periodical Financial Information</t>
  </si>
  <si>
    <t>Financial supplement</t>
  </si>
  <si>
    <t>Financial Supplement - Table of Contents</t>
  </si>
  <si>
    <t>Front page</t>
  </si>
  <si>
    <t>Summary</t>
  </si>
  <si>
    <t>Key figures Ageas</t>
  </si>
  <si>
    <t>Capital indicators per region</t>
  </si>
  <si>
    <t>Solvency II</t>
  </si>
  <si>
    <t>Holding cash</t>
  </si>
  <si>
    <t>Inflows @ ageas Share</t>
  </si>
  <si>
    <t>Ageas</t>
  </si>
  <si>
    <t>Ageas KPI</t>
  </si>
  <si>
    <t>AgeasCapGL</t>
  </si>
  <si>
    <t>Belgium</t>
  </si>
  <si>
    <t>Belgium KPI</t>
  </si>
  <si>
    <t>Europe</t>
  </si>
  <si>
    <t>Europe KPI</t>
  </si>
  <si>
    <t>Asia</t>
  </si>
  <si>
    <t>Asia KPI</t>
  </si>
  <si>
    <t>Reinsurance</t>
  </si>
  <si>
    <t>Reinsurance KPI</t>
  </si>
  <si>
    <t>KEY FIGURES AGEAS</t>
  </si>
  <si>
    <t>FY '25</t>
  </si>
  <si>
    <t>H2 '25</t>
  </si>
  <si>
    <t>H1 '25</t>
  </si>
  <si>
    <t>FY '24</t>
  </si>
  <si>
    <t>H2 '24</t>
  </si>
  <si>
    <t>H1 '24</t>
  </si>
  <si>
    <t>FY '23</t>
  </si>
  <si>
    <t>H2 '23</t>
  </si>
  <si>
    <t>H1 '23</t>
  </si>
  <si>
    <t>FY '22</t>
  </si>
  <si>
    <t>H2 '22</t>
  </si>
  <si>
    <t>H1 '22</t>
  </si>
  <si>
    <t>in EUR million (unless mentioned otherwise)</t>
  </si>
  <si>
    <r>
      <t>Inflows</t>
    </r>
    <r>
      <rPr>
        <b/>
        <vertAlign val="superscript"/>
        <sz val="8"/>
        <color rgb="FF8E419C"/>
        <rFont val="Arial"/>
        <family val="2"/>
      </rPr>
      <t>1</t>
    </r>
  </si>
  <si>
    <t xml:space="preserve"> - Belgium</t>
  </si>
  <si>
    <t xml:space="preserve"> - Europe</t>
  </si>
  <si>
    <t xml:space="preserve"> - Asia</t>
  </si>
  <si>
    <r>
      <t xml:space="preserve"> - Reinsurance 3</t>
    </r>
    <r>
      <rPr>
        <vertAlign val="superscript"/>
        <sz val="8"/>
        <color theme="1" tint="0.34998626667073579"/>
        <rFont val="Arial"/>
        <family val="2"/>
      </rPr>
      <t>rd</t>
    </r>
    <r>
      <rPr>
        <sz val="8"/>
        <color theme="1" tint="0.34998626667073579"/>
        <rFont val="Arial"/>
        <family val="2"/>
      </rPr>
      <t xml:space="preserve"> Party Business</t>
    </r>
  </si>
  <si>
    <t/>
  </si>
  <si>
    <t xml:space="preserve"> - Life</t>
  </si>
  <si>
    <t xml:space="preserve"> - Non Life</t>
  </si>
  <si>
    <t>Net Result Ageas</t>
  </si>
  <si>
    <t>Net Operating Result Ageas</t>
  </si>
  <si>
    <t xml:space="preserve"> - Reinsurance</t>
  </si>
  <si>
    <t xml:space="preserve"> - General Account</t>
  </si>
  <si>
    <t xml:space="preserve"> - Non-Life</t>
  </si>
  <si>
    <r>
      <t>Non-Life Combined ratio (in %)</t>
    </r>
    <r>
      <rPr>
        <b/>
        <vertAlign val="superscript"/>
        <sz val="8"/>
        <color rgb="FF8E419C"/>
        <rFont val="Arial"/>
        <family val="2"/>
      </rPr>
      <t>1</t>
    </r>
  </si>
  <si>
    <t>Operational Capital Generation</t>
  </si>
  <si>
    <t>Operational Free Capital Generation</t>
  </si>
  <si>
    <t>Shareholders' equity</t>
  </si>
  <si>
    <t>Comprehensive equity²</t>
  </si>
  <si>
    <t>-</t>
  </si>
  <si>
    <t>Solvency Available Capital</t>
  </si>
  <si>
    <t>Solvency II - Pillar II</t>
  </si>
  <si>
    <t>Return on Shareholders' equity</t>
  </si>
  <si>
    <t>Cum. Average number of outstanding shares (in m of shares)</t>
  </si>
  <si>
    <r>
      <t>Net Operating Earnings per share (in EUR)</t>
    </r>
    <r>
      <rPr>
        <b/>
        <vertAlign val="superscript"/>
        <sz val="8"/>
        <color indexed="25"/>
        <rFont val="Arial"/>
        <family val="2"/>
      </rPr>
      <t xml:space="preserve">  </t>
    </r>
  </si>
  <si>
    <t>Actual number of outstanding shares (in m of shares)</t>
  </si>
  <si>
    <t>Comprehensive equity per share (in EUR)</t>
  </si>
  <si>
    <t>(Interim) Dividend per share declared (in EUR)</t>
  </si>
  <si>
    <r>
      <t>1. 2023 &amp; 2024 figures have been restated for the new Reinsurance definition for 3</t>
    </r>
    <r>
      <rPr>
        <vertAlign val="superscript"/>
        <sz val="8"/>
        <color theme="1"/>
        <rFont val="Calibri"/>
        <family val="2"/>
        <scheme val="minor"/>
      </rPr>
      <t>rd</t>
    </r>
    <r>
      <rPr>
        <sz val="8"/>
        <color theme="1"/>
        <rFont val="Calibri"/>
        <family val="2"/>
        <scheme val="minor"/>
      </rPr>
      <t xml:space="preserve"> Party Business.</t>
    </r>
  </si>
  <si>
    <t>2. Comprehensive equity only includes CSM Life.</t>
  </si>
  <si>
    <t xml:space="preserve">Key Capital Indicators   </t>
  </si>
  <si>
    <t>in EUR million after tax</t>
  </si>
  <si>
    <t xml:space="preserve"> </t>
  </si>
  <si>
    <t>Shareholders’ equity</t>
  </si>
  <si>
    <t>Life CSM</t>
  </si>
  <si>
    <t>UG/L on Real Estate</t>
  </si>
  <si>
    <t>Comprehensive equity</t>
  </si>
  <si>
    <t xml:space="preserve">Solvency Available Capital </t>
  </si>
  <si>
    <t>Solvency Required Capital</t>
  </si>
  <si>
    <t>Solvency ratio</t>
  </si>
  <si>
    <t>Operational Solvency Capital Requirements</t>
  </si>
  <si>
    <t>in EUR million</t>
  </si>
  <si>
    <t>Pillar II Own Funds</t>
  </si>
  <si>
    <t>Pillar II SCR</t>
  </si>
  <si>
    <t>Pillar II ratio</t>
  </si>
  <si>
    <t>Pillar I Own Funds</t>
  </si>
  <si>
    <t>Pillar I SCR</t>
  </si>
  <si>
    <t>Pillar I ratio</t>
  </si>
  <si>
    <t>Pillar II SCR composition</t>
  </si>
  <si>
    <t>Market Risk</t>
  </si>
  <si>
    <t>Counterparty Default Risk</t>
  </si>
  <si>
    <t>Life Underwriting Risk</t>
  </si>
  <si>
    <t>Health Underwriting Risk</t>
  </si>
  <si>
    <t>Non-life Underwriting Risk</t>
  </si>
  <si>
    <t>Diversification between above mentioned risks</t>
  </si>
  <si>
    <t>Non Diversifiable Risks</t>
  </si>
  <si>
    <t>Loss-Absorption through Technical Provisions</t>
  </si>
  <si>
    <t>Loss-Absorption through Deferred Taxes</t>
  </si>
  <si>
    <t>Insurance SCR ageas</t>
  </si>
  <si>
    <t>General Account &amp; Diversification SCR ageas</t>
  </si>
  <si>
    <t>Total Eligible Solvency II Pillar I Own Funds, of which:</t>
  </si>
  <si>
    <t>Tier 1</t>
  </si>
  <si>
    <t>Tier 1 restricted</t>
  </si>
  <si>
    <t>Tier 2</t>
  </si>
  <si>
    <t>Tier 3</t>
  </si>
  <si>
    <t>EVOLUTION GENERAL ACCOUNT CASH POSITION</t>
  </si>
  <si>
    <r>
      <t>in EUR million</t>
    </r>
    <r>
      <rPr>
        <i/>
        <vertAlign val="superscript"/>
        <sz val="8"/>
        <color indexed="52"/>
        <rFont val="Arial"/>
        <family val="2"/>
      </rPr>
      <t xml:space="preserve">  </t>
    </r>
  </si>
  <si>
    <t>Total cash &amp; liquid assets BoP</t>
  </si>
  <si>
    <t>Distribution to shareholders</t>
  </si>
  <si>
    <t>Final dividend</t>
  </si>
  <si>
    <t>Interim dividend</t>
  </si>
  <si>
    <t>Share buy-back</t>
  </si>
  <si>
    <t>Net dividend upstream</t>
  </si>
  <si>
    <t>- Portugal</t>
  </si>
  <si>
    <t>- UK</t>
  </si>
  <si>
    <t>- Türkiye</t>
  </si>
  <si>
    <t>- Thailand</t>
  </si>
  <si>
    <t>- China</t>
  </si>
  <si>
    <t>- Malaysia</t>
  </si>
  <si>
    <t>- India</t>
  </si>
  <si>
    <t>- Vietnam</t>
  </si>
  <si>
    <t>RPI</t>
  </si>
  <si>
    <t>M&amp;A and capital transactions</t>
  </si>
  <si>
    <t>General Account</t>
  </si>
  <si>
    <r>
      <t>Other</t>
    </r>
    <r>
      <rPr>
        <sz val="8"/>
        <color indexed="8"/>
        <rFont val="Arial"/>
        <family val="2"/>
      </rPr>
      <t xml:space="preserve"> (incl. corporate center costs, interest and RO Asia costs)</t>
    </r>
  </si>
  <si>
    <t>Total cash &amp; liquid assets EoP</t>
  </si>
  <si>
    <t>INFLOWS @AGEAS' SHARE</t>
  </si>
  <si>
    <t>Const. FX delta FY' 25 vs FY' 24</t>
  </si>
  <si>
    <t xml:space="preserve">in EUR million  </t>
  </si>
  <si>
    <t>% ownership</t>
  </si>
  <si>
    <t>Delta</t>
  </si>
  <si>
    <t>Business delta</t>
  </si>
  <si>
    <t>FX delta</t>
  </si>
  <si>
    <t>Life</t>
  </si>
  <si>
    <t xml:space="preserve">Non-Life </t>
  </si>
  <si>
    <t>United Kingdom</t>
  </si>
  <si>
    <t>Portugal</t>
  </si>
  <si>
    <t>51% - 100%</t>
  </si>
  <si>
    <t>France</t>
  </si>
  <si>
    <t>Türkiye</t>
  </si>
  <si>
    <t>36% - 40%</t>
  </si>
  <si>
    <t>Malaysia</t>
  </si>
  <si>
    <t>Thailand</t>
  </si>
  <si>
    <t>15% - 31%</t>
  </si>
  <si>
    <t>China</t>
  </si>
  <si>
    <t>Taiping RE</t>
  </si>
  <si>
    <t>Philippines</t>
  </si>
  <si>
    <t>Vietnam</t>
  </si>
  <si>
    <t>India</t>
  </si>
  <si>
    <t>40% - 70%</t>
  </si>
  <si>
    <r>
      <t>Reinsurance - 3</t>
    </r>
    <r>
      <rPr>
        <b/>
        <vertAlign val="superscript"/>
        <sz val="8"/>
        <color theme="1"/>
        <rFont val="Arial"/>
        <family val="2"/>
      </rPr>
      <t>rd</t>
    </r>
    <r>
      <rPr>
        <b/>
        <sz val="8"/>
        <color theme="1"/>
        <rFont val="Arial"/>
        <family val="2"/>
      </rPr>
      <t xml:space="preserve"> Party Business</t>
    </r>
  </si>
  <si>
    <t>Total Inflows</t>
  </si>
  <si>
    <t>Reinsurance - Capital Management</t>
  </si>
  <si>
    <t>Reinsurance - Group Purchasing</t>
  </si>
  <si>
    <t>AGEAS</t>
  </si>
  <si>
    <t>TOTAL NET  RESULT</t>
  </si>
  <si>
    <t>RPN(i)</t>
  </si>
  <si>
    <t>UG/L on FVTPL</t>
  </si>
  <si>
    <t>RG/L on FVOCI equities</t>
  </si>
  <si>
    <r>
      <t>Other non-cash</t>
    </r>
    <r>
      <rPr>
        <vertAlign val="superscript"/>
        <sz val="8"/>
        <color theme="1"/>
        <rFont val="Arial"/>
        <family val="2"/>
      </rPr>
      <t>1</t>
    </r>
  </si>
  <si>
    <t>Tax impact on the above items</t>
  </si>
  <si>
    <t>TOTAL NET OPERATING RESULT</t>
  </si>
  <si>
    <t>LIFE NET OPERATING RESULT</t>
  </si>
  <si>
    <t>CSM Release</t>
  </si>
  <si>
    <t>Result on short-term Life</t>
  </si>
  <si>
    <t>Non-attributable costs</t>
  </si>
  <si>
    <t>Other income and expenses</t>
  </si>
  <si>
    <t>Operating insurance service result</t>
  </si>
  <si>
    <t>Investment result</t>
  </si>
  <si>
    <t>Non-allocated result</t>
  </si>
  <si>
    <t>Insurance result</t>
  </si>
  <si>
    <t>Result on surplus assets</t>
  </si>
  <si>
    <t>Tax</t>
  </si>
  <si>
    <t xml:space="preserve">Life Net Operating Result </t>
  </si>
  <si>
    <t>Life Guaranteed</t>
  </si>
  <si>
    <t>Life Unit-Linked</t>
  </si>
  <si>
    <t>NON-LIFE NET OPERATING RESULT NON-LIFE</t>
  </si>
  <si>
    <t>Non-Life</t>
  </si>
  <si>
    <t>Insurance revenues</t>
  </si>
  <si>
    <t>Claims</t>
  </si>
  <si>
    <r>
      <t xml:space="preserve">        of which prior year claims</t>
    </r>
    <r>
      <rPr>
        <i/>
        <vertAlign val="superscript"/>
        <sz val="8"/>
        <color theme="1"/>
        <rFont val="Arial"/>
        <family val="2"/>
      </rPr>
      <t>1.2</t>
    </r>
  </si>
  <si>
    <r>
      <t xml:space="preserve">        of which current year discounting</t>
    </r>
    <r>
      <rPr>
        <i/>
        <vertAlign val="superscript"/>
        <sz val="8"/>
        <color theme="1"/>
        <rFont val="Arial"/>
        <family val="2"/>
      </rPr>
      <t>1</t>
    </r>
  </si>
  <si>
    <t>Expenses incl. non-attributable costs</t>
  </si>
  <si>
    <t>Reinsurance result</t>
  </si>
  <si>
    <t>Result from Reinsurance Partnerships</t>
  </si>
  <si>
    <t>Result from Reinsurance Capital Management</t>
  </si>
  <si>
    <t xml:space="preserve">Non-Life Net Operating Result </t>
  </si>
  <si>
    <t>Accident &amp; Health</t>
  </si>
  <si>
    <t>Reinsurance result Protection</t>
  </si>
  <si>
    <t>Motor</t>
  </si>
  <si>
    <t>Household</t>
  </si>
  <si>
    <t>Other</t>
  </si>
  <si>
    <t xml:space="preserve">GENERAL ACCOUNT NET OPERATING RESULT 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</si>
  <si>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Includes impact from JVs as from FY23</t>
    </r>
  </si>
  <si>
    <r>
      <rPr>
        <vertAlign val="superscript"/>
        <sz val="8"/>
        <color theme="1"/>
        <rFont val="Calibri"/>
        <family val="2"/>
        <scheme val="minor"/>
      </rPr>
      <t xml:space="preserve">2 </t>
    </r>
    <r>
      <rPr>
        <sz val="8"/>
        <color theme="1"/>
        <rFont val="Calibri"/>
        <family val="2"/>
        <scheme val="minor"/>
      </rPr>
      <t>From 2024, PY claims are only disclosed for Insurance companies (no restatement on prior periods)</t>
    </r>
  </si>
  <si>
    <t xml:space="preserve">AGEAS KEY PERFORMANCE INDICATORS </t>
  </si>
  <si>
    <t>FY 2022</t>
  </si>
  <si>
    <t>H2 2022</t>
  </si>
  <si>
    <t>H1 2022</t>
  </si>
  <si>
    <t>KEY PERFORMANCE INDICATORS LIFE</t>
  </si>
  <si>
    <t>Inflows</t>
  </si>
  <si>
    <t>Life Liabilities</t>
  </si>
  <si>
    <t>Life Liabilities, excl. UGL</t>
  </si>
  <si>
    <t>Average Life Liabilities, excl. UGL</t>
  </si>
  <si>
    <t>Guaranteed margin - Group-wide (in bps)</t>
  </si>
  <si>
    <t>Unit-Linked margin - Group-wide (in bps)</t>
  </si>
  <si>
    <t>Life Liabilities BBA</t>
  </si>
  <si>
    <t>Life Liabilities VFA</t>
  </si>
  <si>
    <t>Life Liabilities PAA</t>
  </si>
  <si>
    <t>Life IFRS 9 and IFRS 4</t>
  </si>
  <si>
    <t>CSM, Movement Analysis</t>
  </si>
  <si>
    <t>BOP</t>
  </si>
  <si>
    <t>Time Value</t>
  </si>
  <si>
    <t>New Business</t>
  </si>
  <si>
    <t>CSM release</t>
  </si>
  <si>
    <t>Movement on existing portfolio</t>
  </si>
  <si>
    <t>FX</t>
  </si>
  <si>
    <t>EOP</t>
  </si>
  <si>
    <t>Operating CSM Movement</t>
  </si>
  <si>
    <t>in percentage of BoP CSM</t>
  </si>
  <si>
    <t>Value New Business (VNB)</t>
  </si>
  <si>
    <t>Present Value New Business Premium (PVNBP)</t>
  </si>
  <si>
    <t>New Business Margin (NBM)</t>
  </si>
  <si>
    <t>KEY PERFORMANCE INDICATORS NON-LIFE</t>
  </si>
  <si>
    <t>Non-Life Liabilities</t>
  </si>
  <si>
    <t>Claims Ratio</t>
  </si>
  <si>
    <t>of which prior year claims</t>
  </si>
  <si>
    <t>of which current year discounting benefit</t>
  </si>
  <si>
    <t>Expense Ratio</t>
  </si>
  <si>
    <t>Reinsurance Ratio</t>
  </si>
  <si>
    <t>Combined Ratio, total</t>
  </si>
  <si>
    <t>Combined Ratio, Accident &amp; Health</t>
  </si>
  <si>
    <t>Combined Ratio, Motor</t>
  </si>
  <si>
    <t>Combined Ratio, Household</t>
  </si>
  <si>
    <t>Combined Ratio, Other</t>
  </si>
  <si>
    <t>Net Realised Capital Gains (@ageas' share)*</t>
  </si>
  <si>
    <t>TOTAL</t>
  </si>
  <si>
    <t>* impact on net operating result of realised cap gains/losses net of impairments/ECL after taxes @ageas’ share</t>
  </si>
  <si>
    <t>BELGIUM</t>
  </si>
  <si>
    <t xml:space="preserve">LIFE NET OPERATING RESULT </t>
  </si>
  <si>
    <t>Life Net Operating Result</t>
  </si>
  <si>
    <t xml:space="preserve">NON-LIFE NET OPERATING RESULT </t>
  </si>
  <si>
    <t>of which current year discounting</t>
  </si>
  <si>
    <t>Result from Reinsurance Group Purchasing</t>
  </si>
  <si>
    <t>Non-Life Net Operating Result</t>
  </si>
  <si>
    <t xml:space="preserve">BELGIUM KEY PERFORMANCE INDICATORS </t>
  </si>
  <si>
    <t>Guaranteed margin (in bps)</t>
  </si>
  <si>
    <t>Unit-Linked margin (in bps)</t>
  </si>
  <si>
    <t>Life IFRS 9</t>
  </si>
  <si>
    <t>EUROPE</t>
  </si>
  <si>
    <t xml:space="preserve">NET OPERATING RESULT </t>
  </si>
  <si>
    <r>
      <t xml:space="preserve">        of which prior year claims</t>
    </r>
    <r>
      <rPr>
        <i/>
        <vertAlign val="superscript"/>
        <sz val="8"/>
        <color theme="1"/>
        <rFont val="Arial"/>
        <family val="2"/>
      </rPr>
      <t>1</t>
    </r>
  </si>
  <si>
    <t xml:space="preserve">EUROPE KEY PERFORMANCE INDICATORS </t>
  </si>
  <si>
    <t>Guaranteed margin (bps)</t>
  </si>
  <si>
    <t>Unit-Linked margin (bps)</t>
  </si>
  <si>
    <t>Life  IFRS 9 and IFRS 4</t>
  </si>
  <si>
    <t>ASIA</t>
  </si>
  <si>
    <t xml:space="preserve">ASIA KEY PERFORMANCE INDICATORS </t>
  </si>
  <si>
    <t>REINSURANCE</t>
  </si>
  <si>
    <t>Release CSM</t>
  </si>
  <si>
    <r>
      <t>3</t>
    </r>
    <r>
      <rPr>
        <vertAlign val="superscript"/>
        <sz val="8"/>
        <color theme="0"/>
        <rFont val="Arial"/>
        <family val="2"/>
      </rPr>
      <t>rd</t>
    </r>
    <r>
      <rPr>
        <sz val="8"/>
        <color theme="0"/>
        <rFont val="Arial"/>
        <family val="2"/>
      </rPr>
      <t xml:space="preserve"> Party Business</t>
    </r>
  </si>
  <si>
    <t>REINSURANCE KEY PERFORMANCE INDICATORS</t>
  </si>
  <si>
    <r>
      <t>3</t>
    </r>
    <r>
      <rPr>
        <b/>
        <vertAlign val="superscript"/>
        <sz val="8"/>
        <color theme="1"/>
        <rFont val="Arial"/>
        <family val="2"/>
      </rPr>
      <t xml:space="preserve">rd </t>
    </r>
    <r>
      <rPr>
        <b/>
        <sz val="8"/>
        <color theme="1"/>
        <rFont val="Arial"/>
        <family val="2"/>
      </rPr>
      <t>party business</t>
    </r>
  </si>
  <si>
    <t>of which discounting</t>
  </si>
  <si>
    <t>Capital Management</t>
  </si>
  <si>
    <t>Group Purchasing</t>
  </si>
  <si>
    <r>
      <t>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Party Business</t>
    </r>
  </si>
  <si>
    <t>of which Reinsurance Partnerships</t>
  </si>
  <si>
    <t>FY '25 Results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</si>
  <si>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Includes removal of applying hyperinflationary accounting and any resulting IAS 36 impairments, along with the amortisation and impairment of intangibles from purchase price allocations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</si>
</sst>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* #,##0.00_ ;_ * \-#,##0.00_ ;_ * &quot;-&quot;??_ ;_ @_ "/>
    <numFmt numFmtId="168" formatCode="#,##0;\(\ #,##0&quot;&quot;"/>
    <numFmt numFmtId="169" formatCode="#,##0,,;\(#,##0,,\);\-"/>
    <numFmt numFmtId="170" formatCode="#,##0;\(#,##0\);\-"/>
    <numFmt numFmtId="171" formatCode="#,##0.00;\(#,##0.00\);\-"/>
    <numFmt numFmtId="172" formatCode="0.0%"/>
    <numFmt numFmtId="173" formatCode="#,##0,,;\(\ #,##0,,\)"/>
    <numFmt numFmtId="174" formatCode="#,##0;\(\ #,##0\ \)&quot;&quot;"/>
    <numFmt numFmtId="175" formatCode="[&gt;=0.049999]#,##0.0_ _);[&lt;=-0.049999]\(\ #,##0.0\ \);&quot;&quot;"/>
    <numFmt numFmtId="176" formatCode="[&gt;=0.049999]#,##0_ _);[&lt;=-0.049999]\(\ #,##0\ \);&quot;- &quot;"/>
    <numFmt numFmtId="177" formatCode="0,,"/>
    <numFmt numFmtId="178" formatCode="#,##0.00,,"/>
    <numFmt numFmtId="179" formatCode="#,##0,,;\(#,##0,,\)"/>
    <numFmt numFmtId="180" formatCode="[&gt;=0.049999]#,##0_ _);[&lt;=-0.049999]\(\ #,##0\ \);&quot; &quot;"/>
    <numFmt numFmtId="181" formatCode="#,##0,,"/>
    <numFmt numFmtId="182" formatCode="#,##0,,;\(\ #,##0,,\ \)&quot;&quot;"/>
    <numFmt numFmtId="183" formatCode="#,##0.0,,;\(#,##0.0,,\);\-"/>
    <numFmt numFmtId="184" formatCode="#,##0.0;\(\ #,##0.0&quot;&quot;"/>
    <numFmt numFmtId="185" formatCode="#,##0.000,,;\(\ #,##0.000,,\ \)&quot;&quot;"/>
    <numFmt numFmtId="186" formatCode="_-* #,##0_-;\-* #,##0_-;_-* &quot;-&quot;??_-;_-@_-"/>
    <numFmt numFmtId="187" formatCode="##0.0%;\ \(##0.0%\)"/>
    <numFmt numFmtId="188" formatCode="#,##0.0;\(\ #,##0.0\ \)&quot;&quot;"/>
    <numFmt numFmtId="189" formatCode="#,##0.0_);\(#,##0.0\);\-\-??"/>
    <numFmt numFmtId="190" formatCode="#,##0.00\ \ ;"/>
    <numFmt numFmtId="191" formatCode="#,##0.\9\5\ \ ;"/>
    <numFmt numFmtId="192" formatCode="#,##0.\9\9\ \ ;"/>
    <numFmt numFmtId="193" formatCode="[$-41F]d\ mmmm\ yyyy;@"/>
    <numFmt numFmtId="194" formatCode="_-* #,##0.00\ _T_L_-;\-* #,##0.00\ _T_L_-;_-* &quot;-&quot;??\ _T_L_-;_-@_-"/>
    <numFmt numFmtId="195" formatCode="_-* #,##0_$_-;\-* #,##0_$_-;_-* &quot;-&quot;_$_-;_-@_-"/>
    <numFmt numFmtId="196" formatCode="_-* #,##0\ _T_L_-;\-* #,##0\ _T_L_-;_-* &quot;-&quot;\ _T_L_-;_-@_-"/>
    <numFmt numFmtId="197" formatCode="_-* #,##0\ _F_-;\-* #,##0\ _F_-;_-* &quot;-&quot;\ _F_-;_-@_-"/>
    <numFmt numFmtId="198" formatCode="_-* #,##0.00_?_._-;\-* #,##0.00_?_._-;_-* &quot;-&quot;??_?_._-;_-@_-"/>
    <numFmt numFmtId="199" formatCode="&quot;TL&quot;#,##0.00;[Red]\-&quot;TL&quot;#,##0.00"/>
    <numFmt numFmtId="200" formatCode="_-* #,##0.00_$_-;\-* #,##0.00_$_-;_-* &quot;-&quot;??_$_-;_-@_-"/>
    <numFmt numFmtId="201" formatCode="_ * #,##0\ _T_L_ ;_ * #,##0\ _T_L_ ;_ * &quot;-&quot;\ _T_L_ ;_ @_ "/>
    <numFmt numFmtId="202" formatCode="_-* #,##0\ _$_-;\-* #,##0\ _$_-;_-* &quot;-&quot;\ _$_-;_-@_-"/>
    <numFmt numFmtId="203" formatCode="_-* #,##0_?_._-;\-* #,##0_?_._-;_-* &quot;-&quot;_?_._-;_-@_-"/>
    <numFmt numFmtId="204" formatCode="_ * #,##0.00\ _T_L_ ;_ * #,##0.00\ _T_L_ ;_ * &quot;-&quot;??\ _T_L_ ;_ @_ "/>
    <numFmt numFmtId="205" formatCode="_ * #,##0_)\ _T_L_ ;_ * \(#,##0\)\ _T_L_ ;_ * &quot;-&quot;_)\ _T_L_ ;_ @_ "/>
    <numFmt numFmtId="206" formatCode="#,##0;\(\ #,##0\)"/>
    <numFmt numFmtId="207" formatCode="0.000%"/>
    <numFmt numFmtId="208" formatCode="_ * #,##0.00_-\ _€_ ;_ * #,##0.00\-\ _€_ ;_ * &quot;-&quot;??_-\ _€_ ;_ @_ "/>
    <numFmt numFmtId="209" formatCode="\ #,##0%;\(#,##0%\);&quot;&quot;"/>
    <numFmt numFmtId="210" formatCode="#,##0_);\(#,##0\);0_)"/>
    <numFmt numFmtId="211" formatCode="_ * #,##0.00\ _B_F_ ;_ * #,##0.00\ _B_F_ ;_ * &quot;-&quot;??\ _B_F_ ;_ @_ "/>
    <numFmt numFmtId="212" formatCode="#.00"/>
    <numFmt numFmtId="213" formatCode="_-* #,##0.00\ _€_-;\-* #,##0.00\ _€_-;_-* &quot;-&quot;??\ _€_-;_-@_-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u/>
      <sz val="10"/>
      <color rgb="FF0070C0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rgb="FF8E419C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vertAlign val="superscript"/>
      <sz val="8"/>
      <color rgb="FF8E419C"/>
      <name val="Arial"/>
      <family val="2"/>
    </font>
    <font>
      <b/>
      <sz val="8"/>
      <color theme="1" tint="0.34998626667073579"/>
      <name val="Arial"/>
      <family val="2"/>
    </font>
    <font>
      <b/>
      <vertAlign val="superscript"/>
      <sz val="8"/>
      <color indexed="25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8E419C"/>
      <name val="Arial"/>
      <family val="2"/>
    </font>
    <font>
      <sz val="8"/>
      <color theme="5" tint="-0.249977111117893"/>
      <name val="Arial"/>
      <family val="2"/>
    </font>
    <font>
      <b/>
      <sz val="8"/>
      <color theme="1"/>
      <name val="Arial"/>
      <family val="2"/>
    </font>
    <font>
      <sz val="8"/>
      <color rgb="FFFC9E00"/>
      <name val="Arial"/>
      <family val="2"/>
    </font>
    <font>
      <i/>
      <vertAlign val="superscript"/>
      <sz val="8"/>
      <color indexed="52"/>
      <name val="Arial"/>
      <family val="2"/>
    </font>
    <font>
      <strike/>
      <sz val="8"/>
      <color rgb="FFFC9E00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i/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11"/>
      <color indexed="8"/>
      <name val="Calibri"/>
      <family val="2"/>
    </font>
    <font>
      <sz val="10"/>
      <name val="Helv"/>
      <charset val="162"/>
    </font>
    <font>
      <sz val="8"/>
      <name val="Arial"/>
      <family val="2"/>
      <charset val="162"/>
    </font>
    <font>
      <sz val="10"/>
      <name val="Helv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10"/>
      <name val="Arial Cyr"/>
      <charset val="204"/>
    </font>
    <font>
      <sz val="10"/>
      <name val="Arial Tur"/>
      <charset val="162"/>
    </font>
    <font>
      <sz val="10"/>
      <name val="Times New Roman Tur"/>
      <charset val="162"/>
    </font>
    <font>
      <sz val="10"/>
      <name val="MS Sans Serif"/>
      <family val="2"/>
      <charset val="162"/>
    </font>
    <font>
      <sz val="9"/>
      <name val="Arial Tur"/>
      <charset val="162"/>
    </font>
    <font>
      <sz val="10"/>
      <name val="Times New Roman"/>
      <family val="1"/>
      <charset val="162"/>
    </font>
    <font>
      <sz val="7"/>
      <color theme="1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mbria"/>
      <family val="2"/>
    </font>
    <font>
      <sz val="10"/>
      <color indexed="32"/>
      <name val="Arial CE"/>
      <family val="2"/>
      <charset val="238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b/>
      <sz val="10"/>
      <name val="Arial Narrow"/>
      <family val="2"/>
      <charset val="204"/>
    </font>
    <font>
      <sz val="11"/>
      <color rgb="FFFF0000"/>
      <name val="Arial"/>
      <family val="2"/>
    </font>
    <font>
      <vertAlign val="superscript"/>
      <sz val="8"/>
      <color theme="0"/>
      <name val="Arial"/>
      <family val="2"/>
    </font>
    <font>
      <vertAlign val="superscript"/>
      <sz val="8"/>
      <color theme="1" tint="0.34998626667073579"/>
      <name val="Arial"/>
      <family val="2"/>
    </font>
    <font>
      <b/>
      <sz val="8"/>
      <name val="Arial"/>
      <family val="2"/>
    </font>
    <font>
      <sz val="8"/>
      <color theme="0"/>
      <name val="Arial"/>
    </font>
    <font>
      <sz val="8"/>
      <color theme="1"/>
      <name val="Arial"/>
    </font>
  </fonts>
  <fills count="38">
    <fill>
      <patternFill patternType="none"/>
    </fill>
    <fill>
      <patternFill patternType="gray125"/>
    </fill>
    <fill>
      <patternFill patternType="solid">
        <fgColor rgb="FF8E419C"/>
        <bgColor indexed="64"/>
      </patternFill>
    </fill>
    <fill>
      <patternFill patternType="solid">
        <fgColor rgb="FFF3ECF5"/>
        <bgColor indexed="64"/>
      </patternFill>
    </fill>
    <fill>
      <patternFill patternType="solid">
        <fgColor rgb="FFE8D9EB"/>
        <bgColor indexed="64"/>
      </patternFill>
    </fill>
    <fill>
      <patternFill patternType="solid">
        <fgColor rgb="FFF3EBF5"/>
      </patternFill>
    </fill>
    <fill>
      <patternFill patternType="solid">
        <fgColor rgb="FFFC9E00"/>
        <bgColor indexed="64"/>
      </patternFill>
    </fill>
    <fill>
      <patternFill patternType="solid">
        <fgColor rgb="FFFFF5E5"/>
        <bgColor indexed="64"/>
      </patternFill>
    </fill>
    <fill>
      <patternFill patternType="solid">
        <fgColor rgb="FFFEECCC"/>
        <bgColor indexed="64"/>
      </patternFill>
    </fill>
    <fill>
      <patternFill patternType="solid">
        <fgColor rgb="FF90BC0D"/>
        <bgColor indexed="64"/>
      </patternFill>
    </fill>
    <fill>
      <patternFill patternType="solid">
        <fgColor rgb="FFF4F8E6"/>
        <bgColor indexed="64"/>
      </patternFill>
    </fill>
    <fill>
      <patternFill patternType="solid">
        <fgColor rgb="FFE9F2CF"/>
        <bgColor indexed="64"/>
      </patternFill>
    </fill>
    <fill>
      <patternFill patternType="solid">
        <fgColor rgb="FFD30773"/>
        <bgColor indexed="64"/>
      </patternFill>
    </fill>
    <fill>
      <patternFill patternType="solid">
        <fgColor rgb="FFF6CDE3"/>
        <bgColor indexed="64"/>
      </patternFill>
    </fill>
    <fill>
      <patternFill patternType="solid">
        <fgColor rgb="FFFBE6F1"/>
        <bgColor indexed="64"/>
      </patternFill>
    </fill>
    <fill>
      <patternFill patternType="solid">
        <fgColor rgb="FFEE5623"/>
        <bgColor indexed="64"/>
      </patternFill>
    </fill>
    <fill>
      <patternFill patternType="solid">
        <fgColor rgb="FFFDEEE9"/>
        <bgColor indexed="64"/>
      </patternFill>
    </fill>
    <fill>
      <patternFill patternType="solid">
        <fgColor rgb="FFFCDDD3"/>
        <bgColor indexed="64"/>
      </patternFill>
    </fill>
    <fill>
      <patternFill patternType="solid">
        <fgColor rgb="FFEAFBFD"/>
        <bgColor indexed="64"/>
      </patternFill>
    </fill>
    <fill>
      <patternFill patternType="solid">
        <fgColor rgb="FFD6F7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rgb="FF67CFD9"/>
        <bgColor indexed="64"/>
      </patternFill>
    </fill>
    <fill>
      <patternFill patternType="solid">
        <fgColor rgb="FFC2ECF0"/>
        <bgColor indexed="64"/>
      </patternFill>
    </fill>
    <fill>
      <patternFill patternType="solid">
        <fgColor rgb="FFE1F5F7"/>
        <bgColor indexed="64"/>
      </patternFill>
    </fill>
  </fills>
  <borders count="32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rgb="FFFFFFFF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 style="thick">
        <color theme="0"/>
      </right>
      <top style="thick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1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indexed="64"/>
      </bottom>
      <diagonal/>
    </border>
  </borders>
  <cellStyleXfs count="1579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37" fillId="0" borderId="0" applyFont="0" applyFill="0" applyBorder="0" applyAlignment="0" applyProtection="0"/>
    <xf numFmtId="0" fontId="7" fillId="0" borderId="0"/>
    <xf numFmtId="0" fontId="7" fillId="0" borderId="0"/>
    <xf numFmtId="189" fontId="38" fillId="0" borderId="0"/>
    <xf numFmtId="190" fontId="39" fillId="0" borderId="28" applyFill="0" applyBorder="0" applyProtection="0">
      <alignment horizontal="right"/>
      <protection locked="0"/>
    </xf>
    <xf numFmtId="191" fontId="39" fillId="0" borderId="28" applyFill="0" applyBorder="0" applyProtection="0">
      <alignment horizontal="right"/>
      <protection locked="0"/>
    </xf>
    <xf numFmtId="192" fontId="39" fillId="0" borderId="28" applyFill="0" applyBorder="0" applyProtection="0">
      <alignment horizontal="right"/>
      <protection locked="0"/>
    </xf>
    <xf numFmtId="193" fontId="40" fillId="20" borderId="0" applyNumberFormat="0" applyBorder="0" applyAlignment="0" applyProtection="0"/>
    <xf numFmtId="193" fontId="40" fillId="20" borderId="0" applyNumberFormat="0" applyBorder="0" applyAlignment="0" applyProtection="0"/>
    <xf numFmtId="193" fontId="40" fillId="21" borderId="0" applyNumberFormat="0" applyBorder="0" applyAlignment="0" applyProtection="0"/>
    <xf numFmtId="193" fontId="40" fillId="21" borderId="0" applyNumberFormat="0" applyBorder="0" applyAlignment="0" applyProtection="0"/>
    <xf numFmtId="193" fontId="40" fillId="22" borderId="0" applyNumberFormat="0" applyBorder="0" applyAlignment="0" applyProtection="0"/>
    <xf numFmtId="193" fontId="40" fillId="22" borderId="0" applyNumberFormat="0" applyBorder="0" applyAlignment="0" applyProtection="0"/>
    <xf numFmtId="193" fontId="40" fillId="23" borderId="0" applyNumberFormat="0" applyBorder="0" applyAlignment="0" applyProtection="0"/>
    <xf numFmtId="193" fontId="40" fillId="23" borderId="0" applyNumberFormat="0" applyBorder="0" applyAlignment="0" applyProtection="0"/>
    <xf numFmtId="193" fontId="40" fillId="24" borderId="0" applyNumberFormat="0" applyBorder="0" applyAlignment="0" applyProtection="0"/>
    <xf numFmtId="193" fontId="40" fillId="24" borderId="0" applyNumberFormat="0" applyBorder="0" applyAlignment="0" applyProtection="0"/>
    <xf numFmtId="193" fontId="40" fillId="25" borderId="0" applyNumberFormat="0" applyBorder="0" applyAlignment="0" applyProtection="0"/>
    <xf numFmtId="193" fontId="40" fillId="25" borderId="0" applyNumberFormat="0" applyBorder="0" applyAlignment="0" applyProtection="0"/>
    <xf numFmtId="193" fontId="40" fillId="26" borderId="0" applyNumberFormat="0" applyBorder="0" applyAlignment="0" applyProtection="0"/>
    <xf numFmtId="193" fontId="40" fillId="26" borderId="0" applyNumberFormat="0" applyBorder="0" applyAlignment="0" applyProtection="0"/>
    <xf numFmtId="193" fontId="40" fillId="27" borderId="0" applyNumberFormat="0" applyBorder="0" applyAlignment="0" applyProtection="0"/>
    <xf numFmtId="193" fontId="40" fillId="27" borderId="0" applyNumberFormat="0" applyBorder="0" applyAlignment="0" applyProtection="0"/>
    <xf numFmtId="193" fontId="40" fillId="28" borderId="0" applyNumberFormat="0" applyBorder="0" applyAlignment="0" applyProtection="0"/>
    <xf numFmtId="193" fontId="40" fillId="28" borderId="0" applyNumberFormat="0" applyBorder="0" applyAlignment="0" applyProtection="0"/>
    <xf numFmtId="193" fontId="40" fillId="23" borderId="0" applyNumberFormat="0" applyBorder="0" applyAlignment="0" applyProtection="0"/>
    <xf numFmtId="193" fontId="40" fillId="23" borderId="0" applyNumberFormat="0" applyBorder="0" applyAlignment="0" applyProtection="0"/>
    <xf numFmtId="193" fontId="40" fillId="26" borderId="0" applyNumberFormat="0" applyBorder="0" applyAlignment="0" applyProtection="0"/>
    <xf numFmtId="193" fontId="40" fillId="26" borderId="0" applyNumberFormat="0" applyBorder="0" applyAlignment="0" applyProtection="0"/>
    <xf numFmtId="193" fontId="40" fillId="29" borderId="0" applyNumberFormat="0" applyBorder="0" applyAlignment="0" applyProtection="0"/>
    <xf numFmtId="193" fontId="40" fillId="29" borderId="0" applyNumberFormat="0" applyBorder="0" applyAlignment="0" applyProtection="0"/>
    <xf numFmtId="193" fontId="41" fillId="30" borderId="0" applyNumberFormat="0" applyBorder="0" applyAlignment="0" applyProtection="0"/>
    <xf numFmtId="193" fontId="41" fillId="30" borderId="0" applyNumberFormat="0" applyBorder="0" applyAlignment="0" applyProtection="0"/>
    <xf numFmtId="193" fontId="41" fillId="27" borderId="0" applyNumberFormat="0" applyBorder="0" applyAlignment="0" applyProtection="0"/>
    <xf numFmtId="193" fontId="41" fillId="27" borderId="0" applyNumberFormat="0" applyBorder="0" applyAlignment="0" applyProtection="0"/>
    <xf numFmtId="193" fontId="41" fillId="28" borderId="0" applyNumberFormat="0" applyBorder="0" applyAlignment="0" applyProtection="0"/>
    <xf numFmtId="193" fontId="41" fillId="28" borderId="0" applyNumberFormat="0" applyBorder="0" applyAlignment="0" applyProtection="0"/>
    <xf numFmtId="193" fontId="41" fillId="31" borderId="0" applyNumberFormat="0" applyBorder="0" applyAlignment="0" applyProtection="0"/>
    <xf numFmtId="193" fontId="41" fillId="31" borderId="0" applyNumberFormat="0" applyBorder="0" applyAlignment="0" applyProtection="0"/>
    <xf numFmtId="193" fontId="41" fillId="32" borderId="0" applyNumberFormat="0" applyBorder="0" applyAlignment="0" applyProtection="0"/>
    <xf numFmtId="193" fontId="41" fillId="32" borderId="0" applyNumberFormat="0" applyBorder="0" applyAlignment="0" applyProtection="0"/>
    <xf numFmtId="193" fontId="41" fillId="33" borderId="0" applyNumberFormat="0" applyBorder="0" applyAlignment="0" applyProtection="0"/>
    <xf numFmtId="193" fontId="41" fillId="33" borderId="0" applyNumberFormat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5" fontId="44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9" fontId="39" fillId="0" borderId="0" applyFont="0" applyFill="0" applyBorder="0" applyAlignment="0" applyProtection="0"/>
    <xf numFmtId="200" fontId="44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4" fontId="39" fillId="0" borderId="0" applyFont="0" applyFill="0" applyBorder="0" applyAlignment="0" applyProtection="0"/>
    <xf numFmtId="202" fontId="46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40" fontId="47" fillId="0" borderId="0" applyFont="0" applyFill="0" applyBorder="0" applyAlignment="0" applyProtection="0"/>
    <xf numFmtId="205" fontId="48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40" fontId="47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99" fontId="39" fillId="0" borderId="0" applyFont="0" applyFill="0" applyBorder="0" applyAlignment="0" applyProtection="0"/>
    <xf numFmtId="195" fontId="44" fillId="0" borderId="0" applyFont="0" applyFill="0" applyBorder="0" applyAlignment="0" applyProtection="0"/>
    <xf numFmtId="205" fontId="48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202" fontId="46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4" fontId="39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40" fontId="47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9" fontId="39" fillId="0" borderId="0" applyFont="0" applyFill="0" applyBorder="0" applyAlignment="0" applyProtection="0"/>
    <xf numFmtId="202" fontId="46" fillId="0" borderId="0" applyFont="0" applyFill="0" applyBorder="0" applyAlignment="0" applyProtection="0"/>
    <xf numFmtId="200" fontId="44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205" fontId="48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5" fontId="48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4" fontId="3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0" fontId="47" fillId="0" borderId="0" applyFont="0" applyFill="0" applyBorder="0" applyAlignment="0" applyProtection="0"/>
    <xf numFmtId="202" fontId="46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9" fontId="3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205" fontId="48" fillId="0" borderId="0" applyFont="0" applyFill="0" applyBorder="0" applyAlignment="0" applyProtection="0"/>
    <xf numFmtId="40" fontId="47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4" fontId="39" fillId="0" borderId="0" applyFont="0" applyFill="0" applyBorder="0" applyAlignment="0" applyProtection="0"/>
    <xf numFmtId="202" fontId="46" fillId="0" borderId="0" applyFont="0" applyFill="0" applyBorder="0" applyAlignment="0" applyProtection="0"/>
    <xf numFmtId="199" fontId="39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202" fontId="46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40" fontId="47" fillId="0" borderId="0" applyFont="0" applyFill="0" applyBorder="0" applyAlignment="0" applyProtection="0"/>
    <xf numFmtId="200" fontId="44" fillId="0" borderId="0" applyFont="0" applyFill="0" applyBorder="0" applyAlignment="0" applyProtection="0"/>
    <xf numFmtId="205" fontId="48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99" fontId="3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" fontId="39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9" fontId="39" fillId="0" borderId="0" applyFont="0" applyFill="0" applyBorder="0" applyAlignment="0" applyProtection="0"/>
    <xf numFmtId="205" fontId="48" fillId="0" borderId="0" applyFont="0" applyFill="0" applyBorder="0" applyAlignment="0" applyProtection="0"/>
    <xf numFmtId="202" fontId="46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" fontId="39" fillId="0" borderId="0" applyFont="0" applyFill="0" applyBorder="0" applyAlignment="0" applyProtection="0"/>
    <xf numFmtId="40" fontId="47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199" fontId="39" fillId="0" borderId="0" applyFont="0" applyFill="0" applyBorder="0" applyAlignment="0" applyProtection="0"/>
    <xf numFmtId="205" fontId="48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4" fontId="39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202" fontId="46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0" fontId="47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202" fontId="46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200" fontId="44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99" fontId="39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205" fontId="48" fillId="0" borderId="0" applyFont="0" applyFill="0" applyBorder="0" applyAlignment="0" applyProtection="0"/>
    <xf numFmtId="4" fontId="39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40" fontId="47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202" fontId="46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40" fontId="47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200" fontId="44" fillId="0" borderId="0" applyFont="0" applyFill="0" applyBorder="0" applyAlignment="0" applyProtection="0"/>
    <xf numFmtId="205" fontId="48" fillId="0" borderId="0" applyFont="0" applyFill="0" applyBorder="0" applyAlignment="0" applyProtection="0"/>
    <xf numFmtId="199" fontId="3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4" fontId="39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5" fontId="48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4" fontId="39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0" fontId="47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0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02" fontId="46" fillId="0" borderId="0" applyFont="0" applyFill="0" applyBorder="0" applyAlignment="0" applyProtection="0"/>
    <xf numFmtId="40" fontId="47" fillId="0" borderId="0" applyFont="0" applyFill="0" applyBorder="0" applyAlignment="0" applyProtection="0"/>
    <xf numFmtId="202" fontId="46" fillId="0" borderId="0" applyFont="0" applyFill="0" applyBorder="0" applyAlignment="0" applyProtection="0"/>
    <xf numFmtId="202" fontId="46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202" fontId="46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9" fontId="39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200" fontId="44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6" fontId="42" fillId="0" borderId="0" applyFont="0" applyFill="0" applyBorder="0" applyAlignment="0" applyProtection="0"/>
    <xf numFmtId="199" fontId="39" fillId="0" borderId="0" applyFont="0" applyFill="0" applyBorder="0" applyAlignment="0" applyProtection="0"/>
    <xf numFmtId="205" fontId="48" fillId="0" borderId="0" applyFont="0" applyFill="0" applyBorder="0" applyAlignment="0" applyProtection="0"/>
    <xf numFmtId="202" fontId="46" fillId="0" borderId="0" applyFont="0" applyFill="0" applyBorder="0" applyAlignment="0" applyProtection="0"/>
    <xf numFmtId="40" fontId="47" fillId="0" borderId="0" applyFont="0" applyFill="0" applyBorder="0" applyAlignment="0" applyProtection="0"/>
    <xf numFmtId="4" fontId="39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9" fontId="3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202" fontId="46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197" fontId="42" fillId="0" borderId="0" applyFont="0" applyFill="0" applyBorder="0" applyAlignment="0" applyProtection="0"/>
    <xf numFmtId="205" fontId="48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4" fontId="39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40" fontId="47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40" fontId="47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4" fontId="3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199" fontId="39" fillId="0" borderId="0" applyFont="0" applyFill="0" applyBorder="0" applyAlignment="0" applyProtection="0"/>
    <xf numFmtId="200" fontId="44" fillId="0" borderId="0" applyFont="0" applyFill="0" applyBorder="0" applyAlignment="0" applyProtection="0"/>
    <xf numFmtId="205" fontId="48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202" fontId="46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200" fontId="44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4" fontId="39" fillId="0" borderId="0" applyFont="0" applyFill="0" applyBorder="0" applyAlignment="0" applyProtection="0"/>
    <xf numFmtId="199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195" fontId="44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95" fontId="44" fillId="0" borderId="0" applyFont="0" applyFill="0" applyBorder="0" applyAlignment="0" applyProtection="0"/>
    <xf numFmtId="202" fontId="46" fillId="0" borderId="0" applyFont="0" applyFill="0" applyBorder="0" applyAlignment="0" applyProtection="0"/>
    <xf numFmtId="4" fontId="39" fillId="0" borderId="0" applyFont="0" applyFill="0" applyBorder="0" applyAlignment="0" applyProtection="0"/>
    <xf numFmtId="202" fontId="46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52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2" fontId="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2" fontId="7" fillId="0" borderId="0"/>
    <xf numFmtId="2" fontId="7" fillId="0" borderId="0"/>
    <xf numFmtId="0" fontId="52" fillId="0" borderId="0"/>
    <xf numFmtId="208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52" fillId="0" borderId="0"/>
    <xf numFmtId="9" fontId="7" fillId="0" borderId="0" applyFont="0" applyFill="0" applyBorder="0" applyAlignment="0" applyProtection="0"/>
    <xf numFmtId="2" fontId="7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5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2" fontId="7" fillId="0" borderId="0"/>
    <xf numFmtId="210" fontId="55" fillId="0" borderId="0" applyFill="0" applyBorder="0">
      <alignment shrinkToFit="1"/>
      <protection locked="0"/>
    </xf>
    <xf numFmtId="21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6" fillId="0" borderId="0">
      <protection locked="0"/>
    </xf>
    <xf numFmtId="165" fontId="7" fillId="0" borderId="0" applyFont="0" applyFill="0" applyBorder="0" applyAlignment="0" applyProtection="0"/>
    <xf numFmtId="0" fontId="56" fillId="0" borderId="0">
      <protection locked="0"/>
    </xf>
    <xf numFmtId="0" fontId="56" fillId="0" borderId="0">
      <protection locked="0"/>
    </xf>
    <xf numFmtId="0" fontId="57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7" fillId="0" borderId="0">
      <protection locked="0"/>
    </xf>
    <xf numFmtId="212" fontId="56" fillId="0" borderId="0">
      <protection locked="0"/>
    </xf>
    <xf numFmtId="38" fontId="7" fillId="0" borderId="0"/>
    <xf numFmtId="0" fontId="58" fillId="0" borderId="0">
      <protection locked="0"/>
    </xf>
    <xf numFmtId="0" fontId="58" fillId="0" borderId="0"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7" fillId="0" borderId="0" applyFont="0" applyFill="0" applyBorder="0" applyAlignment="0" applyProtection="0"/>
    <xf numFmtId="2" fontId="7" fillId="0" borderId="0"/>
    <xf numFmtId="2" fontId="7" fillId="0" borderId="0"/>
    <xf numFmtId="41" fontId="7" fillId="0" borderId="0"/>
    <xf numFmtId="0" fontId="7" fillId="0" borderId="0"/>
    <xf numFmtId="41" fontId="7" fillId="0" borderId="0"/>
    <xf numFmtId="41" fontId="7" fillId="0" borderId="0"/>
    <xf numFmtId="0" fontId="7" fillId="0" borderId="0"/>
    <xf numFmtId="41" fontId="7" fillId="0" borderId="0"/>
    <xf numFmtId="0" fontId="7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9" fontId="7" fillId="34" borderId="0">
      <alignment horizontal="right"/>
    </xf>
    <xf numFmtId="1" fontId="60" fillId="0" borderId="29">
      <alignment horizontal="right"/>
    </xf>
    <xf numFmtId="0" fontId="61" fillId="0" borderId="0" applyNumberFormat="0" applyFill="0" applyBorder="0" applyAlignment="0" applyProtection="0"/>
    <xf numFmtId="0" fontId="54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/>
    <xf numFmtId="2" fontId="7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54" fillId="0" borderId="0"/>
    <xf numFmtId="41" fontId="7" fillId="0" borderId="0"/>
    <xf numFmtId="41" fontId="7" fillId="0" borderId="0"/>
    <xf numFmtId="41" fontId="7" fillId="0" borderId="0"/>
    <xf numFmtId="41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/>
    <xf numFmtId="41" fontId="7" fillId="0" borderId="0"/>
    <xf numFmtId="2" fontId="7" fillId="0" borderId="0"/>
    <xf numFmtId="41" fontId="7" fillId="0" borderId="0"/>
    <xf numFmtId="41" fontId="7" fillId="0" borderId="0"/>
    <xf numFmtId="41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7" fillId="0" borderId="0"/>
    <xf numFmtId="2" fontId="7" fillId="0" borderId="0"/>
    <xf numFmtId="41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41" fontId="7" fillId="0" borderId="0"/>
    <xf numFmtId="9" fontId="1" fillId="0" borderId="0" applyFont="0" applyFill="0" applyBorder="0" applyAlignment="0" applyProtection="0"/>
  </cellStyleXfs>
  <cellXfs count="485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3" applyFont="1" applyFill="1"/>
    <xf numFmtId="0" fontId="8" fillId="2" borderId="1" xfId="4" applyFont="1" applyFill="1" applyBorder="1"/>
    <xf numFmtId="168" fontId="9" fillId="2" borderId="2" xfId="5" applyNumberFormat="1" applyFont="1" applyFill="1" applyBorder="1" applyAlignment="1">
      <alignment horizontal="right"/>
    </xf>
    <xf numFmtId="0" fontId="10" fillId="0" borderId="0" xfId="0" applyFont="1"/>
    <xf numFmtId="0" fontId="11" fillId="3" borderId="3" xfId="4" applyFont="1" applyFill="1" applyBorder="1" applyAlignment="1">
      <alignment vertical="top" wrapText="1"/>
    </xf>
    <xf numFmtId="169" fontId="12" fillId="4" borderId="4" xfId="6" applyNumberFormat="1" applyFont="1" applyFill="1" applyBorder="1" applyAlignment="1">
      <alignment horizontal="right" vertical="top"/>
    </xf>
    <xf numFmtId="169" fontId="12" fillId="3" borderId="5" xfId="6" applyNumberFormat="1" applyFont="1" applyFill="1" applyBorder="1" applyAlignment="1">
      <alignment horizontal="right" vertical="top"/>
    </xf>
    <xf numFmtId="0" fontId="10" fillId="0" borderId="0" xfId="0" applyFont="1" applyAlignment="1">
      <alignment vertical="top"/>
    </xf>
    <xf numFmtId="0" fontId="13" fillId="3" borderId="3" xfId="4" applyFont="1" applyFill="1" applyBorder="1" applyAlignment="1">
      <alignment vertical="top" wrapText="1"/>
    </xf>
    <xf numFmtId="169" fontId="14" fillId="4" borderId="4" xfId="6" applyNumberFormat="1" applyFont="1" applyFill="1" applyBorder="1" applyAlignment="1">
      <alignment horizontal="right" vertical="top"/>
    </xf>
    <xf numFmtId="169" fontId="14" fillId="3" borderId="5" xfId="6" applyNumberFormat="1" applyFont="1" applyFill="1" applyBorder="1" applyAlignment="1">
      <alignment horizontal="right" vertical="top"/>
    </xf>
    <xf numFmtId="0" fontId="14" fillId="5" borderId="6" xfId="7" applyFont="1" applyFill="1" applyBorder="1" applyAlignment="1">
      <alignment horizontal="left" vertical="top"/>
    </xf>
    <xf numFmtId="0" fontId="13" fillId="3" borderId="3" xfId="4" quotePrefix="1" applyFont="1" applyFill="1" applyBorder="1" applyAlignment="1">
      <alignment horizontal="left" vertical="top" wrapText="1"/>
    </xf>
    <xf numFmtId="0" fontId="14" fillId="5" borderId="0" xfId="7" applyFont="1" applyFill="1" applyAlignment="1">
      <alignment horizontal="left" vertical="top"/>
    </xf>
    <xf numFmtId="0" fontId="11" fillId="3" borderId="7" xfId="4" applyFont="1" applyFill="1" applyBorder="1" applyAlignment="1">
      <alignment vertical="top" wrapText="1"/>
    </xf>
    <xf numFmtId="170" fontId="12" fillId="4" borderId="4" xfId="6" applyNumberFormat="1" applyFont="1" applyFill="1" applyBorder="1" applyAlignment="1">
      <alignment horizontal="right" vertical="top"/>
    </xf>
    <xf numFmtId="170" fontId="12" fillId="3" borderId="5" xfId="6" applyNumberFormat="1" applyFont="1" applyFill="1" applyBorder="1" applyAlignment="1">
      <alignment horizontal="right" vertical="top"/>
    </xf>
    <xf numFmtId="172" fontId="12" fillId="4" borderId="4" xfId="2" applyNumberFormat="1" applyFont="1" applyFill="1" applyBorder="1" applyAlignment="1">
      <alignment horizontal="right" vertical="top"/>
    </xf>
    <xf numFmtId="172" fontId="12" fillId="3" borderId="5" xfId="2" applyNumberFormat="1" applyFont="1" applyFill="1" applyBorder="1" applyAlignment="1">
      <alignment horizontal="right" vertical="top"/>
    </xf>
    <xf numFmtId="0" fontId="17" fillId="3" borderId="3" xfId="4" quotePrefix="1" applyFont="1" applyFill="1" applyBorder="1" applyAlignment="1">
      <alignment vertical="top" wrapText="1"/>
    </xf>
    <xf numFmtId="173" fontId="12" fillId="3" borderId="5" xfId="6" applyNumberFormat="1" applyFont="1" applyFill="1" applyBorder="1" applyAlignment="1">
      <alignment horizontal="right" vertical="top"/>
    </xf>
    <xf numFmtId="171" fontId="12" fillId="4" borderId="4" xfId="6" applyNumberFormat="1" applyFont="1" applyFill="1" applyBorder="1" applyAlignment="1">
      <alignment horizontal="right" vertical="top"/>
    </xf>
    <xf numFmtId="171" fontId="12" fillId="3" borderId="5" xfId="6" applyNumberFormat="1" applyFont="1" applyFill="1" applyBorder="1" applyAlignment="1">
      <alignment horizontal="right" vertical="top"/>
    </xf>
    <xf numFmtId="171" fontId="19" fillId="4" borderId="4" xfId="6" applyNumberFormat="1" applyFont="1" applyFill="1" applyBorder="1" applyAlignment="1">
      <alignment horizontal="right" vertical="top"/>
    </xf>
    <xf numFmtId="171" fontId="19" fillId="3" borderId="5" xfId="6" applyNumberFormat="1" applyFont="1" applyFill="1" applyBorder="1" applyAlignment="1">
      <alignment horizontal="right" vertical="top"/>
    </xf>
    <xf numFmtId="9" fontId="12" fillId="4" borderId="4" xfId="2" applyFont="1" applyFill="1" applyBorder="1" applyAlignment="1">
      <alignment horizontal="right" vertical="top"/>
    </xf>
    <xf numFmtId="9" fontId="12" fillId="3" borderId="5" xfId="2" applyFont="1" applyFill="1" applyBorder="1" applyAlignment="1">
      <alignment horizontal="right" vertical="top"/>
    </xf>
    <xf numFmtId="0" fontId="8" fillId="2" borderId="1" xfId="8" applyFont="1" applyFill="1" applyBorder="1" applyAlignment="1">
      <alignment vertical="top"/>
    </xf>
    <xf numFmtId="0" fontId="11" fillId="3" borderId="8" xfId="8" applyFont="1" applyFill="1" applyBorder="1" applyAlignment="1">
      <alignment vertical="top"/>
    </xf>
    <xf numFmtId="0" fontId="21" fillId="3" borderId="8" xfId="8" applyFont="1" applyFill="1" applyBorder="1" applyAlignment="1">
      <alignment vertical="top"/>
    </xf>
    <xf numFmtId="0" fontId="21" fillId="3" borderId="8" xfId="8" applyFont="1" applyFill="1" applyBorder="1" applyAlignment="1">
      <alignment horizontal="left" vertical="top"/>
    </xf>
    <xf numFmtId="0" fontId="22" fillId="3" borderId="8" xfId="8" applyFont="1" applyFill="1" applyBorder="1" applyAlignment="1">
      <alignment vertical="top"/>
    </xf>
    <xf numFmtId="0" fontId="8" fillId="2" borderId="1" xfId="11" applyFont="1" applyFill="1" applyBorder="1"/>
    <xf numFmtId="168" fontId="9" fillId="2" borderId="2" xfId="11" applyNumberFormat="1" applyFont="1" applyFill="1" applyBorder="1" applyAlignment="1">
      <alignment horizontal="right"/>
    </xf>
    <xf numFmtId="0" fontId="11" fillId="3" borderId="8" xfId="11" applyFont="1" applyFill="1" applyBorder="1"/>
    <xf numFmtId="0" fontId="21" fillId="3" borderId="8" xfId="11" applyFont="1" applyFill="1" applyBorder="1"/>
    <xf numFmtId="0" fontId="24" fillId="3" borderId="8" xfId="11" applyFont="1" applyFill="1" applyBorder="1"/>
    <xf numFmtId="15" fontId="8" fillId="6" borderId="10" xfId="10" applyNumberFormat="1" applyFont="1" applyFill="1" applyBorder="1" applyAlignment="1">
      <alignment horizontal="left"/>
    </xf>
    <xf numFmtId="15" fontId="8" fillId="6" borderId="10" xfId="10" applyNumberFormat="1" applyFont="1" applyFill="1" applyBorder="1" applyAlignment="1">
      <alignment horizontal="right"/>
    </xf>
    <xf numFmtId="0" fontId="25" fillId="7" borderId="8" xfId="10" applyFont="1" applyFill="1" applyBorder="1" applyAlignment="1">
      <alignment wrapText="1"/>
    </xf>
    <xf numFmtId="0" fontId="27" fillId="8" borderId="11" xfId="10" applyFont="1" applyFill="1" applyBorder="1" applyAlignment="1">
      <alignment horizontal="right" wrapText="1"/>
    </xf>
    <xf numFmtId="0" fontId="24" fillId="7" borderId="8" xfId="10" applyFont="1" applyFill="1" applyBorder="1" applyAlignment="1">
      <alignment wrapText="1"/>
    </xf>
    <xf numFmtId="0" fontId="21" fillId="7" borderId="0" xfId="12" applyFont="1" applyFill="1" applyAlignment="1">
      <alignment horizontal="left" wrapText="1" indent="1"/>
    </xf>
    <xf numFmtId="0" fontId="21" fillId="7" borderId="8" xfId="10" applyFont="1" applyFill="1" applyBorder="1"/>
    <xf numFmtId="176" fontId="21" fillId="8" borderId="5" xfId="10" applyNumberFormat="1" applyFont="1" applyFill="1" applyBorder="1" applyProtection="1">
      <protection locked="0"/>
    </xf>
    <xf numFmtId="0" fontId="21" fillId="7" borderId="0" xfId="12" quotePrefix="1" applyFont="1" applyFill="1" applyAlignment="1">
      <alignment horizontal="left" wrapText="1" indent="1"/>
    </xf>
    <xf numFmtId="0" fontId="28" fillId="7" borderId="8" xfId="10" applyFont="1" applyFill="1" applyBorder="1" applyAlignment="1">
      <alignment horizontal="right" wrapText="1"/>
    </xf>
    <xf numFmtId="0" fontId="24" fillId="7" borderId="8" xfId="10" applyFont="1" applyFill="1" applyBorder="1"/>
    <xf numFmtId="0" fontId="21" fillId="7" borderId="8" xfId="10" applyFont="1" applyFill="1" applyBorder="1" applyAlignment="1">
      <alignment wrapText="1"/>
    </xf>
    <xf numFmtId="0" fontId="22" fillId="3" borderId="0" xfId="13" applyFont="1" applyFill="1" applyAlignment="1">
      <alignment wrapText="1"/>
    </xf>
    <xf numFmtId="0" fontId="11" fillId="3" borderId="0" xfId="13" applyFont="1" applyFill="1" applyAlignment="1">
      <alignment wrapText="1"/>
    </xf>
    <xf numFmtId="180" fontId="24" fillId="3" borderId="0" xfId="13" applyNumberFormat="1" applyFont="1" applyFill="1" applyProtection="1">
      <protection locked="0"/>
    </xf>
    <xf numFmtId="0" fontId="24" fillId="3" borderId="0" xfId="13" applyFont="1" applyFill="1" applyAlignment="1">
      <alignment wrapText="1"/>
    </xf>
    <xf numFmtId="9" fontId="14" fillId="5" borderId="0" xfId="2" applyFont="1" applyFill="1" applyAlignment="1">
      <alignment horizontal="right" vertical="top" wrapText="1"/>
    </xf>
    <xf numFmtId="0" fontId="21" fillId="3" borderId="0" xfId="13" applyFont="1" applyFill="1" applyAlignment="1">
      <alignment horizontal="left" wrapText="1" indent="1"/>
    </xf>
    <xf numFmtId="0" fontId="24" fillId="3" borderId="0" xfId="13" applyFont="1" applyFill="1" applyAlignment="1">
      <alignment horizontal="left" wrapText="1" indent="1"/>
    </xf>
    <xf numFmtId="0" fontId="21" fillId="3" borderId="0" xfId="13" applyFont="1" applyFill="1" applyAlignment="1">
      <alignment wrapText="1"/>
    </xf>
    <xf numFmtId="9" fontId="24" fillId="3" borderId="0" xfId="13" applyNumberFormat="1" applyFont="1" applyFill="1" applyAlignment="1">
      <alignment horizontal="left" wrapText="1" indent="1"/>
    </xf>
    <xf numFmtId="9" fontId="14" fillId="5" borderId="0" xfId="2" quotePrefix="1" applyFont="1" applyFill="1" applyAlignment="1">
      <alignment horizontal="right" vertical="top" wrapText="1"/>
    </xf>
    <xf numFmtId="0" fontId="24" fillId="3" borderId="0" xfId="13" applyFont="1" applyFill="1" applyAlignment="1">
      <alignment horizontal="left" wrapText="1"/>
    </xf>
    <xf numFmtId="9" fontId="12" fillId="5" borderId="0" xfId="2" applyFont="1" applyFill="1" applyAlignment="1">
      <alignment horizontal="right" vertical="top" wrapText="1"/>
    </xf>
    <xf numFmtId="0" fontId="32" fillId="0" borderId="0" xfId="0" applyFont="1"/>
    <xf numFmtId="178" fontId="10" fillId="0" borderId="0" xfId="0" applyNumberFormat="1" applyFont="1"/>
    <xf numFmtId="168" fontId="9" fillId="2" borderId="9" xfId="6" applyNumberFormat="1" applyFont="1" applyFill="1" applyBorder="1" applyAlignment="1">
      <alignment wrapText="1"/>
    </xf>
    <xf numFmtId="168" fontId="14" fillId="3" borderId="12" xfId="6" applyNumberFormat="1" applyFont="1" applyFill="1" applyBorder="1" applyAlignment="1">
      <alignment wrapText="1"/>
    </xf>
    <xf numFmtId="174" fontId="14" fillId="4" borderId="13" xfId="6" applyNumberFormat="1" applyFont="1" applyFill="1" applyBorder="1" applyAlignment="1">
      <alignment horizontal="right" wrapText="1" indent="1"/>
    </xf>
    <xf numFmtId="174" fontId="14" fillId="3" borderId="14" xfId="6" applyNumberFormat="1" applyFont="1" applyFill="1" applyBorder="1" applyAlignment="1">
      <alignment horizontal="right" wrapText="1" indent="1"/>
    </xf>
    <xf numFmtId="168" fontId="9" fillId="2" borderId="9" xfId="14" applyNumberFormat="1" applyFont="1" applyFill="1" applyBorder="1" applyAlignment="1">
      <alignment wrapText="1"/>
    </xf>
    <xf numFmtId="182" fontId="9" fillId="2" borderId="4" xfId="6" applyNumberFormat="1" applyFont="1" applyFill="1" applyBorder="1" applyAlignment="1">
      <alignment horizontal="right" indent="1"/>
    </xf>
    <xf numFmtId="168" fontId="21" fillId="3" borderId="9" xfId="6" applyNumberFormat="1" applyFont="1" applyFill="1" applyBorder="1"/>
    <xf numFmtId="169" fontId="14" fillId="4" borderId="4" xfId="6" applyNumberFormat="1" applyFont="1" applyFill="1" applyBorder="1" applyAlignment="1">
      <alignment horizontal="right" indent="1"/>
    </xf>
    <xf numFmtId="169" fontId="14" fillId="3" borderId="5" xfId="6" applyNumberFormat="1" applyFont="1" applyFill="1" applyBorder="1" applyAlignment="1">
      <alignment horizontal="right" indent="1"/>
    </xf>
    <xf numFmtId="183" fontId="14" fillId="4" borderId="4" xfId="6" applyNumberFormat="1" applyFont="1" applyFill="1" applyBorder="1" applyAlignment="1">
      <alignment horizontal="right" indent="1"/>
    </xf>
    <xf numFmtId="183" fontId="14" fillId="3" borderId="5" xfId="6" applyNumberFormat="1" applyFont="1" applyFill="1" applyBorder="1" applyAlignment="1">
      <alignment horizontal="right" indent="1"/>
    </xf>
    <xf numFmtId="168" fontId="24" fillId="3" borderId="9" xfId="6" applyNumberFormat="1" applyFont="1" applyFill="1" applyBorder="1"/>
    <xf numFmtId="174" fontId="14" fillId="4" borderId="4" xfId="6" applyNumberFormat="1" applyFont="1" applyFill="1" applyBorder="1" applyAlignment="1">
      <alignment horizontal="right" indent="1"/>
    </xf>
    <xf numFmtId="174" fontId="14" fillId="3" borderId="5" xfId="6" applyNumberFormat="1" applyFont="1" applyFill="1" applyBorder="1" applyAlignment="1">
      <alignment horizontal="right" indent="1"/>
    </xf>
    <xf numFmtId="168" fontId="24" fillId="3" borderId="15" xfId="6" applyNumberFormat="1" applyFont="1" applyFill="1" applyBorder="1"/>
    <xf numFmtId="169" fontId="12" fillId="4" borderId="16" xfId="6" applyNumberFormat="1" applyFont="1" applyFill="1" applyBorder="1" applyAlignment="1">
      <alignment horizontal="right" indent="1"/>
    </xf>
    <xf numFmtId="169" fontId="12" fillId="3" borderId="17" xfId="6" applyNumberFormat="1" applyFont="1" applyFill="1" applyBorder="1" applyAlignment="1">
      <alignment horizontal="right" indent="1"/>
    </xf>
    <xf numFmtId="169" fontId="12" fillId="4" borderId="4" xfId="6" applyNumberFormat="1" applyFont="1" applyFill="1" applyBorder="1" applyAlignment="1">
      <alignment horizontal="right" indent="1"/>
    </xf>
    <xf numFmtId="169" fontId="12" fillId="3" borderId="5" xfId="6" applyNumberFormat="1" applyFont="1" applyFill="1" applyBorder="1" applyAlignment="1">
      <alignment horizontal="right" indent="1"/>
    </xf>
    <xf numFmtId="168" fontId="24" fillId="3" borderId="9" xfId="14" applyNumberFormat="1" applyFont="1" applyFill="1" applyBorder="1"/>
    <xf numFmtId="168" fontId="21" fillId="3" borderId="9" xfId="14" applyNumberFormat="1" applyFont="1" applyFill="1" applyBorder="1"/>
    <xf numFmtId="182" fontId="10" fillId="0" borderId="0" xfId="0" applyNumberFormat="1" applyFont="1"/>
    <xf numFmtId="168" fontId="34" fillId="3" borderId="9" xfId="6" applyNumberFormat="1" applyFont="1" applyFill="1" applyBorder="1"/>
    <xf numFmtId="184" fontId="21" fillId="3" borderId="9" xfId="6" applyNumberFormat="1" applyFont="1" applyFill="1" applyBorder="1" applyAlignment="1">
      <alignment horizontal="left"/>
    </xf>
    <xf numFmtId="168" fontId="21" fillId="3" borderId="9" xfId="6" applyNumberFormat="1" applyFont="1" applyFill="1" applyBorder="1" applyAlignment="1">
      <alignment horizontal="left"/>
    </xf>
    <xf numFmtId="174" fontId="31" fillId="4" borderId="4" xfId="6" applyNumberFormat="1" applyFont="1" applyFill="1" applyBorder="1" applyAlignment="1">
      <alignment horizontal="right" indent="1"/>
    </xf>
    <xf numFmtId="185" fontId="10" fillId="0" borderId="0" xfId="0" applyNumberFormat="1" applyFont="1"/>
    <xf numFmtId="168" fontId="9" fillId="2" borderId="9" xfId="15" applyNumberFormat="1" applyFont="1" applyFill="1" applyBorder="1" applyAlignment="1">
      <alignment wrapText="1"/>
    </xf>
    <xf numFmtId="174" fontId="22" fillId="2" borderId="18" xfId="16" applyNumberFormat="1" applyFont="1" applyFill="1" applyBorder="1" applyAlignment="1">
      <alignment horizontal="right" wrapText="1"/>
    </xf>
    <xf numFmtId="174" fontId="22" fillId="2" borderId="5" xfId="16" applyNumberFormat="1" applyFont="1" applyFill="1" applyBorder="1" applyAlignment="1">
      <alignment horizontal="right" wrapText="1"/>
    </xf>
    <xf numFmtId="172" fontId="10" fillId="0" borderId="0" xfId="2" applyNumberFormat="1" applyFont="1"/>
    <xf numFmtId="168" fontId="14" fillId="3" borderId="12" xfId="16" applyNumberFormat="1" applyFont="1" applyFill="1" applyBorder="1" applyAlignment="1">
      <alignment wrapText="1"/>
    </xf>
    <xf numFmtId="168" fontId="9" fillId="2" borderId="0" xfId="16" applyNumberFormat="1" applyFont="1" applyFill="1" applyAlignment="1">
      <alignment wrapText="1"/>
    </xf>
    <xf numFmtId="168" fontId="24" fillId="3" borderId="0" xfId="15" applyNumberFormat="1" applyFont="1" applyFill="1"/>
    <xf numFmtId="168" fontId="21" fillId="3" borderId="0" xfId="6" applyNumberFormat="1" applyFont="1" applyFill="1"/>
    <xf numFmtId="168" fontId="24" fillId="3" borderId="0" xfId="6" applyNumberFormat="1" applyFont="1" applyFill="1"/>
    <xf numFmtId="168" fontId="14" fillId="3" borderId="0" xfId="16" applyNumberFormat="1" applyFont="1" applyFill="1"/>
    <xf numFmtId="168" fontId="14" fillId="3" borderId="0" xfId="15" applyNumberFormat="1" applyFont="1" applyFill="1" applyAlignment="1">
      <alignment horizontal="left" indent="1"/>
    </xf>
    <xf numFmtId="168" fontId="31" fillId="3" borderId="0" xfId="15" applyNumberFormat="1" applyFont="1" applyFill="1"/>
    <xf numFmtId="168" fontId="9" fillId="2" borderId="0" xfId="15" applyNumberFormat="1" applyFont="1" applyFill="1" applyAlignment="1">
      <alignment wrapText="1"/>
    </xf>
    <xf numFmtId="168" fontId="21" fillId="3" borderId="0" xfId="6" applyNumberFormat="1" applyFont="1" applyFill="1" applyAlignment="1">
      <alignment horizontal="left" indent="1"/>
    </xf>
    <xf numFmtId="168" fontId="24" fillId="3" borderId="0" xfId="6" applyNumberFormat="1" applyFont="1" applyFill="1" applyAlignment="1">
      <alignment horizontal="left"/>
    </xf>
    <xf numFmtId="168" fontId="21" fillId="3" borderId="0" xfId="6" applyNumberFormat="1" applyFont="1" applyFill="1" applyAlignment="1">
      <alignment horizontal="left"/>
    </xf>
    <xf numFmtId="168" fontId="9" fillId="2" borderId="9" xfId="15" applyNumberFormat="1" applyFont="1" applyFill="1" applyBorder="1" applyAlignment="1">
      <alignment vertical="center" wrapText="1"/>
    </xf>
    <xf numFmtId="168" fontId="9" fillId="2" borderId="0" xfId="16" applyNumberFormat="1" applyFont="1" applyFill="1" applyAlignment="1">
      <alignment vertical="center" wrapText="1"/>
    </xf>
    <xf numFmtId="168" fontId="9" fillId="9" borderId="8" xfId="17" applyNumberFormat="1" applyFont="1" applyFill="1" applyBorder="1" applyAlignment="1">
      <alignment wrapText="1"/>
    </xf>
    <xf numFmtId="0" fontId="22" fillId="9" borderId="5" xfId="17" applyFont="1" applyFill="1" applyBorder="1" applyAlignment="1">
      <alignment horizontal="right" wrapText="1" indent="1"/>
    </xf>
    <xf numFmtId="168" fontId="14" fillId="10" borderId="19" xfId="17" applyNumberFormat="1" applyFont="1" applyFill="1" applyBorder="1" applyAlignment="1">
      <alignment wrapText="1"/>
    </xf>
    <xf numFmtId="0" fontId="14" fillId="11" borderId="5" xfId="17" applyFont="1" applyFill="1" applyBorder="1" applyAlignment="1">
      <alignment horizontal="right" wrapText="1" indent="1"/>
    </xf>
    <xf numFmtId="0" fontId="14" fillId="10" borderId="5" xfId="17" applyFont="1" applyFill="1" applyBorder="1" applyAlignment="1">
      <alignment horizontal="right" wrapText="1" indent="1"/>
    </xf>
    <xf numFmtId="182" fontId="9" fillId="9" borderId="4" xfId="17" applyNumberFormat="1" applyFont="1" applyFill="1" applyBorder="1" applyAlignment="1">
      <alignment horizontal="right" indent="1"/>
    </xf>
    <xf numFmtId="182" fontId="9" fillId="9" borderId="5" xfId="17" applyNumberFormat="1" applyFont="1" applyFill="1" applyBorder="1" applyAlignment="1">
      <alignment horizontal="right" indent="1"/>
    </xf>
    <xf numFmtId="168" fontId="24" fillId="10" borderId="9" xfId="17" applyNumberFormat="1" applyFont="1" applyFill="1" applyBorder="1"/>
    <xf numFmtId="182" fontId="14" fillId="11" borderId="5" xfId="17" applyNumberFormat="1" applyFont="1" applyFill="1" applyBorder="1" applyAlignment="1">
      <alignment horizontal="right" indent="1"/>
    </xf>
    <xf numFmtId="182" fontId="14" fillId="10" borderId="5" xfId="17" applyNumberFormat="1" applyFont="1" applyFill="1" applyBorder="1" applyAlignment="1">
      <alignment horizontal="right" indent="1"/>
    </xf>
    <xf numFmtId="168" fontId="21" fillId="10" borderId="9" xfId="17" applyNumberFormat="1" applyFont="1" applyFill="1" applyBorder="1"/>
    <xf numFmtId="168" fontId="24" fillId="10" borderId="15" xfId="17" applyNumberFormat="1" applyFont="1" applyFill="1" applyBorder="1"/>
    <xf numFmtId="182" fontId="12" fillId="11" borderId="17" xfId="17" applyNumberFormat="1" applyFont="1" applyFill="1" applyBorder="1" applyAlignment="1">
      <alignment horizontal="right" indent="1"/>
    </xf>
    <xf numFmtId="182" fontId="12" fillId="10" borderId="17" xfId="17" applyNumberFormat="1" applyFont="1" applyFill="1" applyBorder="1" applyAlignment="1">
      <alignment horizontal="right" indent="1"/>
    </xf>
    <xf numFmtId="182" fontId="12" fillId="11" borderId="5" xfId="17" applyNumberFormat="1" applyFont="1" applyFill="1" applyBorder="1" applyAlignment="1">
      <alignment horizontal="right" indent="1"/>
    </xf>
    <xf numFmtId="182" fontId="12" fillId="10" borderId="5" xfId="17" applyNumberFormat="1" applyFont="1" applyFill="1" applyBorder="1" applyAlignment="1">
      <alignment horizontal="right" indent="1"/>
    </xf>
    <xf numFmtId="174" fontId="14" fillId="11" borderId="5" xfId="17" applyNumberFormat="1" applyFont="1" applyFill="1" applyBorder="1" applyAlignment="1">
      <alignment horizontal="right" indent="1"/>
    </xf>
    <xf numFmtId="174" fontId="14" fillId="10" borderId="5" xfId="17" applyNumberFormat="1" applyFont="1" applyFill="1" applyBorder="1" applyAlignment="1">
      <alignment horizontal="right" indent="1"/>
    </xf>
    <xf numFmtId="168" fontId="34" fillId="10" borderId="9" xfId="17" applyNumberFormat="1" applyFont="1" applyFill="1" applyBorder="1" applyAlignment="1">
      <alignment horizontal="left" indent="1"/>
    </xf>
    <xf numFmtId="184" fontId="21" fillId="10" borderId="9" xfId="17" applyNumberFormat="1" applyFont="1" applyFill="1" applyBorder="1" applyAlignment="1">
      <alignment horizontal="left"/>
    </xf>
    <xf numFmtId="168" fontId="21" fillId="10" borderId="9" xfId="17" applyNumberFormat="1" applyFont="1" applyFill="1" applyBorder="1" applyAlignment="1">
      <alignment horizontal="left"/>
    </xf>
    <xf numFmtId="0" fontId="14" fillId="10" borderId="9" xfId="17" applyFont="1" applyFill="1" applyBorder="1"/>
    <xf numFmtId="168" fontId="9" fillId="9" borderId="0" xfId="0" applyNumberFormat="1" applyFont="1" applyFill="1" applyAlignment="1">
      <alignment wrapText="1"/>
    </xf>
    <xf numFmtId="0" fontId="14" fillId="9" borderId="5" xfId="18" applyFont="1" applyFill="1" applyBorder="1"/>
    <xf numFmtId="168" fontId="14" fillId="10" borderId="0" xfId="18" applyNumberFormat="1" applyFont="1" applyFill="1" applyAlignment="1">
      <alignment wrapText="1"/>
    </xf>
    <xf numFmtId="0" fontId="14" fillId="10" borderId="5" xfId="18" applyFont="1" applyFill="1" applyBorder="1" applyAlignment="1">
      <alignment horizontal="right" wrapText="1" indent="1"/>
    </xf>
    <xf numFmtId="0" fontId="14" fillId="11" borderId="5" xfId="18" applyFont="1" applyFill="1" applyBorder="1" applyAlignment="1">
      <alignment horizontal="right" wrapText="1" indent="1"/>
    </xf>
    <xf numFmtId="168" fontId="9" fillId="9" borderId="0" xfId="18" applyNumberFormat="1" applyFont="1" applyFill="1" applyAlignment="1">
      <alignment wrapText="1"/>
    </xf>
    <xf numFmtId="168" fontId="24" fillId="10" borderId="0" xfId="18" applyNumberFormat="1" applyFont="1" applyFill="1"/>
    <xf numFmtId="181" fontId="14" fillId="11" borderId="5" xfId="0" applyNumberFormat="1" applyFont="1" applyFill="1" applyBorder="1"/>
    <xf numFmtId="181" fontId="14" fillId="10" borderId="5" xfId="0" applyNumberFormat="1" applyFont="1" applyFill="1" applyBorder="1"/>
    <xf numFmtId="168" fontId="21" fillId="10" borderId="0" xfId="0" applyNumberFormat="1" applyFont="1" applyFill="1"/>
    <xf numFmtId="168" fontId="24" fillId="10" borderId="0" xfId="0" applyNumberFormat="1" applyFont="1" applyFill="1"/>
    <xf numFmtId="1" fontId="12" fillId="11" borderId="5" xfId="2" applyNumberFormat="1" applyFont="1" applyFill="1" applyBorder="1" applyAlignment="1">
      <alignment horizontal="right" indent="1"/>
    </xf>
    <xf numFmtId="1" fontId="12" fillId="10" borderId="5" xfId="2" applyNumberFormat="1" applyFont="1" applyFill="1" applyBorder="1" applyAlignment="1">
      <alignment horizontal="right" indent="1"/>
    </xf>
    <xf numFmtId="168" fontId="21" fillId="10" borderId="0" xfId="14" applyNumberFormat="1" applyFont="1" applyFill="1"/>
    <xf numFmtId="168" fontId="24" fillId="10" borderId="0" xfId="14" applyNumberFormat="1" applyFont="1" applyFill="1"/>
    <xf numFmtId="0" fontId="14" fillId="10" borderId="0" xfId="14" applyFont="1" applyFill="1"/>
    <xf numFmtId="168" fontId="14" fillId="10" borderId="0" xfId="18" applyNumberFormat="1" applyFont="1" applyFill="1"/>
    <xf numFmtId="181" fontId="14" fillId="10" borderId="5" xfId="0" applyNumberFormat="1" applyFont="1" applyFill="1" applyBorder="1" applyAlignment="1">
      <alignment horizontal="right"/>
    </xf>
    <xf numFmtId="168" fontId="12" fillId="10" borderId="0" xfId="14" applyNumberFormat="1" applyFont="1" applyFill="1" applyAlignment="1">
      <alignment horizontal="left"/>
    </xf>
    <xf numFmtId="168" fontId="14" fillId="10" borderId="0" xfId="14" applyNumberFormat="1" applyFont="1" applyFill="1" applyAlignment="1">
      <alignment horizontal="left" indent="1"/>
    </xf>
    <xf numFmtId="0" fontId="28" fillId="10" borderId="0" xfId="14" applyFont="1" applyFill="1"/>
    <xf numFmtId="187" fontId="14" fillId="11" borderId="5" xfId="19" applyNumberFormat="1" applyFont="1" applyFill="1" applyBorder="1" applyAlignment="1">
      <alignment horizontal="right" indent="1"/>
    </xf>
    <xf numFmtId="187" fontId="14" fillId="10" borderId="5" xfId="19" applyNumberFormat="1" applyFont="1" applyFill="1" applyBorder="1" applyAlignment="1">
      <alignment horizontal="right" indent="1"/>
    </xf>
    <xf numFmtId="181" fontId="12" fillId="10" borderId="5" xfId="0" applyNumberFormat="1" applyFont="1" applyFill="1" applyBorder="1" applyAlignment="1">
      <alignment horizontal="right" indent="1"/>
    </xf>
    <xf numFmtId="0" fontId="14" fillId="9" borderId="5" xfId="0" applyFont="1" applyFill="1" applyBorder="1"/>
    <xf numFmtId="0" fontId="10" fillId="0" borderId="0" xfId="0" applyFont="1" applyAlignment="1">
      <alignment vertical="center"/>
    </xf>
    <xf numFmtId="0" fontId="14" fillId="11" borderId="5" xfId="0" applyFont="1" applyFill="1" applyBorder="1"/>
    <xf numFmtId="0" fontId="14" fillId="10" borderId="5" xfId="0" applyFont="1" applyFill="1" applyBorder="1"/>
    <xf numFmtId="168" fontId="21" fillId="10" borderId="0" xfId="0" applyNumberFormat="1" applyFont="1" applyFill="1" applyAlignment="1">
      <alignment horizontal="left"/>
    </xf>
    <xf numFmtId="168" fontId="21" fillId="10" borderId="0" xfId="0" applyNumberFormat="1" applyFont="1" applyFill="1" applyAlignment="1">
      <alignment horizontal="left" indent="1"/>
    </xf>
    <xf numFmtId="168" fontId="24" fillId="10" borderId="0" xfId="0" applyNumberFormat="1" applyFont="1" applyFill="1" applyAlignment="1">
      <alignment horizontal="left"/>
    </xf>
    <xf numFmtId="187" fontId="12" fillId="11" borderId="5" xfId="19" applyNumberFormat="1" applyFont="1" applyFill="1" applyBorder="1" applyAlignment="1">
      <alignment horizontal="right" indent="1"/>
    </xf>
    <xf numFmtId="187" fontId="12" fillId="10" borderId="5" xfId="19" applyNumberFormat="1" applyFont="1" applyFill="1" applyBorder="1" applyAlignment="1">
      <alignment horizontal="right" indent="1"/>
    </xf>
    <xf numFmtId="181" fontId="14" fillId="11" borderId="5" xfId="0" applyNumberFormat="1" applyFont="1" applyFill="1" applyBorder="1" applyAlignment="1">
      <alignment horizontal="right" indent="1"/>
    </xf>
    <xf numFmtId="181" fontId="14" fillId="10" borderId="5" xfId="0" applyNumberFormat="1" applyFont="1" applyFill="1" applyBorder="1" applyAlignment="1">
      <alignment horizontal="right" indent="1"/>
    </xf>
    <xf numFmtId="0" fontId="14" fillId="11" borderId="5" xfId="0" applyFont="1" applyFill="1" applyBorder="1" applyAlignment="1">
      <alignment horizontal="right" indent="1"/>
    </xf>
    <xf numFmtId="0" fontId="14" fillId="10" borderId="5" xfId="0" applyFont="1" applyFill="1" applyBorder="1" applyAlignment="1">
      <alignment horizontal="right" indent="1"/>
    </xf>
    <xf numFmtId="188" fontId="9" fillId="12" borderId="8" xfId="20" applyNumberFormat="1" applyFont="1" applyFill="1" applyBorder="1" applyAlignment="1">
      <alignment wrapText="1"/>
    </xf>
    <xf numFmtId="1" fontId="9" fillId="12" borderId="5" xfId="20" applyNumberFormat="1" applyFont="1" applyFill="1" applyBorder="1" applyAlignment="1">
      <alignment horizontal="right" wrapText="1"/>
    </xf>
    <xf numFmtId="168" fontId="14" fillId="3" borderId="12" xfId="20" applyNumberFormat="1" applyFont="1" applyFill="1" applyBorder="1" applyAlignment="1">
      <alignment wrapText="1"/>
    </xf>
    <xf numFmtId="0" fontId="14" fillId="13" borderId="5" xfId="20" applyFont="1" applyFill="1" applyBorder="1" applyAlignment="1">
      <alignment horizontal="right" wrapText="1" indent="1"/>
    </xf>
    <xf numFmtId="0" fontId="14" fillId="14" borderId="5" xfId="20" applyFont="1" applyFill="1" applyBorder="1" applyAlignment="1">
      <alignment horizontal="right" wrapText="1" indent="1"/>
    </xf>
    <xf numFmtId="168" fontId="9" fillId="12" borderId="9" xfId="17" applyNumberFormat="1" applyFont="1" applyFill="1" applyBorder="1" applyAlignment="1">
      <alignment horizontal="left"/>
    </xf>
    <xf numFmtId="182" fontId="9" fillId="12" borderId="5" xfId="20" applyNumberFormat="1" applyFont="1" applyFill="1" applyBorder="1" applyAlignment="1">
      <alignment horizontal="right" indent="1"/>
    </xf>
    <xf numFmtId="182" fontId="9" fillId="12" borderId="5" xfId="20" applyNumberFormat="1" applyFont="1" applyFill="1" applyBorder="1" applyAlignment="1">
      <alignment horizontal="right" wrapText="1" indent="1"/>
    </xf>
    <xf numFmtId="188" fontId="21" fillId="14" borderId="8" xfId="20" applyNumberFormat="1" applyFont="1" applyFill="1" applyBorder="1" applyAlignment="1">
      <alignment wrapText="1"/>
    </xf>
    <xf numFmtId="177" fontId="14" fillId="13" borderId="5" xfId="20" applyNumberFormat="1" applyFont="1" applyFill="1" applyBorder="1"/>
    <xf numFmtId="177" fontId="14" fillId="14" borderId="5" xfId="20" applyNumberFormat="1" applyFont="1" applyFill="1" applyBorder="1"/>
    <xf numFmtId="168" fontId="24" fillId="14" borderId="9" xfId="17" applyNumberFormat="1" applyFont="1" applyFill="1" applyBorder="1"/>
    <xf numFmtId="182" fontId="14" fillId="13" borderId="5" xfId="17" applyNumberFormat="1" applyFont="1" applyFill="1" applyBorder="1" applyAlignment="1">
      <alignment horizontal="right" indent="1"/>
    </xf>
    <xf numFmtId="182" fontId="14" fillId="14" borderId="5" xfId="17" applyNumberFormat="1" applyFont="1" applyFill="1" applyBorder="1" applyAlignment="1">
      <alignment horizontal="right" indent="1"/>
    </xf>
    <xf numFmtId="168" fontId="21" fillId="14" borderId="9" xfId="17" applyNumberFormat="1" applyFont="1" applyFill="1" applyBorder="1"/>
    <xf numFmtId="168" fontId="24" fillId="14" borderId="15" xfId="17" applyNumberFormat="1" applyFont="1" applyFill="1" applyBorder="1"/>
    <xf numFmtId="182" fontId="12" fillId="13" borderId="17" xfId="17" applyNumberFormat="1" applyFont="1" applyFill="1" applyBorder="1" applyAlignment="1">
      <alignment horizontal="right" indent="1"/>
    </xf>
    <xf numFmtId="182" fontId="12" fillId="14" borderId="17" xfId="17" applyNumberFormat="1" applyFont="1" applyFill="1" applyBorder="1" applyAlignment="1">
      <alignment horizontal="right" indent="1"/>
    </xf>
    <xf numFmtId="182" fontId="12" fillId="13" borderId="5" xfId="17" applyNumberFormat="1" applyFont="1" applyFill="1" applyBorder="1" applyAlignment="1">
      <alignment horizontal="right" indent="1"/>
    </xf>
    <xf numFmtId="182" fontId="12" fillId="14" borderId="5" xfId="17" applyNumberFormat="1" applyFont="1" applyFill="1" applyBorder="1" applyAlignment="1">
      <alignment horizontal="right" indent="1"/>
    </xf>
    <xf numFmtId="168" fontId="34" fillId="14" borderId="9" xfId="17" applyNumberFormat="1" applyFont="1" applyFill="1" applyBorder="1" applyAlignment="1">
      <alignment horizontal="left" indent="1"/>
    </xf>
    <xf numFmtId="184" fontId="21" fillId="14" borderId="9" xfId="17" applyNumberFormat="1" applyFont="1" applyFill="1" applyBorder="1" applyAlignment="1">
      <alignment horizontal="left"/>
    </xf>
    <xf numFmtId="168" fontId="21" fillId="14" borderId="9" xfId="17" applyNumberFormat="1" applyFont="1" applyFill="1" applyBorder="1" applyAlignment="1">
      <alignment horizontal="left"/>
    </xf>
    <xf numFmtId="0" fontId="14" fillId="14" borderId="9" xfId="17" applyFont="1" applyFill="1" applyBorder="1"/>
    <xf numFmtId="168" fontId="9" fillId="12" borderId="5" xfId="21" applyNumberFormat="1" applyFont="1" applyFill="1" applyBorder="1" applyAlignment="1">
      <alignment wrapText="1"/>
    </xf>
    <xf numFmtId="0" fontId="14" fillId="12" borderId="5" xfId="21" applyFont="1" applyFill="1" applyBorder="1"/>
    <xf numFmtId="0" fontId="14" fillId="14" borderId="5" xfId="21" applyFont="1" applyFill="1" applyBorder="1"/>
    <xf numFmtId="0" fontId="14" fillId="13" borderId="5" xfId="21" applyFont="1" applyFill="1" applyBorder="1" applyAlignment="1">
      <alignment horizontal="right" wrapText="1" indent="1"/>
    </xf>
    <xf numFmtId="0" fontId="14" fillId="14" borderId="5" xfId="21" applyFont="1" applyFill="1" applyBorder="1" applyAlignment="1">
      <alignment horizontal="right" wrapText="1" indent="1"/>
    </xf>
    <xf numFmtId="168" fontId="24" fillId="14" borderId="5" xfId="21" applyNumberFormat="1" applyFont="1" applyFill="1" applyBorder="1"/>
    <xf numFmtId="0" fontId="14" fillId="13" borderId="5" xfId="21" applyFont="1" applyFill="1" applyBorder="1"/>
    <xf numFmtId="168" fontId="21" fillId="14" borderId="5" xfId="21" applyNumberFormat="1" applyFont="1" applyFill="1" applyBorder="1"/>
    <xf numFmtId="181" fontId="14" fillId="13" borderId="5" xfId="21" applyNumberFormat="1" applyFont="1" applyFill="1" applyBorder="1"/>
    <xf numFmtId="181" fontId="14" fillId="14" borderId="5" xfId="21" applyNumberFormat="1" applyFont="1" applyFill="1" applyBorder="1"/>
    <xf numFmtId="1" fontId="12" fillId="13" borderId="5" xfId="2" applyNumberFormat="1" applyFont="1" applyFill="1" applyBorder="1"/>
    <xf numFmtId="1" fontId="12" fillId="14" borderId="5" xfId="2" applyNumberFormat="1" applyFont="1" applyFill="1" applyBorder="1"/>
    <xf numFmtId="168" fontId="14" fillId="14" borderId="5" xfId="21" applyNumberFormat="1" applyFont="1" applyFill="1" applyBorder="1"/>
    <xf numFmtId="0" fontId="14" fillId="14" borderId="5" xfId="21" applyFont="1" applyFill="1" applyBorder="1" applyAlignment="1">
      <alignment horizontal="right"/>
    </xf>
    <xf numFmtId="3" fontId="14" fillId="13" borderId="5" xfId="21" applyNumberFormat="1" applyFont="1" applyFill="1" applyBorder="1"/>
    <xf numFmtId="181" fontId="14" fillId="14" borderId="5" xfId="21" applyNumberFormat="1" applyFont="1" applyFill="1" applyBorder="1" applyAlignment="1">
      <alignment horizontal="right"/>
    </xf>
    <xf numFmtId="168" fontId="14" fillId="14" borderId="5" xfId="21" applyNumberFormat="1" applyFont="1" applyFill="1" applyBorder="1" applyAlignment="1">
      <alignment horizontal="left" indent="1"/>
    </xf>
    <xf numFmtId="182" fontId="14" fillId="13" borderId="5" xfId="17" applyNumberFormat="1" applyFont="1" applyFill="1" applyBorder="1" applyAlignment="1">
      <alignment horizontal="right"/>
    </xf>
    <xf numFmtId="182" fontId="14" fillId="14" borderId="5" xfId="17" applyNumberFormat="1" applyFont="1" applyFill="1" applyBorder="1" applyAlignment="1">
      <alignment horizontal="right"/>
    </xf>
    <xf numFmtId="168" fontId="14" fillId="14" borderId="5" xfId="21" applyNumberFormat="1" applyFont="1" applyFill="1" applyBorder="1" applyAlignment="1">
      <alignment horizontal="left"/>
    </xf>
    <xf numFmtId="0" fontId="28" fillId="14" borderId="5" xfId="21" applyFont="1" applyFill="1" applyBorder="1"/>
    <xf numFmtId="187" fontId="14" fillId="13" borderId="5" xfId="19" applyNumberFormat="1" applyFont="1" applyFill="1" applyBorder="1"/>
    <xf numFmtId="187" fontId="14" fillId="14" borderId="5" xfId="19" applyNumberFormat="1" applyFont="1" applyFill="1" applyBorder="1"/>
    <xf numFmtId="187" fontId="14" fillId="14" borderId="5" xfId="19" applyNumberFormat="1" applyFont="1" applyFill="1" applyBorder="1" applyAlignment="1">
      <alignment horizontal="right"/>
    </xf>
    <xf numFmtId="168" fontId="21" fillId="14" borderId="0" xfId="0" applyNumberFormat="1" applyFont="1" applyFill="1" applyAlignment="1">
      <alignment horizontal="left"/>
    </xf>
    <xf numFmtId="168" fontId="21" fillId="14" borderId="0" xfId="0" applyNumberFormat="1" applyFont="1" applyFill="1" applyAlignment="1">
      <alignment horizontal="left" indent="1"/>
    </xf>
    <xf numFmtId="187" fontId="14" fillId="14" borderId="5" xfId="19" quotePrefix="1" applyNumberFormat="1" applyFont="1" applyFill="1" applyBorder="1" applyAlignment="1">
      <alignment horizontal="right"/>
    </xf>
    <xf numFmtId="168" fontId="24" fillId="14" borderId="0" xfId="0" applyNumberFormat="1" applyFont="1" applyFill="1" applyAlignment="1">
      <alignment horizontal="left"/>
    </xf>
    <xf numFmtId="187" fontId="12" fillId="13" borderId="5" xfId="19" applyNumberFormat="1" applyFont="1" applyFill="1" applyBorder="1"/>
    <xf numFmtId="187" fontId="12" fillId="14" borderId="5" xfId="19" applyNumberFormat="1" applyFont="1" applyFill="1" applyBorder="1"/>
    <xf numFmtId="168" fontId="24" fillId="14" borderId="0" xfId="0" applyNumberFormat="1" applyFont="1" applyFill="1"/>
    <xf numFmtId="0" fontId="14" fillId="13" borderId="5" xfId="0" applyFont="1" applyFill="1" applyBorder="1"/>
    <xf numFmtId="0" fontId="14" fillId="14" borderId="5" xfId="0" applyFont="1" applyFill="1" applyBorder="1"/>
    <xf numFmtId="168" fontId="9" fillId="15" borderId="8" xfId="22" applyNumberFormat="1" applyFont="1" applyFill="1" applyBorder="1" applyAlignment="1">
      <alignment wrapText="1"/>
    </xf>
    <xf numFmtId="0" fontId="22" fillId="15" borderId="5" xfId="22" applyFont="1" applyFill="1" applyBorder="1" applyAlignment="1">
      <alignment horizontal="right" wrapText="1"/>
    </xf>
    <xf numFmtId="168" fontId="14" fillId="16" borderId="8" xfId="22" applyNumberFormat="1" applyFont="1" applyFill="1" applyBorder="1" applyAlignment="1">
      <alignment wrapText="1"/>
    </xf>
    <xf numFmtId="0" fontId="14" fillId="17" borderId="5" xfId="22" applyFont="1" applyFill="1" applyBorder="1" applyAlignment="1">
      <alignment horizontal="right" wrapText="1" indent="1"/>
    </xf>
    <xf numFmtId="0" fontId="14" fillId="16" borderId="5" xfId="22" applyFont="1" applyFill="1" applyBorder="1" applyAlignment="1">
      <alignment horizontal="right" wrapText="1" indent="1"/>
    </xf>
    <xf numFmtId="177" fontId="9" fillId="15" borderId="5" xfId="22" applyNumberFormat="1" applyFont="1" applyFill="1" applyBorder="1" applyAlignment="1">
      <alignment horizontal="right" indent="1"/>
    </xf>
    <xf numFmtId="177" fontId="14" fillId="17" borderId="5" xfId="22" applyNumberFormat="1" applyFont="1" applyFill="1" applyBorder="1"/>
    <xf numFmtId="177" fontId="14" fillId="16" borderId="5" xfId="22" applyNumberFormat="1" applyFont="1" applyFill="1" applyBorder="1"/>
    <xf numFmtId="168" fontId="24" fillId="16" borderId="9" xfId="17" applyNumberFormat="1" applyFont="1" applyFill="1" applyBorder="1"/>
    <xf numFmtId="182" fontId="14" fillId="17" borderId="5" xfId="17" applyNumberFormat="1" applyFont="1" applyFill="1" applyBorder="1" applyAlignment="1">
      <alignment horizontal="right" indent="1"/>
    </xf>
    <xf numFmtId="182" fontId="14" fillId="16" borderId="5" xfId="17" applyNumberFormat="1" applyFont="1" applyFill="1" applyBorder="1" applyAlignment="1">
      <alignment horizontal="right" indent="1"/>
    </xf>
    <xf numFmtId="168" fontId="21" fillId="16" borderId="9" xfId="17" applyNumberFormat="1" applyFont="1" applyFill="1" applyBorder="1"/>
    <xf numFmtId="168" fontId="24" fillId="16" borderId="15" xfId="17" applyNumberFormat="1" applyFont="1" applyFill="1" applyBorder="1"/>
    <xf numFmtId="182" fontId="12" fillId="17" borderId="17" xfId="17" applyNumberFormat="1" applyFont="1" applyFill="1" applyBorder="1" applyAlignment="1">
      <alignment horizontal="right" indent="1"/>
    </xf>
    <xf numFmtId="182" fontId="12" fillId="16" borderId="17" xfId="17" applyNumberFormat="1" applyFont="1" applyFill="1" applyBorder="1" applyAlignment="1">
      <alignment horizontal="right" indent="1"/>
    </xf>
    <xf numFmtId="182" fontId="12" fillId="17" borderId="5" xfId="17" applyNumberFormat="1" applyFont="1" applyFill="1" applyBorder="1" applyAlignment="1">
      <alignment horizontal="right" indent="1"/>
    </xf>
    <xf numFmtId="182" fontId="12" fillId="16" borderId="5" xfId="17" applyNumberFormat="1" applyFont="1" applyFill="1" applyBorder="1" applyAlignment="1">
      <alignment horizontal="right" indent="1"/>
    </xf>
    <xf numFmtId="182" fontId="9" fillId="15" borderId="5" xfId="22" applyNumberFormat="1" applyFont="1" applyFill="1" applyBorder="1" applyAlignment="1">
      <alignment horizontal="right" indent="1"/>
    </xf>
    <xf numFmtId="168" fontId="34" fillId="16" borderId="9" xfId="17" applyNumberFormat="1" applyFont="1" applyFill="1" applyBorder="1" applyAlignment="1">
      <alignment horizontal="left" indent="1"/>
    </xf>
    <xf numFmtId="184" fontId="21" fillId="16" borderId="9" xfId="17" applyNumberFormat="1" applyFont="1" applyFill="1" applyBorder="1" applyAlignment="1">
      <alignment horizontal="left"/>
    </xf>
    <xf numFmtId="168" fontId="21" fillId="16" borderId="9" xfId="17" applyNumberFormat="1" applyFont="1" applyFill="1" applyBorder="1" applyAlignment="1">
      <alignment horizontal="left"/>
    </xf>
    <xf numFmtId="0" fontId="14" fillId="16" borderId="9" xfId="17" applyFont="1" applyFill="1" applyBorder="1"/>
    <xf numFmtId="168" fontId="9" fillId="15" borderId="5" xfId="23" applyNumberFormat="1" applyFont="1" applyFill="1" applyBorder="1" applyAlignment="1">
      <alignment wrapText="1"/>
    </xf>
    <xf numFmtId="0" fontId="14" fillId="15" borderId="5" xfId="23" applyFont="1" applyFill="1" applyBorder="1"/>
    <xf numFmtId="0" fontId="14" fillId="16" borderId="5" xfId="23" applyFont="1" applyFill="1" applyBorder="1"/>
    <xf numFmtId="0" fontId="14" fillId="17" borderId="5" xfId="23" applyFont="1" applyFill="1" applyBorder="1" applyAlignment="1">
      <alignment horizontal="right" wrapText="1" indent="1"/>
    </xf>
    <xf numFmtId="0" fontId="14" fillId="16" borderId="5" xfId="23" applyFont="1" applyFill="1" applyBorder="1" applyAlignment="1">
      <alignment horizontal="right" wrapText="1" indent="1"/>
    </xf>
    <xf numFmtId="168" fontId="24" fillId="16" borderId="0" xfId="14" applyNumberFormat="1" applyFont="1" applyFill="1"/>
    <xf numFmtId="181" fontId="14" fillId="17" borderId="5" xfId="0" applyNumberFormat="1" applyFont="1" applyFill="1" applyBorder="1"/>
    <xf numFmtId="181" fontId="14" fillId="16" borderId="5" xfId="0" applyNumberFormat="1" applyFont="1" applyFill="1" applyBorder="1"/>
    <xf numFmtId="168" fontId="21" fillId="16" borderId="0" xfId="0" applyNumberFormat="1" applyFont="1" applyFill="1"/>
    <xf numFmtId="168" fontId="24" fillId="16" borderId="0" xfId="0" applyNumberFormat="1" applyFont="1" applyFill="1"/>
    <xf numFmtId="1" fontId="12" fillId="17" borderId="5" xfId="2" applyNumberFormat="1" applyFont="1" applyFill="1" applyBorder="1"/>
    <xf numFmtId="1" fontId="12" fillId="16" borderId="5" xfId="2" applyNumberFormat="1" applyFont="1" applyFill="1" applyBorder="1"/>
    <xf numFmtId="0" fontId="14" fillId="17" borderId="5" xfId="23" applyFont="1" applyFill="1" applyBorder="1" applyAlignment="1">
      <alignment horizontal="right" wrapText="1"/>
    </xf>
    <xf numFmtId="0" fontId="14" fillId="16" borderId="5" xfId="23" applyFont="1" applyFill="1" applyBorder="1" applyAlignment="1">
      <alignment horizontal="right" wrapText="1"/>
    </xf>
    <xf numFmtId="181" fontId="14" fillId="17" borderId="5" xfId="0" applyNumberFormat="1" applyFont="1" applyFill="1" applyBorder="1" applyAlignment="1">
      <alignment horizontal="right"/>
    </xf>
    <xf numFmtId="181" fontId="14" fillId="16" borderId="5" xfId="0" applyNumberFormat="1" applyFont="1" applyFill="1" applyBorder="1" applyAlignment="1">
      <alignment horizontal="right"/>
    </xf>
    <xf numFmtId="10" fontId="12" fillId="17" borderId="5" xfId="2" applyNumberFormat="1" applyFont="1" applyFill="1" applyBorder="1" applyAlignment="1">
      <alignment horizontal="right"/>
    </xf>
    <xf numFmtId="10" fontId="12" fillId="16" borderId="5" xfId="2" applyNumberFormat="1" applyFont="1" applyFill="1" applyBorder="1" applyAlignment="1">
      <alignment horizontal="right"/>
    </xf>
    <xf numFmtId="168" fontId="14" fillId="16" borderId="5" xfId="23" applyNumberFormat="1" applyFont="1" applyFill="1" applyBorder="1"/>
    <xf numFmtId="181" fontId="14" fillId="16" borderId="5" xfId="0" applyNumberFormat="1" applyFont="1" applyFill="1" applyBorder="1" applyAlignment="1">
      <alignment horizontal="center"/>
    </xf>
    <xf numFmtId="0" fontId="14" fillId="16" borderId="5" xfId="0" applyFont="1" applyFill="1" applyBorder="1"/>
    <xf numFmtId="182" fontId="14" fillId="17" borderId="5" xfId="0" applyNumberFormat="1" applyFont="1" applyFill="1" applyBorder="1"/>
    <xf numFmtId="182" fontId="14" fillId="16" borderId="5" xfId="0" applyNumberFormat="1" applyFont="1" applyFill="1" applyBorder="1"/>
    <xf numFmtId="182" fontId="14" fillId="16" borderId="5" xfId="0" applyNumberFormat="1" applyFont="1" applyFill="1" applyBorder="1" applyAlignment="1">
      <alignment horizontal="right"/>
    </xf>
    <xf numFmtId="168" fontId="14" fillId="16" borderId="0" xfId="14" applyNumberFormat="1" applyFont="1" applyFill="1" applyAlignment="1">
      <alignment horizontal="left" indent="1"/>
    </xf>
    <xf numFmtId="187" fontId="14" fillId="17" borderId="5" xfId="19" applyNumberFormat="1" applyFont="1" applyFill="1" applyBorder="1"/>
    <xf numFmtId="187" fontId="14" fillId="16" borderId="5" xfId="19" applyNumberFormat="1" applyFont="1" applyFill="1" applyBorder="1"/>
    <xf numFmtId="187" fontId="14" fillId="16" borderId="5" xfId="19" applyNumberFormat="1" applyFont="1" applyFill="1" applyBorder="1" applyAlignment="1">
      <alignment horizontal="right"/>
    </xf>
    <xf numFmtId="0" fontId="14" fillId="17" borderId="5" xfId="0" applyFont="1" applyFill="1" applyBorder="1"/>
    <xf numFmtId="168" fontId="21" fillId="16" borderId="0" xfId="0" applyNumberFormat="1" applyFont="1" applyFill="1" applyAlignment="1">
      <alignment horizontal="left"/>
    </xf>
    <xf numFmtId="168" fontId="21" fillId="16" borderId="0" xfId="0" applyNumberFormat="1" applyFont="1" applyFill="1" applyAlignment="1">
      <alignment horizontal="left" indent="1"/>
    </xf>
    <xf numFmtId="187" fontId="14" fillId="17" borderId="5" xfId="19" applyNumberFormat="1" applyFont="1" applyFill="1" applyBorder="1" applyAlignment="1">
      <alignment horizontal="right"/>
    </xf>
    <xf numFmtId="168" fontId="24" fillId="16" borderId="0" xfId="0" applyNumberFormat="1" applyFont="1" applyFill="1" applyAlignment="1">
      <alignment horizontal="left"/>
    </xf>
    <xf numFmtId="187" fontId="12" fillId="17" borderId="5" xfId="19" applyNumberFormat="1" applyFont="1" applyFill="1" applyBorder="1"/>
    <xf numFmtId="187" fontId="12" fillId="16" borderId="5" xfId="19" applyNumberFormat="1" applyFont="1" applyFill="1" applyBorder="1"/>
    <xf numFmtId="0" fontId="10" fillId="16" borderId="0" xfId="0" applyFont="1" applyFill="1" applyAlignment="1">
      <alignment horizontal="left"/>
    </xf>
    <xf numFmtId="0" fontId="10" fillId="16" borderId="0" xfId="0" applyFont="1" applyFill="1"/>
    <xf numFmtId="168" fontId="21" fillId="18" borderId="5" xfId="24" applyNumberFormat="1" applyFont="1" applyFill="1" applyBorder="1" applyAlignment="1">
      <alignment wrapText="1"/>
    </xf>
    <xf numFmtId="174" fontId="14" fillId="19" borderId="5" xfId="24" applyNumberFormat="1" applyFont="1" applyFill="1" applyBorder="1"/>
    <xf numFmtId="174" fontId="14" fillId="18" borderId="5" xfId="24" applyNumberFormat="1" applyFont="1" applyFill="1" applyBorder="1"/>
    <xf numFmtId="168" fontId="24" fillId="18" borderId="9" xfId="17" applyNumberFormat="1" applyFont="1" applyFill="1" applyBorder="1"/>
    <xf numFmtId="182" fontId="14" fillId="19" borderId="5" xfId="17" applyNumberFormat="1" applyFont="1" applyFill="1" applyBorder="1" applyAlignment="1">
      <alignment horizontal="right" indent="1"/>
    </xf>
    <xf numFmtId="182" fontId="14" fillId="18" borderId="5" xfId="17" applyNumberFormat="1" applyFont="1" applyFill="1" applyBorder="1" applyAlignment="1">
      <alignment horizontal="right" indent="1"/>
    </xf>
    <xf numFmtId="168" fontId="21" fillId="18" borderId="9" xfId="17" applyNumberFormat="1" applyFont="1" applyFill="1" applyBorder="1"/>
    <xf numFmtId="168" fontId="24" fillId="18" borderId="15" xfId="17" applyNumberFormat="1" applyFont="1" applyFill="1" applyBorder="1"/>
    <xf numFmtId="182" fontId="12" fillId="19" borderId="17" xfId="17" applyNumberFormat="1" applyFont="1" applyFill="1" applyBorder="1" applyAlignment="1">
      <alignment horizontal="right" indent="1"/>
    </xf>
    <xf numFmtId="182" fontId="12" fillId="18" borderId="17" xfId="17" applyNumberFormat="1" applyFont="1" applyFill="1" applyBorder="1" applyAlignment="1">
      <alignment horizontal="right" indent="1"/>
    </xf>
    <xf numFmtId="182" fontId="12" fillId="19" borderId="5" xfId="17" applyNumberFormat="1" applyFont="1" applyFill="1" applyBorder="1" applyAlignment="1">
      <alignment horizontal="right" indent="1"/>
    </xf>
    <xf numFmtId="182" fontId="12" fillId="18" borderId="5" xfId="17" applyNumberFormat="1" applyFont="1" applyFill="1" applyBorder="1" applyAlignment="1">
      <alignment horizontal="right" indent="1"/>
    </xf>
    <xf numFmtId="168" fontId="24" fillId="18" borderId="9" xfId="25" applyNumberFormat="1" applyFont="1" applyFill="1" applyBorder="1"/>
    <xf numFmtId="168" fontId="24" fillId="18" borderId="5" xfId="0" applyNumberFormat="1" applyFont="1" applyFill="1" applyBorder="1"/>
    <xf numFmtId="0" fontId="14" fillId="19" borderId="5" xfId="0" applyFont="1" applyFill="1" applyBorder="1"/>
    <xf numFmtId="0" fontId="14" fillId="18" borderId="5" xfId="0" applyFont="1" applyFill="1" applyBorder="1"/>
    <xf numFmtId="168" fontId="11" fillId="18" borderId="5" xfId="0" applyNumberFormat="1" applyFont="1" applyFill="1" applyBorder="1"/>
    <xf numFmtId="168" fontId="9" fillId="2" borderId="5" xfId="8" applyNumberFormat="1" applyFont="1" applyFill="1" applyBorder="1" applyAlignment="1">
      <alignment horizontal="right" vertical="top"/>
    </xf>
    <xf numFmtId="174" fontId="21" fillId="4" borderId="5" xfId="9" applyNumberFormat="1" applyFont="1" applyFill="1" applyBorder="1" applyAlignment="1">
      <alignment horizontal="right" vertical="top"/>
    </xf>
    <xf numFmtId="0" fontId="21" fillId="3" borderId="5" xfId="8" applyFont="1" applyFill="1" applyBorder="1" applyAlignment="1">
      <alignment vertical="top"/>
    </xf>
    <xf numFmtId="173" fontId="21" fillId="4" borderId="5" xfId="9" applyNumberFormat="1" applyFont="1" applyFill="1" applyBorder="1" applyAlignment="1">
      <alignment horizontal="right" vertical="top"/>
    </xf>
    <xf numFmtId="173" fontId="21" fillId="3" borderId="5" xfId="10" applyNumberFormat="1" applyFont="1" applyFill="1" applyBorder="1" applyAlignment="1">
      <alignment horizontal="right" vertical="top"/>
    </xf>
    <xf numFmtId="9" fontId="21" fillId="4" borderId="5" xfId="2" applyFont="1" applyFill="1" applyBorder="1" applyAlignment="1">
      <alignment horizontal="right" vertical="top"/>
    </xf>
    <xf numFmtId="9" fontId="21" fillId="3" borderId="5" xfId="8" applyNumberFormat="1" applyFont="1" applyFill="1" applyBorder="1" applyAlignment="1">
      <alignment horizontal="right" vertical="top"/>
    </xf>
    <xf numFmtId="175" fontId="21" fillId="3" borderId="5" xfId="10" applyNumberFormat="1" applyFont="1" applyFill="1" applyBorder="1" applyAlignment="1">
      <alignment horizontal="right" vertical="top"/>
    </xf>
    <xf numFmtId="176" fontId="21" fillId="3" borderId="5" xfId="10" applyNumberFormat="1" applyFont="1" applyFill="1" applyBorder="1" applyAlignment="1">
      <alignment horizontal="right" vertical="top"/>
    </xf>
    <xf numFmtId="177" fontId="21" fillId="4" borderId="5" xfId="10" applyNumberFormat="1" applyFont="1" applyFill="1" applyBorder="1" applyAlignment="1">
      <alignment horizontal="right" vertical="top"/>
    </xf>
    <xf numFmtId="168" fontId="9" fillId="2" borderId="5" xfId="11" applyNumberFormat="1" applyFont="1" applyFill="1" applyBorder="1" applyAlignment="1">
      <alignment horizontal="right"/>
    </xf>
    <xf numFmtId="176" fontId="23" fillId="4" borderId="5" xfId="10" applyNumberFormat="1" applyFont="1" applyFill="1" applyBorder="1" applyAlignment="1">
      <alignment horizontal="right"/>
    </xf>
    <xf numFmtId="176" fontId="23" fillId="3" borderId="5" xfId="10" applyNumberFormat="1" applyFont="1" applyFill="1" applyBorder="1" applyAlignment="1">
      <alignment horizontal="right"/>
    </xf>
    <xf numFmtId="176" fontId="23" fillId="3" borderId="4" xfId="10" applyNumberFormat="1" applyFont="1" applyFill="1" applyBorder="1" applyAlignment="1">
      <alignment horizontal="right"/>
    </xf>
    <xf numFmtId="0" fontId="21" fillId="4" borderId="5" xfId="11" applyFont="1" applyFill="1" applyBorder="1"/>
    <xf numFmtId="0" fontId="21" fillId="3" borderId="5" xfId="11" applyFont="1" applyFill="1" applyBorder="1"/>
    <xf numFmtId="0" fontId="21" fillId="3" borderId="4" xfId="11" applyFont="1" applyFill="1" applyBorder="1"/>
    <xf numFmtId="173" fontId="21" fillId="4" borderId="5" xfId="9" applyNumberFormat="1" applyFont="1" applyFill="1" applyBorder="1" applyAlignment="1">
      <alignment horizontal="right"/>
    </xf>
    <xf numFmtId="173" fontId="21" fillId="3" borderId="5" xfId="10" applyNumberFormat="1" applyFont="1" applyFill="1" applyBorder="1" applyAlignment="1">
      <alignment horizontal="right"/>
    </xf>
    <xf numFmtId="173" fontId="21" fillId="3" borderId="4" xfId="10" applyNumberFormat="1" applyFont="1" applyFill="1" applyBorder="1" applyAlignment="1">
      <alignment horizontal="right"/>
    </xf>
    <xf numFmtId="9" fontId="21" fillId="4" borderId="5" xfId="2" applyFont="1" applyFill="1" applyBorder="1" applyAlignment="1">
      <alignment horizontal="right"/>
    </xf>
    <xf numFmtId="9" fontId="21" fillId="3" borderId="5" xfId="2" applyFont="1" applyFill="1" applyBorder="1" applyAlignment="1">
      <alignment horizontal="right"/>
    </xf>
    <xf numFmtId="9" fontId="21" fillId="3" borderId="4" xfId="2" applyFont="1" applyFill="1" applyBorder="1" applyAlignment="1">
      <alignment horizontal="right"/>
    </xf>
    <xf numFmtId="179" fontId="21" fillId="4" borderId="5" xfId="10" applyNumberFormat="1" applyFont="1" applyFill="1" applyBorder="1" applyAlignment="1">
      <alignment horizontal="right"/>
    </xf>
    <xf numFmtId="179" fontId="21" fillId="3" borderId="5" xfId="10" applyNumberFormat="1" applyFont="1" applyFill="1" applyBorder="1" applyAlignment="1">
      <alignment horizontal="right"/>
    </xf>
    <xf numFmtId="179" fontId="21" fillId="3" borderId="4" xfId="10" applyNumberFormat="1" applyFont="1" applyFill="1" applyBorder="1" applyAlignment="1">
      <alignment horizontal="right"/>
    </xf>
    <xf numFmtId="175" fontId="21" fillId="4" borderId="5" xfId="10" applyNumberFormat="1" applyFont="1" applyFill="1" applyBorder="1" applyAlignment="1">
      <alignment horizontal="right"/>
    </xf>
    <xf numFmtId="175" fontId="21" fillId="3" borderId="5" xfId="10" applyNumberFormat="1" applyFont="1" applyFill="1" applyBorder="1" applyAlignment="1">
      <alignment horizontal="right"/>
    </xf>
    <xf numFmtId="175" fontId="21" fillId="3" borderId="4" xfId="10" applyNumberFormat="1" applyFont="1" applyFill="1" applyBorder="1" applyAlignment="1">
      <alignment horizontal="right"/>
    </xf>
    <xf numFmtId="176" fontId="21" fillId="3" borderId="5" xfId="10" applyNumberFormat="1" applyFont="1" applyFill="1" applyBorder="1" applyAlignment="1">
      <alignment horizontal="right"/>
    </xf>
    <xf numFmtId="176" fontId="21" fillId="3" borderId="4" xfId="10" applyNumberFormat="1" applyFont="1" applyFill="1" applyBorder="1" applyAlignment="1">
      <alignment horizontal="right"/>
    </xf>
    <xf numFmtId="0" fontId="22" fillId="4" borderId="14" xfId="13" applyFont="1" applyFill="1" applyBorder="1" applyAlignment="1">
      <alignment horizontal="right" vertical="center" wrapText="1"/>
    </xf>
    <xf numFmtId="0" fontId="22" fillId="3" borderId="14" xfId="13" applyFont="1" applyFill="1" applyBorder="1" applyAlignment="1">
      <alignment horizontal="right" vertical="center" wrapText="1"/>
    </xf>
    <xf numFmtId="0" fontId="22" fillId="3" borderId="11" xfId="13" applyFont="1" applyFill="1" applyBorder="1" applyAlignment="1">
      <alignment horizontal="right" wrapText="1"/>
    </xf>
    <xf numFmtId="181" fontId="12" fillId="5" borderId="5" xfId="7" applyNumberFormat="1" applyFont="1" applyFill="1" applyBorder="1" applyAlignment="1">
      <alignment horizontal="right" vertical="top" wrapText="1"/>
    </xf>
    <xf numFmtId="181" fontId="12" fillId="4" borderId="5" xfId="7" applyNumberFormat="1" applyFont="1" applyFill="1" applyBorder="1" applyAlignment="1">
      <alignment horizontal="right" vertical="top" wrapText="1"/>
    </xf>
    <xf numFmtId="172" fontId="12" fillId="5" borderId="5" xfId="2" applyNumberFormat="1" applyFont="1" applyFill="1" applyBorder="1" applyAlignment="1">
      <alignment horizontal="right" vertical="top" wrapText="1"/>
    </xf>
    <xf numFmtId="172" fontId="12" fillId="5" borderId="4" xfId="2" applyNumberFormat="1" applyFont="1" applyFill="1" applyBorder="1" applyAlignment="1">
      <alignment horizontal="right" vertical="top" wrapText="1"/>
    </xf>
    <xf numFmtId="181" fontId="14" fillId="5" borderId="5" xfId="7" applyNumberFormat="1" applyFont="1" applyFill="1" applyBorder="1" applyAlignment="1">
      <alignment horizontal="right" vertical="top" wrapText="1"/>
    </xf>
    <xf numFmtId="181" fontId="14" fillId="4" borderId="5" xfId="7" applyNumberFormat="1" applyFont="1" applyFill="1" applyBorder="1" applyAlignment="1">
      <alignment horizontal="right" vertical="top" wrapText="1"/>
    </xf>
    <xf numFmtId="172" fontId="14" fillId="5" borderId="5" xfId="2" applyNumberFormat="1" applyFont="1" applyFill="1" applyBorder="1" applyAlignment="1">
      <alignment horizontal="right" vertical="top" wrapText="1"/>
    </xf>
    <xf numFmtId="172" fontId="14" fillId="5" borderId="4" xfId="2" applyNumberFormat="1" applyFont="1" applyFill="1" applyBorder="1" applyAlignment="1">
      <alignment horizontal="right" vertical="top" wrapText="1"/>
    </xf>
    <xf numFmtId="181" fontId="10" fillId="4" borderId="5" xfId="0" applyNumberFormat="1" applyFont="1" applyFill="1" applyBorder="1" applyAlignment="1">
      <alignment horizontal="right"/>
    </xf>
    <xf numFmtId="181" fontId="14" fillId="5" borderId="4" xfId="7" applyNumberFormat="1" applyFont="1" applyFill="1" applyBorder="1" applyAlignment="1">
      <alignment horizontal="right" vertical="top" wrapText="1"/>
    </xf>
    <xf numFmtId="0" fontId="22" fillId="3" borderId="0" xfId="13" applyFont="1" applyFill="1" applyAlignment="1">
      <alignment horizontal="center" wrapText="1"/>
    </xf>
    <xf numFmtId="0" fontId="8" fillId="2" borderId="10" xfId="13" applyFont="1" applyFill="1" applyBorder="1" applyAlignment="1">
      <alignment vertical="center"/>
    </xf>
    <xf numFmtId="0" fontId="30" fillId="2" borderId="10" xfId="13" applyFont="1" applyFill="1" applyBorder="1" applyAlignment="1">
      <alignment vertical="center" wrapText="1"/>
    </xf>
    <xf numFmtId="0" fontId="30" fillId="2" borderId="20" xfId="13" applyFont="1" applyFill="1" applyBorder="1" applyAlignment="1">
      <alignment vertical="center" wrapText="1"/>
    </xf>
    <xf numFmtId="0" fontId="30" fillId="2" borderId="21" xfId="13" applyFont="1" applyFill="1" applyBorder="1" applyAlignment="1">
      <alignment vertical="center" wrapText="1"/>
    </xf>
    <xf numFmtId="174" fontId="22" fillId="2" borderId="22" xfId="16" applyNumberFormat="1" applyFont="1" applyFill="1" applyBorder="1" applyAlignment="1">
      <alignment horizontal="right" wrapText="1"/>
    </xf>
    <xf numFmtId="174" fontId="14" fillId="4" borderId="23" xfId="6" applyNumberFormat="1" applyFont="1" applyFill="1" applyBorder="1" applyAlignment="1">
      <alignment horizontal="right" wrapText="1" indent="1"/>
    </xf>
    <xf numFmtId="174" fontId="14" fillId="3" borderId="24" xfId="6" applyNumberFormat="1" applyFont="1" applyFill="1" applyBorder="1" applyAlignment="1">
      <alignment horizontal="right" wrapText="1" indent="1"/>
    </xf>
    <xf numFmtId="174" fontId="14" fillId="4" borderId="24" xfId="6" applyNumberFormat="1" applyFont="1" applyFill="1" applyBorder="1" applyAlignment="1">
      <alignment horizontal="right" wrapText="1" indent="1"/>
    </xf>
    <xf numFmtId="174" fontId="14" fillId="3" borderId="25" xfId="6" applyNumberFormat="1" applyFont="1" applyFill="1" applyBorder="1" applyAlignment="1">
      <alignment horizontal="right" wrapText="1" indent="1"/>
    </xf>
    <xf numFmtId="174" fontId="22" fillId="2" borderId="26" xfId="16" applyNumberFormat="1" applyFont="1" applyFill="1" applyBorder="1" applyAlignment="1">
      <alignment horizontal="right" wrapText="1"/>
    </xf>
    <xf numFmtId="174" fontId="22" fillId="2" borderId="27" xfId="16" applyNumberFormat="1" applyFont="1" applyFill="1" applyBorder="1" applyAlignment="1">
      <alignment horizontal="right" wrapText="1"/>
    </xf>
    <xf numFmtId="0" fontId="14" fillId="4" borderId="26" xfId="16" applyFont="1" applyFill="1" applyBorder="1"/>
    <xf numFmtId="0" fontId="14" fillId="3" borderId="18" xfId="16" applyFont="1" applyFill="1" applyBorder="1"/>
    <xf numFmtId="0" fontId="14" fillId="4" borderId="18" xfId="16" applyFont="1" applyFill="1" applyBorder="1"/>
    <xf numFmtId="0" fontId="14" fillId="3" borderId="27" xfId="16" applyFont="1" applyFill="1" applyBorder="1"/>
    <xf numFmtId="169" fontId="14" fillId="4" borderId="26" xfId="6" applyNumberFormat="1" applyFont="1" applyFill="1" applyBorder="1" applyAlignment="1">
      <alignment horizontal="right" indent="1"/>
    </xf>
    <xf numFmtId="169" fontId="14" fillId="3" borderId="18" xfId="6" applyNumberFormat="1" applyFont="1" applyFill="1" applyBorder="1" applyAlignment="1">
      <alignment horizontal="right" indent="1"/>
    </xf>
    <xf numFmtId="169" fontId="14" fillId="4" borderId="18" xfId="6" applyNumberFormat="1" applyFont="1" applyFill="1" applyBorder="1" applyAlignment="1">
      <alignment horizontal="right" indent="1"/>
    </xf>
    <xf numFmtId="169" fontId="14" fillId="3" borderId="27" xfId="6" applyNumberFormat="1" applyFont="1" applyFill="1" applyBorder="1" applyAlignment="1">
      <alignment horizontal="right" indent="1"/>
    </xf>
    <xf numFmtId="1" fontId="12" fillId="4" borderId="26" xfId="2" applyNumberFormat="1" applyFont="1" applyFill="1" applyBorder="1" applyAlignment="1">
      <alignment horizontal="right" indent="1"/>
    </xf>
    <xf numFmtId="1" fontId="12" fillId="3" borderId="18" xfId="2" applyNumberFormat="1" applyFont="1" applyFill="1" applyBorder="1" applyAlignment="1">
      <alignment horizontal="right" indent="1"/>
    </xf>
    <xf numFmtId="1" fontId="12" fillId="4" borderId="18" xfId="2" applyNumberFormat="1" applyFont="1" applyFill="1" applyBorder="1" applyAlignment="1">
      <alignment horizontal="right" indent="1"/>
    </xf>
    <xf numFmtId="1" fontId="12" fillId="3" borderId="27" xfId="2" applyNumberFormat="1" applyFont="1" applyFill="1" applyBorder="1" applyAlignment="1">
      <alignment horizontal="right" indent="1"/>
    </xf>
    <xf numFmtId="0" fontId="14" fillId="3" borderId="18" xfId="16" applyFont="1" applyFill="1" applyBorder="1" applyAlignment="1">
      <alignment horizontal="right" indent="1"/>
    </xf>
    <xf numFmtId="0" fontId="14" fillId="3" borderId="27" xfId="16" applyFont="1" applyFill="1" applyBorder="1" applyAlignment="1">
      <alignment horizontal="right" indent="1"/>
    </xf>
    <xf numFmtId="186" fontId="14" fillId="4" borderId="26" xfId="1" applyNumberFormat="1" applyFont="1" applyFill="1" applyBorder="1" applyAlignment="1">
      <alignment horizontal="right" indent="1"/>
    </xf>
    <xf numFmtId="186" fontId="14" fillId="4" borderId="18" xfId="1" applyNumberFormat="1" applyFont="1" applyFill="1" applyBorder="1" applyAlignment="1">
      <alignment horizontal="right" indent="1"/>
    </xf>
    <xf numFmtId="172" fontId="14" fillId="4" borderId="26" xfId="2" applyNumberFormat="1" applyFont="1" applyFill="1" applyBorder="1" applyAlignment="1">
      <alignment horizontal="right" indent="1"/>
    </xf>
    <xf numFmtId="172" fontId="14" fillId="3" borderId="18" xfId="16" applyNumberFormat="1" applyFont="1" applyFill="1" applyBorder="1" applyAlignment="1">
      <alignment horizontal="right" indent="1"/>
    </xf>
    <xf numFmtId="172" fontId="14" fillId="4" borderId="18" xfId="2" applyNumberFormat="1" applyFont="1" applyFill="1" applyBorder="1" applyAlignment="1">
      <alignment horizontal="right" indent="1"/>
    </xf>
    <xf numFmtId="172" fontId="14" fillId="3" borderId="27" xfId="16" applyNumberFormat="1" applyFont="1" applyFill="1" applyBorder="1" applyAlignment="1">
      <alignment horizontal="right" indent="1"/>
    </xf>
    <xf numFmtId="172" fontId="14" fillId="3" borderId="18" xfId="2" applyNumberFormat="1" applyFont="1" applyFill="1" applyBorder="1" applyAlignment="1">
      <alignment horizontal="right" indent="1"/>
    </xf>
    <xf numFmtId="172" fontId="14" fillId="3" borderId="27" xfId="2" applyNumberFormat="1" applyFont="1" applyFill="1" applyBorder="1" applyAlignment="1">
      <alignment horizontal="right" indent="1"/>
    </xf>
    <xf numFmtId="187" fontId="14" fillId="4" borderId="26" xfId="2" applyNumberFormat="1" applyFont="1" applyFill="1" applyBorder="1" applyAlignment="1">
      <alignment horizontal="right" indent="1"/>
    </xf>
    <xf numFmtId="187" fontId="14" fillId="3" borderId="18" xfId="2" applyNumberFormat="1" applyFont="1" applyFill="1" applyBorder="1" applyAlignment="1">
      <alignment horizontal="right" indent="1"/>
    </xf>
    <xf numFmtId="187" fontId="14" fillId="4" borderId="18" xfId="2" applyNumberFormat="1" applyFont="1" applyFill="1" applyBorder="1" applyAlignment="1">
      <alignment horizontal="right" indent="1"/>
    </xf>
    <xf numFmtId="187" fontId="14" fillId="3" borderId="27" xfId="2" applyNumberFormat="1" applyFont="1" applyFill="1" applyBorder="1" applyAlignment="1">
      <alignment horizontal="right" indent="1"/>
    </xf>
    <xf numFmtId="172" fontId="12" fillId="4" borderId="26" xfId="2" applyNumberFormat="1" applyFont="1" applyFill="1" applyBorder="1" applyAlignment="1">
      <alignment horizontal="right" indent="1"/>
    </xf>
    <xf numFmtId="172" fontId="12" fillId="3" borderId="18" xfId="2" applyNumberFormat="1" applyFont="1" applyFill="1" applyBorder="1" applyAlignment="1">
      <alignment horizontal="right" indent="1"/>
    </xf>
    <xf numFmtId="172" fontId="12" fillId="4" borderId="18" xfId="2" applyNumberFormat="1" applyFont="1" applyFill="1" applyBorder="1" applyAlignment="1">
      <alignment horizontal="right" indent="1"/>
    </xf>
    <xf numFmtId="172" fontId="12" fillId="3" borderId="27" xfId="2" applyNumberFormat="1" applyFont="1" applyFill="1" applyBorder="1" applyAlignment="1">
      <alignment horizontal="right" indent="1"/>
    </xf>
    <xf numFmtId="172" fontId="14" fillId="4" borderId="26" xfId="16" applyNumberFormat="1" applyFont="1" applyFill="1" applyBorder="1"/>
    <xf numFmtId="172" fontId="14" fillId="3" borderId="18" xfId="16" applyNumberFormat="1" applyFont="1" applyFill="1" applyBorder="1"/>
    <xf numFmtId="172" fontId="14" fillId="4" borderId="18" xfId="16" applyNumberFormat="1" applyFont="1" applyFill="1" applyBorder="1"/>
    <xf numFmtId="172" fontId="14" fillId="3" borderId="27" xfId="16" applyNumberFormat="1" applyFont="1" applyFill="1" applyBorder="1"/>
    <xf numFmtId="172" fontId="14" fillId="4" borderId="26" xfId="6" applyNumberFormat="1" applyFont="1" applyFill="1" applyBorder="1" applyAlignment="1">
      <alignment horizontal="right" indent="1"/>
    </xf>
    <xf numFmtId="172" fontId="14" fillId="3" borderId="18" xfId="6" applyNumberFormat="1" applyFont="1" applyFill="1" applyBorder="1" applyAlignment="1">
      <alignment horizontal="right" indent="1"/>
    </xf>
    <xf numFmtId="172" fontId="14" fillId="4" borderId="18" xfId="6" applyNumberFormat="1" applyFont="1" applyFill="1" applyBorder="1" applyAlignment="1">
      <alignment horizontal="right" indent="1"/>
    </xf>
    <xf numFmtId="172" fontId="14" fillId="3" borderId="27" xfId="6" applyNumberFormat="1" applyFont="1" applyFill="1" applyBorder="1" applyAlignment="1">
      <alignment horizontal="right" indent="1"/>
    </xf>
    <xf numFmtId="174" fontId="14" fillId="4" borderId="14" xfId="6" applyNumberFormat="1" applyFont="1" applyFill="1" applyBorder="1" applyAlignment="1">
      <alignment horizontal="right" wrapText="1" indent="1"/>
    </xf>
    <xf numFmtId="174" fontId="9" fillId="2" borderId="5" xfId="16" applyNumberFormat="1" applyFont="1" applyFill="1" applyBorder="1" applyAlignment="1">
      <alignment horizontal="right" wrapText="1"/>
    </xf>
    <xf numFmtId="169" fontId="12" fillId="4" borderId="5" xfId="6" applyNumberFormat="1" applyFont="1" applyFill="1" applyBorder="1" applyAlignment="1">
      <alignment horizontal="right" indent="1"/>
    </xf>
    <xf numFmtId="169" fontId="14" fillId="4" borderId="5" xfId="6" applyNumberFormat="1" applyFont="1" applyFill="1" applyBorder="1" applyAlignment="1">
      <alignment horizontal="right" indent="1"/>
    </xf>
    <xf numFmtId="187" fontId="14" fillId="13" borderId="5" xfId="19" applyNumberFormat="1" applyFont="1" applyFill="1" applyBorder="1" applyAlignment="1">
      <alignment horizontal="right"/>
    </xf>
    <xf numFmtId="173" fontId="21" fillId="3" borderId="0" xfId="10" applyNumberFormat="1" applyFont="1" applyFill="1" applyAlignment="1">
      <alignment horizontal="right" vertical="top"/>
    </xf>
    <xf numFmtId="173" fontId="21" fillId="3" borderId="9" xfId="10" applyNumberFormat="1" applyFont="1" applyFill="1" applyBorder="1" applyAlignment="1">
      <alignment horizontal="right" vertical="top"/>
    </xf>
    <xf numFmtId="9" fontId="21" fillId="3" borderId="9" xfId="8" applyNumberFormat="1" applyFont="1" applyFill="1" applyBorder="1" applyAlignment="1">
      <alignment horizontal="right" vertical="top"/>
    </xf>
    <xf numFmtId="175" fontId="21" fillId="3" borderId="9" xfId="10" applyNumberFormat="1" applyFont="1" applyFill="1" applyBorder="1" applyAlignment="1">
      <alignment horizontal="right" vertical="top"/>
    </xf>
    <xf numFmtId="9" fontId="21" fillId="3" borderId="0" xfId="2" applyFont="1" applyFill="1" applyAlignment="1">
      <alignment horizontal="right" vertical="top"/>
    </xf>
    <xf numFmtId="176" fontId="21" fillId="3" borderId="9" xfId="10" applyNumberFormat="1" applyFont="1" applyFill="1" applyBorder="1" applyAlignment="1">
      <alignment horizontal="right" vertical="top"/>
    </xf>
    <xf numFmtId="9" fontId="10" fillId="0" borderId="0" xfId="2" applyFont="1"/>
    <xf numFmtId="181" fontId="10" fillId="0" borderId="0" xfId="0" applyNumberFormat="1" applyFont="1"/>
    <xf numFmtId="169" fontId="10" fillId="0" borderId="0" xfId="0" applyNumberFormat="1" applyFont="1"/>
    <xf numFmtId="206" fontId="21" fillId="3" borderId="5" xfId="10" applyNumberFormat="1" applyFont="1" applyFill="1" applyBorder="1" applyAlignment="1">
      <alignment horizontal="right"/>
    </xf>
    <xf numFmtId="206" fontId="21" fillId="4" borderId="5" xfId="9" applyNumberFormat="1" applyFont="1" applyFill="1" applyBorder="1" applyAlignment="1">
      <alignment horizontal="right"/>
    </xf>
    <xf numFmtId="206" fontId="21" fillId="3" borderId="4" xfId="10" applyNumberFormat="1" applyFont="1" applyFill="1" applyBorder="1" applyAlignment="1">
      <alignment horizontal="right"/>
    </xf>
    <xf numFmtId="173" fontId="10" fillId="0" borderId="0" xfId="0" applyNumberFormat="1" applyFont="1" applyAlignment="1">
      <alignment vertical="top"/>
    </xf>
    <xf numFmtId="207" fontId="10" fillId="0" borderId="0" xfId="2" applyNumberFormat="1" applyFont="1" applyAlignment="1">
      <alignment vertical="top"/>
    </xf>
    <xf numFmtId="3" fontId="10" fillId="0" borderId="0" xfId="0" applyNumberFormat="1" applyFont="1"/>
    <xf numFmtId="4" fontId="10" fillId="0" borderId="0" xfId="0" applyNumberFormat="1" applyFont="1"/>
    <xf numFmtId="176" fontId="10" fillId="0" borderId="0" xfId="0" applyNumberFormat="1" applyFont="1"/>
    <xf numFmtId="14" fontId="0" fillId="0" borderId="0" xfId="0" applyNumberFormat="1"/>
    <xf numFmtId="9" fontId="14" fillId="4" borderId="4" xfId="2" applyFont="1" applyFill="1" applyBorder="1" applyAlignment="1">
      <alignment horizontal="right" indent="1"/>
    </xf>
    <xf numFmtId="168" fontId="21" fillId="3" borderId="0" xfId="15" applyNumberFormat="1" applyFont="1" applyFill="1" applyAlignment="1">
      <alignment horizontal="left"/>
    </xf>
    <xf numFmtId="168" fontId="28" fillId="3" borderId="0" xfId="15" applyNumberFormat="1" applyFont="1" applyFill="1"/>
    <xf numFmtId="168" fontId="14" fillId="16" borderId="0" xfId="14" applyNumberFormat="1" applyFont="1" applyFill="1" applyAlignment="1">
      <alignment horizontal="left"/>
    </xf>
    <xf numFmtId="168" fontId="21" fillId="14" borderId="5" xfId="21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1" fillId="3" borderId="0" xfId="11" applyFont="1" applyFill="1"/>
    <xf numFmtId="173" fontId="21" fillId="3" borderId="0" xfId="10" applyNumberFormat="1" applyFont="1" applyFill="1" applyAlignment="1">
      <alignment horizontal="right"/>
    </xf>
    <xf numFmtId="182" fontId="12" fillId="37" borderId="17" xfId="17" applyNumberFormat="1" applyFont="1" applyFill="1" applyBorder="1" applyAlignment="1">
      <alignment horizontal="right" indent="1"/>
    </xf>
    <xf numFmtId="182" fontId="14" fillId="37" borderId="5" xfId="17" applyNumberFormat="1" applyFont="1" applyFill="1" applyBorder="1" applyAlignment="1">
      <alignment horizontal="right" indent="1"/>
    </xf>
    <xf numFmtId="0" fontId="14" fillId="37" borderId="5" xfId="24" applyFont="1" applyFill="1" applyBorder="1" applyAlignment="1">
      <alignment horizontal="right" indent="1"/>
    </xf>
    <xf numFmtId="168" fontId="14" fillId="37" borderId="5" xfId="24" applyNumberFormat="1" applyFont="1" applyFill="1" applyBorder="1" applyAlignment="1">
      <alignment wrapText="1"/>
    </xf>
    <xf numFmtId="169" fontId="14" fillId="37" borderId="5" xfId="19" applyNumberFormat="1" applyFont="1" applyFill="1" applyBorder="1"/>
    <xf numFmtId="168" fontId="21" fillId="37" borderId="5" xfId="0" applyNumberFormat="1" applyFont="1" applyFill="1" applyBorder="1" applyAlignment="1">
      <alignment horizontal="left"/>
    </xf>
    <xf numFmtId="168" fontId="24" fillId="37" borderId="5" xfId="0" applyNumberFormat="1" applyFont="1" applyFill="1" applyBorder="1"/>
    <xf numFmtId="187" fontId="12" fillId="36" borderId="5" xfId="19" applyNumberFormat="1" applyFont="1" applyFill="1" applyBorder="1"/>
    <xf numFmtId="187" fontId="51" fillId="36" borderId="5" xfId="19" applyNumberFormat="1" applyFont="1" applyFill="1" applyBorder="1"/>
    <xf numFmtId="0" fontId="14" fillId="36" borderId="5" xfId="0" applyFont="1" applyFill="1" applyBorder="1"/>
    <xf numFmtId="182" fontId="9" fillId="35" borderId="5" xfId="24" applyNumberFormat="1" applyFont="1" applyFill="1" applyBorder="1" applyAlignment="1">
      <alignment horizontal="right" indent="1"/>
    </xf>
    <xf numFmtId="0" fontId="9" fillId="35" borderId="5" xfId="24" applyFont="1" applyFill="1" applyBorder="1"/>
    <xf numFmtId="168" fontId="9" fillId="35" borderId="5" xfId="24" applyNumberFormat="1" applyFont="1" applyFill="1" applyBorder="1" applyAlignment="1">
      <alignment wrapText="1"/>
    </xf>
    <xf numFmtId="182" fontId="12" fillId="10" borderId="31" xfId="17" applyNumberFormat="1" applyFont="1" applyFill="1" applyBorder="1" applyAlignment="1">
      <alignment horizontal="right" indent="1"/>
    </xf>
    <xf numFmtId="168" fontId="24" fillId="37" borderId="15" xfId="17" applyNumberFormat="1" applyFont="1" applyFill="1" applyBorder="1"/>
    <xf numFmtId="185" fontId="14" fillId="36" borderId="5" xfId="17" applyNumberFormat="1" applyFont="1" applyFill="1" applyBorder="1" applyAlignment="1">
      <alignment horizontal="right" indent="1"/>
    </xf>
    <xf numFmtId="168" fontId="24" fillId="10" borderId="30" xfId="17" applyNumberFormat="1" applyFont="1" applyFill="1" applyBorder="1"/>
    <xf numFmtId="168" fontId="24" fillId="37" borderId="9" xfId="17" applyNumberFormat="1" applyFont="1" applyFill="1" applyBorder="1"/>
    <xf numFmtId="168" fontId="34" fillId="37" borderId="9" xfId="17" applyNumberFormat="1" applyFont="1" applyFill="1" applyBorder="1" applyAlignment="1">
      <alignment horizontal="left" indent="1"/>
    </xf>
    <xf numFmtId="168" fontId="21" fillId="37" borderId="9" xfId="17" applyNumberFormat="1" applyFont="1" applyFill="1" applyBorder="1" applyAlignment="1">
      <alignment horizontal="left"/>
    </xf>
    <xf numFmtId="168" fontId="21" fillId="37" borderId="9" xfId="17" applyNumberFormat="1" applyFont="1" applyFill="1" applyBorder="1"/>
    <xf numFmtId="0" fontId="14" fillId="36" borderId="5" xfId="24" applyFont="1" applyFill="1" applyBorder="1" applyAlignment="1">
      <alignment horizontal="right" indent="1"/>
    </xf>
    <xf numFmtId="187" fontId="14" fillId="37" borderId="5" xfId="19" applyNumberFormat="1" applyFont="1" applyFill="1" applyBorder="1"/>
    <xf numFmtId="187" fontId="12" fillId="37" borderId="5" xfId="19" applyNumberFormat="1" applyFont="1" applyFill="1" applyBorder="1"/>
    <xf numFmtId="168" fontId="21" fillId="37" borderId="5" xfId="0" applyNumberFormat="1" applyFont="1" applyFill="1" applyBorder="1" applyAlignment="1">
      <alignment horizontal="left" indent="1"/>
    </xf>
    <xf numFmtId="0" fontId="14" fillId="37" borderId="5" xfId="0" applyFont="1" applyFill="1" applyBorder="1"/>
    <xf numFmtId="168" fontId="24" fillId="37" borderId="5" xfId="0" applyNumberFormat="1" applyFont="1" applyFill="1" applyBorder="1" applyAlignment="1">
      <alignment horizontal="left"/>
    </xf>
    <xf numFmtId="187" fontId="14" fillId="36" borderId="5" xfId="19" applyNumberFormat="1" applyFont="1" applyFill="1" applyBorder="1"/>
    <xf numFmtId="0" fontId="14" fillId="36" borderId="5" xfId="0" applyFont="1" applyFill="1" applyBorder="1" applyAlignment="1">
      <alignment horizontal="right" wrapText="1" indent="1"/>
    </xf>
    <xf numFmtId="182" fontId="12" fillId="11" borderId="31" xfId="17" applyNumberFormat="1" applyFont="1" applyFill="1" applyBorder="1" applyAlignment="1">
      <alignment horizontal="right" indent="1"/>
    </xf>
    <xf numFmtId="184" fontId="21" fillId="37" borderId="9" xfId="17" applyNumberFormat="1" applyFont="1" applyFill="1" applyBorder="1" applyAlignment="1">
      <alignment horizontal="left"/>
    </xf>
    <xf numFmtId="182" fontId="12" fillId="36" borderId="5" xfId="17" applyNumberFormat="1" applyFont="1" applyFill="1" applyBorder="1" applyAlignment="1">
      <alignment horizontal="right" indent="1"/>
    </xf>
    <xf numFmtId="182" fontId="12" fillId="36" borderId="17" xfId="17" applyNumberFormat="1" applyFont="1" applyFill="1" applyBorder="1" applyAlignment="1">
      <alignment horizontal="right" indent="1"/>
    </xf>
    <xf numFmtId="182" fontId="14" fillId="36" borderId="5" xfId="17" applyNumberFormat="1" applyFont="1" applyFill="1" applyBorder="1" applyAlignment="1">
      <alignment horizontal="right" indent="1"/>
    </xf>
    <xf numFmtId="187" fontId="51" fillId="37" borderId="5" xfId="2" applyNumberFormat="1" applyFont="1" applyFill="1" applyBorder="1" applyAlignment="1">
      <alignment horizontal="right"/>
    </xf>
    <xf numFmtId="0" fontId="14" fillId="37" borderId="5" xfId="0" applyFont="1" applyFill="1" applyBorder="1" applyAlignment="1">
      <alignment horizontal="right" wrapText="1" indent="1"/>
    </xf>
    <xf numFmtId="0" fontId="10" fillId="37" borderId="5" xfId="0" applyFont="1" applyFill="1" applyBorder="1"/>
    <xf numFmtId="181" fontId="14" fillId="36" borderId="5" xfId="0" applyNumberFormat="1" applyFont="1" applyFill="1" applyBorder="1"/>
    <xf numFmtId="182" fontId="12" fillId="37" borderId="5" xfId="17" applyNumberFormat="1" applyFont="1" applyFill="1" applyBorder="1" applyAlignment="1">
      <alignment horizontal="right" indent="1"/>
    </xf>
    <xf numFmtId="168" fontId="50" fillId="37" borderId="5" xfId="0" applyNumberFormat="1" applyFont="1" applyFill="1" applyBorder="1" applyAlignment="1">
      <alignment horizontal="left" indent="1"/>
    </xf>
    <xf numFmtId="168" fontId="9" fillId="35" borderId="5" xfId="24" applyNumberFormat="1" applyFont="1" applyFill="1" applyBorder="1" applyAlignment="1">
      <alignment vertical="center" wrapText="1"/>
    </xf>
    <xf numFmtId="0" fontId="9" fillId="35" borderId="5" xfId="24" applyFont="1" applyFill="1" applyBorder="1" applyAlignment="1">
      <alignment vertical="center"/>
    </xf>
    <xf numFmtId="169" fontId="12" fillId="8" borderId="5" xfId="6" applyNumberFormat="1" applyFont="1" applyFill="1" applyBorder="1" applyAlignment="1">
      <alignment horizontal="right" indent="1"/>
    </xf>
    <xf numFmtId="169" fontId="14" fillId="8" borderId="5" xfId="6" applyNumberFormat="1" applyFont="1" applyFill="1" applyBorder="1" applyAlignment="1">
      <alignment horizontal="right" indent="1"/>
    </xf>
    <xf numFmtId="9" fontId="14" fillId="14" borderId="5" xfId="2" applyFont="1" applyFill="1" applyBorder="1" applyAlignment="1">
      <alignment horizontal="right" indent="1"/>
    </xf>
    <xf numFmtId="173" fontId="10" fillId="0" borderId="0" xfId="0" applyNumberFormat="1" applyFont="1"/>
    <xf numFmtId="172" fontId="10" fillId="0" borderId="0" xfId="0" applyNumberFormat="1" applyFont="1"/>
    <xf numFmtId="169" fontId="64" fillId="4" borderId="4" xfId="6" applyNumberFormat="1" applyFont="1" applyFill="1" applyBorder="1" applyAlignment="1">
      <alignment horizontal="right" vertical="top"/>
    </xf>
    <xf numFmtId="169" fontId="64" fillId="3" borderId="5" xfId="6" applyNumberFormat="1" applyFont="1" applyFill="1" applyBorder="1" applyAlignment="1">
      <alignment horizontal="right" vertical="top"/>
    </xf>
    <xf numFmtId="9" fontId="64" fillId="4" borderId="4" xfId="2" applyFont="1" applyFill="1" applyBorder="1" applyAlignment="1">
      <alignment horizontal="right" vertical="top"/>
    </xf>
    <xf numFmtId="9" fontId="64" fillId="3" borderId="5" xfId="2" applyFont="1" applyFill="1" applyBorder="1" applyAlignment="1">
      <alignment horizontal="right" vertical="top"/>
    </xf>
    <xf numFmtId="213" fontId="14" fillId="4" borderId="26" xfId="16" applyNumberFormat="1" applyFont="1" applyFill="1" applyBorder="1"/>
    <xf numFmtId="168" fontId="65" fillId="35" borderId="5" xfId="24" applyNumberFormat="1" applyFont="1" applyFill="1" applyBorder="1" applyAlignment="1">
      <alignment wrapText="1"/>
    </xf>
    <xf numFmtId="182" fontId="65" fillId="35" borderId="5" xfId="24" applyNumberFormat="1" applyFont="1" applyFill="1" applyBorder="1" applyAlignment="1">
      <alignment horizontal="right" indent="1"/>
    </xf>
    <xf numFmtId="173" fontId="66" fillId="3" borderId="5" xfId="10" applyNumberFormat="1" applyFont="1" applyFill="1" applyBorder="1" applyAlignment="1">
      <alignment horizontal="right"/>
    </xf>
    <xf numFmtId="0" fontId="30" fillId="2" borderId="20" xfId="13" applyFont="1" applyFill="1" applyBorder="1" applyAlignment="1">
      <alignment horizontal="center" vertical="center" wrapText="1"/>
    </xf>
  </cellXfs>
  <cellStyles count="15791">
    <cellStyle name="_x0001_" xfId="27" xr:uid="{752EF8AB-FABA-4C93-9BD2-5EE52693AA15}"/>
    <cellStyle name="          _x000d__x000a_shell=progman.exe_x000d__x000a_m" xfId="28" xr:uid="{29401A8A-0253-4EAD-AB6C-A707D7DFA954}"/>
    <cellStyle name="          _x000d__x000a_shell=progman.exe_x000d__x000a_m 2" xfId="29" xr:uid="{DAA232D1-A7F3-4245-B575-9F3864DFA4BC}"/>
    <cellStyle name=" 1" xfId="30" xr:uid="{B997D5AA-D5C9-4523-A5CC-AA1D7B5294DA}"/>
    <cellStyle name="$0.00" xfId="31" xr:uid="{5C4FA1F0-E36D-4D95-83E1-FD2646FF4A12}"/>
    <cellStyle name="$0.95" xfId="32" xr:uid="{96589A74-EE30-4EF5-A6C6-DECB2D887598}"/>
    <cellStyle name="$0.99" xfId="33" xr:uid="{E932AF63-207B-442C-B9DF-38BA7CBC6A0A}"/>
    <cellStyle name="%20 - Vurgu1 2" xfId="34" xr:uid="{86591EC7-3C99-4F2E-BE47-134F414F8210}"/>
    <cellStyle name="%20 - Vurgu1 2 2" xfId="35" xr:uid="{1CF5BAAA-0712-4283-B8A9-0DD13C88DCB8}"/>
    <cellStyle name="%20 - Vurgu2 2" xfId="36" xr:uid="{40C198E1-BA51-4D50-99ED-43CA042E2F59}"/>
    <cellStyle name="%20 - Vurgu2 2 2" xfId="37" xr:uid="{87087167-B86C-4F51-BF64-6C58E0D93816}"/>
    <cellStyle name="%20 - Vurgu3 2" xfId="38" xr:uid="{11100DBD-4B6F-4E6D-9CAB-9A87122E6E4F}"/>
    <cellStyle name="%20 - Vurgu3 2 2" xfId="39" xr:uid="{3B6CBBDA-84C3-4886-8CE0-51349B11A7AD}"/>
    <cellStyle name="%20 - Vurgu4 2" xfId="40" xr:uid="{BE76C1CF-C563-4BC8-9E3C-6B72F319F0D0}"/>
    <cellStyle name="%20 - Vurgu4 2 2" xfId="41" xr:uid="{1719B183-3032-4B2C-9869-001583BD51B1}"/>
    <cellStyle name="%20 - Vurgu5 2" xfId="42" xr:uid="{926F76FF-E18D-4CE4-9C03-43081EF8A678}"/>
    <cellStyle name="%20 - Vurgu5 2 2" xfId="43" xr:uid="{A24486DF-95A0-4458-A9FC-1DC11865CF67}"/>
    <cellStyle name="%20 - Vurgu6 2" xfId="44" xr:uid="{38D40F4B-9513-45DB-B973-2A2E89067FF3}"/>
    <cellStyle name="%20 - Vurgu6 2 2" xfId="45" xr:uid="{DE53D73E-35C8-4DC5-B471-62FB7A0A244C}"/>
    <cellStyle name="%40 - Vurgu1 2" xfId="46" xr:uid="{61E144DB-789F-4B29-9D0A-C4727F37CB84}"/>
    <cellStyle name="%40 - Vurgu1 2 2" xfId="47" xr:uid="{9EBB7635-4F7E-4C20-A148-BE1D5AC878E9}"/>
    <cellStyle name="%40 - Vurgu2 2" xfId="48" xr:uid="{625AAA9F-FD64-4F2C-B9D7-702C396082BA}"/>
    <cellStyle name="%40 - Vurgu2 2 2" xfId="49" xr:uid="{46DA6F91-51C5-45B0-B18B-119E8CC0D90E}"/>
    <cellStyle name="%40 - Vurgu3 2" xfId="50" xr:uid="{B117C03A-3E62-4364-A22A-052741B5902E}"/>
    <cellStyle name="%40 - Vurgu3 2 2" xfId="51" xr:uid="{FA44EBBB-75F5-4A54-87CE-300162F34232}"/>
    <cellStyle name="%40 - Vurgu4 2" xfId="52" xr:uid="{01916CD4-8390-487F-891E-3F481C77C328}"/>
    <cellStyle name="%40 - Vurgu4 2 2" xfId="53" xr:uid="{9AAF01C8-A144-452A-B7F1-F53D4C925B42}"/>
    <cellStyle name="%40 - Vurgu5 2" xfId="54" xr:uid="{DCF20383-5AB7-40AA-8930-5F3770E809E5}"/>
    <cellStyle name="%40 - Vurgu5 2 2" xfId="55" xr:uid="{6CAE7AEF-6CFE-477E-BB30-C3726D949F99}"/>
    <cellStyle name="%40 - Vurgu6 2" xfId="56" xr:uid="{B3AC13E8-642A-4548-8268-3DC3C52594F4}"/>
    <cellStyle name="%40 - Vurgu6 2 2" xfId="57" xr:uid="{B10924D8-6FC8-4261-9C5B-C84D9A88A190}"/>
    <cellStyle name="%60 - Vurgu1 2" xfId="58" xr:uid="{DFFC6DCD-2963-45A3-9F1A-44A2905C2EBC}"/>
    <cellStyle name="%60 - Vurgu1 2 2" xfId="59" xr:uid="{25888750-A84A-49DC-8EC1-6EF02E4A5C8E}"/>
    <cellStyle name="%60 - Vurgu2 2" xfId="60" xr:uid="{675A8978-7913-4297-B0EA-D6AD3C94250F}"/>
    <cellStyle name="%60 - Vurgu2 2 2" xfId="61" xr:uid="{6FA14C88-7397-4EA3-A719-FFFF0310E6E3}"/>
    <cellStyle name="%60 - Vurgu3 2" xfId="62" xr:uid="{A9317A35-9FC1-4FA2-BC63-811D2CD446C9}"/>
    <cellStyle name="%60 - Vurgu3 2 2" xfId="63" xr:uid="{C3AD0B4B-D476-4668-82F0-CB2E279FA84C}"/>
    <cellStyle name="%60 - Vurgu4 2" xfId="64" xr:uid="{3BD57F4D-151C-4A4A-A991-F0CC142A7847}"/>
    <cellStyle name="%60 - Vurgu4 2 2" xfId="65" xr:uid="{14F6FDD8-6F65-483D-922A-AA86770170DF}"/>
    <cellStyle name="%60 - Vurgu5 2" xfId="66" xr:uid="{FBC4B0AA-E707-4FE6-B690-D81289D91BF5}"/>
    <cellStyle name="%60 - Vurgu5 2 2" xfId="67" xr:uid="{4884C810-8A3A-49A1-A991-EF97BAD4D516}"/>
    <cellStyle name="%60 - Vurgu6 2" xfId="68" xr:uid="{5B518922-FC4E-41DF-9CEE-8F78B11685CB}"/>
    <cellStyle name="%60 - Vurgu6 2 2" xfId="69" xr:uid="{63B7AB72-82FE-49F6-B491-F86705D559F3}"/>
    <cellStyle name="@" xfId="70" xr:uid="{ECA1D09E-80D7-4B1E-BC18-2CA432BBF399}"/>
    <cellStyle name="@ 10" xfId="71" xr:uid="{47B55675-B629-43A3-9BF0-39F703EE5F00}"/>
    <cellStyle name="@ 2" xfId="72" xr:uid="{DEE4352C-6E70-4CC0-9F0A-B1C8AE5D5314}"/>
    <cellStyle name="@ 2 2" xfId="73" xr:uid="{EE36AA34-1272-40E1-AF44-F6F1BE83206C}"/>
    <cellStyle name="@ 3" xfId="74" xr:uid="{7C6E9270-793B-4568-AA6E-E562B057CBB6}"/>
    <cellStyle name="@ 3 2" xfId="75" xr:uid="{CFCA3916-0EE1-452C-94F8-3E06DEFFC1E7}"/>
    <cellStyle name="@ 4" xfId="76" xr:uid="{CA8C3067-057C-4CE8-9220-B002295AFF38}"/>
    <cellStyle name="@ 4 2" xfId="77" xr:uid="{026927D7-A638-4F68-8E21-1D303465F736}"/>
    <cellStyle name="@ 5" xfId="78" xr:uid="{A7A6DE2C-834E-4950-988E-374FABC3B42E}"/>
    <cellStyle name="@ 5 2" xfId="79" xr:uid="{F5F2DEF5-05CC-4D92-9E84-2F78AEA9CA2E}"/>
    <cellStyle name="@ 6" xfId="80" xr:uid="{B17128B6-7968-4CC8-BEE8-13DEAD2D7ABD}"/>
    <cellStyle name="@ 6 2" xfId="81" xr:uid="{D8824422-4183-48E3-88CF-26AD2C2D30B5}"/>
    <cellStyle name="@ 7" xfId="82" xr:uid="{465E12C6-7C71-4F95-A5BF-94E015C00EA9}"/>
    <cellStyle name="@ 7 2" xfId="83" xr:uid="{A02CB324-515D-4B19-B373-92C70460DE02}"/>
    <cellStyle name="@ 8" xfId="84" xr:uid="{FD3B88ED-28A5-4C2F-9F28-1792002EC063}"/>
    <cellStyle name="@ 8 2" xfId="85" xr:uid="{B9B58773-5A97-4F49-8007-3015AC496882}"/>
    <cellStyle name="@ 9" xfId="86" xr:uid="{05BFABDF-0152-4D16-923E-864EBC26E2F1}"/>
    <cellStyle name="@ 9 2" xfId="87" xr:uid="{62F6BBD8-C1B6-460A-8BDE-2A3C976D122E}"/>
    <cellStyle name="_0101" xfId="88" xr:uid="{D9A73A54-C360-4DB2-825F-7B275463D6EF}"/>
    <cellStyle name="_0101 10" xfId="89" xr:uid="{959F5B7F-3D78-494F-8788-F7B2F5739D8B}"/>
    <cellStyle name="_0101 2" xfId="90" xr:uid="{E76A888B-F38F-4CB4-BC32-8F4CAE6B8061}"/>
    <cellStyle name="_0101 3" xfId="91" xr:uid="{CEC2C9E0-9D9E-43B4-A51E-469FAA820062}"/>
    <cellStyle name="_0101 4" xfId="92" xr:uid="{2C99E167-18C5-4A87-9C63-09C85C9E7BB6}"/>
    <cellStyle name="_0101 5" xfId="93" xr:uid="{16BC3525-9820-4DB6-96F3-025E22D2E191}"/>
    <cellStyle name="_0101 6" xfId="94" xr:uid="{29C4396D-38CF-47F5-B65F-D7EC9B93E5D9}"/>
    <cellStyle name="_0101 7" xfId="95" xr:uid="{8B4DE2AD-2237-46F1-94D1-480859AE44B2}"/>
    <cellStyle name="_0101 8" xfId="96" xr:uid="{7E79947B-E451-478C-B520-4465F29E38A5}"/>
    <cellStyle name="_0101 9" xfId="97" xr:uid="{6A8C39DE-16B2-4F4E-8B2B-F8BAB255DB32}"/>
    <cellStyle name="_0101_1" xfId="98" xr:uid="{49B6C0FD-2421-4D13-A15D-497F544F95CD}"/>
    <cellStyle name="_0101_2" xfId="99" xr:uid="{E6AEBCB2-697F-441E-9E86-B2CF6B74B91C}"/>
    <cellStyle name="_0101_2 10" xfId="100" xr:uid="{9E881935-F19C-44B1-8C2B-EDB46E3AE236}"/>
    <cellStyle name="_0101_2 2" xfId="101" xr:uid="{ADD3C4A3-4A0B-49EC-A2E5-1EA00057CC20}"/>
    <cellStyle name="_0101_2 3" xfId="102" xr:uid="{39A37659-E452-4434-92FB-2A7E12DDC679}"/>
    <cellStyle name="_0101_2 4" xfId="103" xr:uid="{CB2DD13F-37C5-4509-86D7-F2D6E7E4B2B4}"/>
    <cellStyle name="_0101_2 5" xfId="104" xr:uid="{E130D5E9-2EE0-4DC6-A88A-25C9FC99AEF1}"/>
    <cellStyle name="_0101_2 6" xfId="105" xr:uid="{617977FA-F0AF-4011-B7DB-8C7A0FE79909}"/>
    <cellStyle name="_0101_2 7" xfId="106" xr:uid="{0DEAB9A1-A5F0-45FA-85CF-A518060D7A72}"/>
    <cellStyle name="_0101_2 8" xfId="107" xr:uid="{C99724EC-E253-4BEB-B8B5-95A462EA4DF8}"/>
    <cellStyle name="_0101_2 9" xfId="108" xr:uid="{4D02DF40-CFE3-4F82-B093-6A41B63C106C}"/>
    <cellStyle name="_0101_3" xfId="109" xr:uid="{A34BD4B1-7E4E-4D5E-831F-932E0413C6B3}"/>
    <cellStyle name="_0101_3 10" xfId="110" xr:uid="{C00979C8-D002-4F30-AD1A-B2D2EC5A6188}"/>
    <cellStyle name="_0101_3 2" xfId="111" xr:uid="{CABEFFF5-16CC-4C95-BF37-44E432155513}"/>
    <cellStyle name="_0101_3 3" xfId="112" xr:uid="{52C71462-617C-42FC-9152-A84ECFCE1174}"/>
    <cellStyle name="_0101_3 4" xfId="113" xr:uid="{5DF5C6CF-C0BC-4D1A-BD8A-193FF478A265}"/>
    <cellStyle name="_0101_3 5" xfId="114" xr:uid="{4345A069-7380-4839-9ECD-FE3908B62B89}"/>
    <cellStyle name="_0101_3 6" xfId="115" xr:uid="{DADCC95F-F7C6-4344-B0EA-7F7F001B8DC5}"/>
    <cellStyle name="_0101_3 7" xfId="116" xr:uid="{CF97B12D-E088-450B-A453-B535D7082D58}"/>
    <cellStyle name="_0101_3 8" xfId="117" xr:uid="{0BD440BA-2C94-45CB-B63D-9BE9381ADF96}"/>
    <cellStyle name="_0101_3 9" xfId="118" xr:uid="{80F00199-2F10-4BBD-A7DE-25145D5B8C3C}"/>
    <cellStyle name="_0101_4" xfId="119" xr:uid="{B992711E-E13F-4C6C-9B9E-BA64E3E0682B}"/>
    <cellStyle name="_0101_4 10" xfId="120" xr:uid="{610507C8-1EEF-4424-BD0A-7DFDF90484D8}"/>
    <cellStyle name="_0101_4 2" xfId="121" xr:uid="{4D353082-63FD-4E87-B81B-AEB467FC5A0C}"/>
    <cellStyle name="_0101_4 3" xfId="122" xr:uid="{1B7BB963-14DB-4D1F-8D71-F21C6D22196D}"/>
    <cellStyle name="_0101_4 4" xfId="123" xr:uid="{98F55624-98C7-4B9B-A6A1-A5AEA7C3352A}"/>
    <cellStyle name="_0101_4 5" xfId="124" xr:uid="{15ED7851-0AD1-4F0C-A4DC-88E1BAFEBA94}"/>
    <cellStyle name="_0101_4 6" xfId="125" xr:uid="{C62DC1FB-3537-4087-97D0-A99A044444E9}"/>
    <cellStyle name="_0101_4 7" xfId="126" xr:uid="{52BCB5A6-A7F4-4CDF-A4A2-EDEBDCB5CB22}"/>
    <cellStyle name="_0101_4 8" xfId="127" xr:uid="{955A12CD-C9A6-48AE-AD3F-CA40A52AB6D0}"/>
    <cellStyle name="_0101_4 9" xfId="128" xr:uid="{7E63BB38-D4F3-4403-86DF-AF32E2954301}"/>
    <cellStyle name="_0101_5" xfId="129" xr:uid="{0EC9E7BD-29E5-4C7C-AE14-C81A9EA9C142}"/>
    <cellStyle name="_0101_6" xfId="130" xr:uid="{1DDF2057-5B2E-4616-AFD2-E9693D4D22C9}"/>
    <cellStyle name="_0101_7" xfId="131" xr:uid="{F2EAC77E-7C8B-4481-9300-3AC0311D39B1}"/>
    <cellStyle name="_0101_7 2" xfId="132" xr:uid="{75992F2C-E724-4BA1-97CA-F8826069CDF5}"/>
    <cellStyle name="_0101_7 3" xfId="133" xr:uid="{5CF94E4C-C269-4D0B-A65B-2F818437C171}"/>
    <cellStyle name="_0101_8" xfId="134" xr:uid="{19099198-C17C-4B68-A13D-6E028760B96E}"/>
    <cellStyle name="_0101_8 10" xfId="135" xr:uid="{2744642E-24C7-48DA-93E0-9D21AA151A2D}"/>
    <cellStyle name="_0101_8 10_Gross Inflow (@ageas share)" xfId="136" xr:uid="{6DECD95A-68D0-426F-AD04-C0B22276623A}"/>
    <cellStyle name="_0101_8 10_Life (EU)" xfId="137" xr:uid="{AB7CC828-2734-42D2-A517-7792E7C7883E}"/>
    <cellStyle name="_0101_8 10_Slide_14 (2)" xfId="138" xr:uid="{325CD4F6-E48B-4BA1-AA22-3AFC1CAFD2F2}"/>
    <cellStyle name="_0101_8 10_Slide_30 (2)" xfId="139" xr:uid="{BA967838-6BEA-444A-B185-70AB784BB14C}"/>
    <cellStyle name="_0101_8 10_Slide_37 (1)" xfId="140" xr:uid="{CB233AE1-D370-4891-8295-FA0D50B73A0E}"/>
    <cellStyle name="_0101_8 10_Visionline (Net profit)" xfId="141" xr:uid="{043C9A1F-2086-474E-AC0A-B838CA8ACA57}"/>
    <cellStyle name="_0101_8 2" xfId="142" xr:uid="{242C3625-D4AD-4248-8450-749757C20AEC}"/>
    <cellStyle name="_0101_8 2_Gross Inflow (@ageas share)" xfId="143" xr:uid="{42D4FCEE-DCE6-41FF-A228-315C946A64E6}"/>
    <cellStyle name="_0101_8 2_Life (EU)" xfId="144" xr:uid="{D986C805-1245-41FE-BBB8-CAD8432F9C1E}"/>
    <cellStyle name="_0101_8 2_Slide_14 (2)" xfId="145" xr:uid="{3AB0C195-4803-47CE-861E-191A723795F8}"/>
    <cellStyle name="_0101_8 2_Slide_30 (2)" xfId="146" xr:uid="{4C9BA5EA-3389-4BDB-89CC-A68EA4C3F952}"/>
    <cellStyle name="_0101_8 2_Slide_37 (1)" xfId="147" xr:uid="{FD80BEB7-F0F5-4547-BC42-EAD2215B62A1}"/>
    <cellStyle name="_0101_8 2_Visionline (Net profit)" xfId="148" xr:uid="{E5FB6E46-F23D-42FF-B795-42875C51E656}"/>
    <cellStyle name="_0101_8 3" xfId="149" xr:uid="{5204C651-B96A-4023-8B39-FD077C069BB8}"/>
    <cellStyle name="_0101_8 3_Gross Inflow (@ageas share)" xfId="150" xr:uid="{AE3DC2EA-439F-43CA-AA86-FF34388925E2}"/>
    <cellStyle name="_0101_8 3_Life (EU)" xfId="151" xr:uid="{40F641D7-FBBA-459B-8189-06E0D50AB582}"/>
    <cellStyle name="_0101_8 3_Slide_14 (2)" xfId="152" xr:uid="{733A73D8-AA3F-4095-B721-C19677627913}"/>
    <cellStyle name="_0101_8 3_Slide_30 (2)" xfId="153" xr:uid="{7E8BAABE-5706-4BAE-AEBE-03CF92C94236}"/>
    <cellStyle name="_0101_8 3_Slide_37 (1)" xfId="154" xr:uid="{CC232BD2-0416-44CA-AEF5-BD4F9D82DAC1}"/>
    <cellStyle name="_0101_8 3_Visionline (Net profit)" xfId="155" xr:uid="{913EE435-66A1-4521-A62A-2030A913074E}"/>
    <cellStyle name="_0101_8 4" xfId="156" xr:uid="{0A36D015-E668-49BD-94E9-D05522091C6F}"/>
    <cellStyle name="_0101_8 4_Gross Inflow (@ageas share)" xfId="157" xr:uid="{5020FBE2-2DC1-4112-B0E1-08062F96279E}"/>
    <cellStyle name="_0101_8 4_Life (EU)" xfId="158" xr:uid="{C82AA9D5-5A0E-4A6F-BB5A-9CFF3AD986A1}"/>
    <cellStyle name="_0101_8 4_Slide_14 (2)" xfId="159" xr:uid="{988260FF-0066-41A4-AD8F-B8A928ABDF58}"/>
    <cellStyle name="_0101_8 4_Slide_30 (2)" xfId="160" xr:uid="{32A5729C-BC4A-4F36-A561-C19B3F59A9B7}"/>
    <cellStyle name="_0101_8 4_Slide_37 (1)" xfId="161" xr:uid="{AE921139-E3F1-4966-B14F-2869699204FF}"/>
    <cellStyle name="_0101_8 4_Visionline (Net profit)" xfId="162" xr:uid="{557C8DA8-A5D4-4722-A7C4-C1A3194B7464}"/>
    <cellStyle name="_0101_8 5" xfId="163" xr:uid="{B2CCBB55-63D7-417A-BDBD-ED209C2170D7}"/>
    <cellStyle name="_0101_8 5_Gross Inflow (@ageas share)" xfId="164" xr:uid="{67B02817-7FE1-4DAB-A220-F02F54D5F1EC}"/>
    <cellStyle name="_0101_8 5_Life (EU)" xfId="165" xr:uid="{679C8930-B241-4AE3-80AD-AD143D349CE7}"/>
    <cellStyle name="_0101_8 5_Slide_14 (2)" xfId="166" xr:uid="{F5440F86-92DC-4C9A-A118-3C2825CC0110}"/>
    <cellStyle name="_0101_8 5_Slide_30 (2)" xfId="167" xr:uid="{490C8B75-714C-46DE-9587-34A2ECB6E214}"/>
    <cellStyle name="_0101_8 5_Slide_37 (1)" xfId="168" xr:uid="{AEAEC097-B472-4032-9FC8-CE7C4A8B798F}"/>
    <cellStyle name="_0101_8 5_Visionline (Net profit)" xfId="169" xr:uid="{9D3B4643-B654-4312-944A-E53FDDB8CD2E}"/>
    <cellStyle name="_0101_8 6" xfId="170" xr:uid="{B91C0F4A-600D-43E7-BBDD-26084D7EBB2B}"/>
    <cellStyle name="_0101_8 6_Gross Inflow (@ageas share)" xfId="171" xr:uid="{7B289671-02C7-4C2F-8A96-1B9AE136FEEB}"/>
    <cellStyle name="_0101_8 6_Life (EU)" xfId="172" xr:uid="{3D81EEE4-B549-4189-84AD-A74017CCCD19}"/>
    <cellStyle name="_0101_8 6_Slide_14 (2)" xfId="173" xr:uid="{748915F1-84FB-4A25-83BC-D8101897B342}"/>
    <cellStyle name="_0101_8 6_Slide_30 (2)" xfId="174" xr:uid="{91C8ECAF-8B91-4B5F-8130-0EC71776C678}"/>
    <cellStyle name="_0101_8 6_Slide_37 (1)" xfId="175" xr:uid="{50D269F7-AA30-45BC-96BA-47F089DD6910}"/>
    <cellStyle name="_0101_8 6_Visionline (Net profit)" xfId="176" xr:uid="{8B84A4CD-586B-4EE0-9B54-A563213717C2}"/>
    <cellStyle name="_0101_8 7" xfId="177" xr:uid="{0259544E-5113-4411-9801-D8C766E6AA2D}"/>
    <cellStyle name="_0101_8 7_Gross Inflow (@ageas share)" xfId="178" xr:uid="{AD105CB8-2345-4853-A5B6-B75E9F31E458}"/>
    <cellStyle name="_0101_8 7_Life (EU)" xfId="179" xr:uid="{5F5FD571-E7F2-46DA-B769-9AA284E28E8F}"/>
    <cellStyle name="_0101_8 7_Slide_14 (2)" xfId="180" xr:uid="{67EF4D33-E25F-4755-B917-946E3ADF0F29}"/>
    <cellStyle name="_0101_8 7_Slide_30 (2)" xfId="181" xr:uid="{649FE2DB-90BF-4012-AA68-DF817C1DBA96}"/>
    <cellStyle name="_0101_8 7_Slide_37 (1)" xfId="182" xr:uid="{DBA381F3-D41F-444A-BCC3-06B7897FCC51}"/>
    <cellStyle name="_0101_8 7_Visionline (Net profit)" xfId="183" xr:uid="{BAE9FB6C-F50B-49CD-9BED-0630FC6F4DB4}"/>
    <cellStyle name="_0101_8 8" xfId="184" xr:uid="{40F2EBB7-DACD-4D8C-9A50-ECD2C39280D4}"/>
    <cellStyle name="_0101_8 8_Gross Inflow (@ageas share)" xfId="185" xr:uid="{C5C4BC0F-5ADE-462A-8DA2-29087A2167D3}"/>
    <cellStyle name="_0101_8 8_Life (EU)" xfId="186" xr:uid="{8490CA24-D71A-4B29-9335-0E457DA886BA}"/>
    <cellStyle name="_0101_8 8_Slide_14 (2)" xfId="187" xr:uid="{FA97E69B-2911-4D0E-A276-13AF405B7115}"/>
    <cellStyle name="_0101_8 8_Slide_30 (2)" xfId="188" xr:uid="{BEDE1C0B-2698-4831-B91E-576F1AB4D997}"/>
    <cellStyle name="_0101_8 8_Slide_37 (1)" xfId="189" xr:uid="{8A88089B-B269-4505-ABCB-3B1395B9C2BB}"/>
    <cellStyle name="_0101_8 8_Visionline (Net profit)" xfId="190" xr:uid="{A6813614-739B-465B-8030-B8F407C38E09}"/>
    <cellStyle name="_0101_8 9" xfId="191" xr:uid="{448D0402-DAE6-41CB-8A4B-2B556D57508A}"/>
    <cellStyle name="_0101_8 9_Gross Inflow (@ageas share)" xfId="192" xr:uid="{149EC106-B651-4530-8616-C592EB245FA7}"/>
    <cellStyle name="_0101_8 9_Life (EU)" xfId="193" xr:uid="{7DCFAEE9-16BF-458C-AFB5-7787A14547FC}"/>
    <cellStyle name="_0101_8 9_Slide_14 (2)" xfId="194" xr:uid="{12B69EC4-E108-4826-B28C-FBB43B1E693E}"/>
    <cellStyle name="_0101_8 9_Slide_30 (2)" xfId="195" xr:uid="{153E312C-98E3-4CFA-B6A7-D82BE15BD438}"/>
    <cellStyle name="_0101_8 9_Slide_37 (1)" xfId="196" xr:uid="{81C1D755-B5D0-42F3-B3B0-B6F15F22888C}"/>
    <cellStyle name="_0101_8 9_Visionline (Net profit)" xfId="197" xr:uid="{DB3D5EC9-EF85-4269-A718-DAE864C3CA4F}"/>
    <cellStyle name="_0101_8_Gross Inflow (@ageas share)" xfId="198" xr:uid="{C0AC964A-23A6-40F5-815C-B9EB0DBA7FA6}"/>
    <cellStyle name="_0101_8_Life (EU)" xfId="199" xr:uid="{F6BDB4D5-D450-4C8A-A61B-E266AA0AA8D0}"/>
    <cellStyle name="_0101_8_Slide_14 (2)" xfId="200" xr:uid="{98BA301E-739C-4B10-A449-AC2F4B0B64BA}"/>
    <cellStyle name="_0101_8_Slide_30 (2)" xfId="201" xr:uid="{EF0A5D1F-DAB2-434D-B359-4ACCA9DA2488}"/>
    <cellStyle name="_0101_8_Slide_37 (1)" xfId="202" xr:uid="{9E6A476D-DF15-4874-A650-BD8C23FFA87E}"/>
    <cellStyle name="_0101_8_Visionline (Net profit)" xfId="203" xr:uid="{C947F0F5-61BB-49EE-BD55-527E7A9C0F15}"/>
    <cellStyle name="_0101_9" xfId="204" xr:uid="{7C5B4971-59BA-409A-9940-EED3D7021F1D}"/>
    <cellStyle name="_0101_9 10" xfId="205" xr:uid="{47E29C97-49B4-4590-B4F7-140337A2D285}"/>
    <cellStyle name="_0101_9 2" xfId="206" xr:uid="{AFA7E7E0-1866-49CD-BE69-49228EF9D6EF}"/>
    <cellStyle name="_0101_9 3" xfId="207" xr:uid="{75563E93-59C7-43B9-811D-8D4FA7BEB446}"/>
    <cellStyle name="_0101_9 4" xfId="208" xr:uid="{576F4417-E135-41F5-8E80-4862E0B175E3}"/>
    <cellStyle name="_0101_9 5" xfId="209" xr:uid="{14CF6301-5BB9-41D9-A1FF-145BDD660A6E}"/>
    <cellStyle name="_0101_9 6" xfId="210" xr:uid="{A172D4CB-7155-4427-A29A-D1AF20664457}"/>
    <cellStyle name="_0101_9 7" xfId="211" xr:uid="{B0B8592A-F474-47E9-B5D8-3DA89AB85B6D}"/>
    <cellStyle name="_0101_9 8" xfId="212" xr:uid="{52A4239E-52E2-4BDD-A958-A8C74E4BB831}"/>
    <cellStyle name="_0101_9 9" xfId="213" xr:uid="{95A09743-C93C-40E3-8016-95F2674A49C1}"/>
    <cellStyle name="_0101_A" xfId="214" xr:uid="{F9A1497F-863D-42C9-8D9A-359C23614A57}"/>
    <cellStyle name="_0101_A 10" xfId="215" xr:uid="{04BCC957-DAF3-4AF3-8F84-EF12E1A17BC0}"/>
    <cellStyle name="_0101_A 10_Gross Inflow (@ageas share)" xfId="216" xr:uid="{5772C90B-AEF1-4917-894E-0735181AE04F}"/>
    <cellStyle name="_0101_A 10_Life (EU)" xfId="217" xr:uid="{E04FE510-D88A-4BDE-AB6B-0B6868788DE7}"/>
    <cellStyle name="_0101_A 10_Slide_14 (2)" xfId="218" xr:uid="{652BA68C-0E6C-4F8E-94F8-F74A73E2CE8D}"/>
    <cellStyle name="_0101_A 10_Slide_30 (2)" xfId="219" xr:uid="{255BDECC-F282-48AC-8644-9254A681B245}"/>
    <cellStyle name="_0101_A 10_Slide_37 (1)" xfId="220" xr:uid="{748CB0C9-310A-4EED-90EA-4DEBED115AE5}"/>
    <cellStyle name="_0101_A 10_Visionline (Net profit)" xfId="221" xr:uid="{8BBF25F3-7BD4-48CC-92C1-2FC692F8F18F}"/>
    <cellStyle name="_0101_A 2" xfId="222" xr:uid="{9548CC75-670B-4472-938A-47E438E1AC71}"/>
    <cellStyle name="_0101_A 2_Gross Inflow (@ageas share)" xfId="223" xr:uid="{FE40F005-5162-49C0-949F-BE3E4B5060F8}"/>
    <cellStyle name="_0101_A 2_Life (EU)" xfId="224" xr:uid="{C1A49445-25A8-40B9-BE1D-FBE7FAC1F12C}"/>
    <cellStyle name="_0101_A 2_Slide_14 (2)" xfId="225" xr:uid="{B3C72E35-3154-4307-870A-F35D5EF6F984}"/>
    <cellStyle name="_0101_A 2_Slide_30 (2)" xfId="226" xr:uid="{44A5E510-F7CB-4587-AAC4-3F079A96C3E3}"/>
    <cellStyle name="_0101_A 2_Slide_37 (1)" xfId="227" xr:uid="{B7BA6D2A-41BE-44AE-BCD9-A85D1E4E7902}"/>
    <cellStyle name="_0101_A 2_Visionline (Net profit)" xfId="228" xr:uid="{A8EFA27C-2EF4-4509-98D9-660CF90E8406}"/>
    <cellStyle name="_0101_A 3" xfId="229" xr:uid="{7D0161BC-4C35-4CF1-9010-C50AB48ECB23}"/>
    <cellStyle name="_0101_A 3_Gross Inflow (@ageas share)" xfId="230" xr:uid="{D92ABBF6-6345-4B6B-A7B8-E8D614CE5465}"/>
    <cellStyle name="_0101_A 3_Life (EU)" xfId="231" xr:uid="{341C09F7-644C-4A2D-B237-246A20CEADE9}"/>
    <cellStyle name="_0101_A 3_Slide_14 (2)" xfId="232" xr:uid="{83DEB5C7-1314-450A-905F-1E9176179255}"/>
    <cellStyle name="_0101_A 3_Slide_30 (2)" xfId="233" xr:uid="{97D1A83A-8C05-4262-99D2-5C0506FCB1F9}"/>
    <cellStyle name="_0101_A 3_Slide_37 (1)" xfId="234" xr:uid="{03D3EE43-5489-4776-8827-1242E0B89AE2}"/>
    <cellStyle name="_0101_A 3_Visionline (Net profit)" xfId="235" xr:uid="{B86401C3-1855-4448-BE11-28B19E3D239F}"/>
    <cellStyle name="_0101_A 4" xfId="236" xr:uid="{2D970F6B-77E4-439F-91C7-4582CA793532}"/>
    <cellStyle name="_0101_A 4_Gross Inflow (@ageas share)" xfId="237" xr:uid="{AFF04390-FAFB-4ACE-9942-244991281869}"/>
    <cellStyle name="_0101_A 4_Life (EU)" xfId="238" xr:uid="{F38ADC1F-49C9-4ACB-BD98-9FD995C5E65C}"/>
    <cellStyle name="_0101_A 4_Slide_14 (2)" xfId="239" xr:uid="{D4A0F0BD-6CCE-4FD4-9994-8D4E17E9F9F3}"/>
    <cellStyle name="_0101_A 4_Slide_30 (2)" xfId="240" xr:uid="{6D474BFC-CFCC-4C72-8C80-5C9DA10DEA34}"/>
    <cellStyle name="_0101_A 4_Slide_37 (1)" xfId="241" xr:uid="{6F9525D0-9460-461E-8239-A7F8957D61B2}"/>
    <cellStyle name="_0101_A 4_Visionline (Net profit)" xfId="242" xr:uid="{675F5696-1FA9-4CC0-94D0-B990142D448F}"/>
    <cellStyle name="_0101_A 5" xfId="243" xr:uid="{2503D6CE-F807-483A-9A6E-11A96992FC97}"/>
    <cellStyle name="_0101_A 5_Gross Inflow (@ageas share)" xfId="244" xr:uid="{5D1A7027-2031-440B-B04D-1796D9BA0B49}"/>
    <cellStyle name="_0101_A 5_Life (EU)" xfId="245" xr:uid="{D98568E6-2ED0-45E1-AEC5-C6A3F1D35DAF}"/>
    <cellStyle name="_0101_A 5_Slide_14 (2)" xfId="246" xr:uid="{3FCDC5F1-EEEB-4647-82EF-5AF437190A2C}"/>
    <cellStyle name="_0101_A 5_Slide_30 (2)" xfId="247" xr:uid="{44F8A4E8-3859-41EC-88DB-E0FF6FC22E63}"/>
    <cellStyle name="_0101_A 5_Slide_37 (1)" xfId="248" xr:uid="{B1C8D6FC-7C6C-44BC-8EE1-1D75EE136D82}"/>
    <cellStyle name="_0101_A 5_Visionline (Net profit)" xfId="249" xr:uid="{65DF3E76-A6A1-455A-AF8A-A72C38B34D40}"/>
    <cellStyle name="_0101_A 6" xfId="250" xr:uid="{255CB4B5-6041-4D07-A8EE-11C7F5F97047}"/>
    <cellStyle name="_0101_A 6_Gross Inflow (@ageas share)" xfId="251" xr:uid="{2CD6541C-203E-411D-92C2-B08A394CC4B5}"/>
    <cellStyle name="_0101_A 6_Life (EU)" xfId="252" xr:uid="{A58B7B62-830F-44A4-9604-2A880FFB6170}"/>
    <cellStyle name="_0101_A 6_Slide_14 (2)" xfId="253" xr:uid="{696A619C-809C-4C0B-9DF6-2C2D0BFE0283}"/>
    <cellStyle name="_0101_A 6_Slide_30 (2)" xfId="254" xr:uid="{B101556A-D244-4465-A5E2-D147FFAD7CBA}"/>
    <cellStyle name="_0101_A 6_Slide_37 (1)" xfId="255" xr:uid="{AFDB5042-BEDE-46EC-B901-1FC21B94DE8E}"/>
    <cellStyle name="_0101_A 6_Visionline (Net profit)" xfId="256" xr:uid="{633A3652-0C1E-4CD7-815A-440199CAEACA}"/>
    <cellStyle name="_0101_A 7" xfId="257" xr:uid="{E3233271-DED1-45F8-9522-2A2AB2B3B9BD}"/>
    <cellStyle name="_0101_A 7_Gross Inflow (@ageas share)" xfId="258" xr:uid="{7EE9CBD3-493B-4334-B41C-20DD0E9B3555}"/>
    <cellStyle name="_0101_A 7_Life (EU)" xfId="259" xr:uid="{B6B6ADF4-BA0C-4384-9C83-C167D29E8362}"/>
    <cellStyle name="_0101_A 7_Slide_14 (2)" xfId="260" xr:uid="{ED2FC5DD-8553-45BB-8BAF-9AD808AC6DD4}"/>
    <cellStyle name="_0101_A 7_Slide_30 (2)" xfId="261" xr:uid="{C9586ED9-430F-4DED-A9FD-FA8EE7E48F3D}"/>
    <cellStyle name="_0101_A 7_Slide_37 (1)" xfId="262" xr:uid="{FA7447F2-5A62-43B7-B7C0-7E00D724066F}"/>
    <cellStyle name="_0101_A 7_Visionline (Net profit)" xfId="263" xr:uid="{570EBC1A-2DB7-487A-94AB-B6E58544D2A7}"/>
    <cellStyle name="_0101_A 8" xfId="264" xr:uid="{293443B3-56D3-47B4-8FA8-C514C761FD74}"/>
    <cellStyle name="_0101_A 8_Gross Inflow (@ageas share)" xfId="265" xr:uid="{E99D1589-9CA4-4CE8-A069-38659B68B69D}"/>
    <cellStyle name="_0101_A 8_Life (EU)" xfId="266" xr:uid="{07C8A16E-271A-4CCC-9231-E109F61F0608}"/>
    <cellStyle name="_0101_A 8_Slide_14 (2)" xfId="267" xr:uid="{95B5935E-D54D-47F8-A82C-F424FA309E2A}"/>
    <cellStyle name="_0101_A 8_Slide_30 (2)" xfId="268" xr:uid="{79577E3C-4F24-49FF-8FEF-2D409D3BD76F}"/>
    <cellStyle name="_0101_A 8_Slide_37 (1)" xfId="269" xr:uid="{36D3AB72-6722-4B77-8DAF-D42A0A642544}"/>
    <cellStyle name="_0101_A 8_Visionline (Net profit)" xfId="270" xr:uid="{E504E52E-2876-4038-8E55-C62169EF03A6}"/>
    <cellStyle name="_0101_A 9" xfId="271" xr:uid="{F9E44530-A958-4479-86BE-79C73BB6D0F7}"/>
    <cellStyle name="_0101_A 9_Gross Inflow (@ageas share)" xfId="272" xr:uid="{0BE5094C-8528-4703-AAB6-2ACB37B74E8C}"/>
    <cellStyle name="_0101_A 9_Life (EU)" xfId="273" xr:uid="{76CCD736-339F-4D99-A16F-7583C17B74E0}"/>
    <cellStyle name="_0101_A 9_Slide_14 (2)" xfId="274" xr:uid="{D0271FA8-3F9B-430B-8A80-3DE36209F9D8}"/>
    <cellStyle name="_0101_A 9_Slide_30 (2)" xfId="275" xr:uid="{9FC8C2CF-EC42-40E7-B2EE-C728D86873DA}"/>
    <cellStyle name="_0101_A 9_Slide_37 (1)" xfId="276" xr:uid="{C3E9EECC-B1D1-482D-9363-CE03BBEE1E3C}"/>
    <cellStyle name="_0101_A 9_Visionline (Net profit)" xfId="277" xr:uid="{FA3079AC-2152-4673-87F4-A403DD820CBA}"/>
    <cellStyle name="_0101_A_Gross Inflow (@ageas share)" xfId="278" xr:uid="{6A474F49-240D-45E9-8150-B40338C3471A}"/>
    <cellStyle name="_0101_A_Life (EU)" xfId="279" xr:uid="{B1757106-D1BA-4C26-BCF7-50372F26B38F}"/>
    <cellStyle name="_0101_A_Slide_14 (2)" xfId="280" xr:uid="{9F72E766-1C71-48A3-B3C1-C295F56B8F26}"/>
    <cellStyle name="_0101_A_Slide_30 (2)" xfId="281" xr:uid="{1A6D59FB-E342-453A-99E9-F6F69F2FDB3C}"/>
    <cellStyle name="_0101_A_Slide_37 (1)" xfId="282" xr:uid="{D502D47A-1FF7-4BF3-874B-4FB552820B7A}"/>
    <cellStyle name="_0101_A_Visionline (Net profit)" xfId="283" xr:uid="{F6AE25F4-BD77-4712-8342-462A303498B2}"/>
    <cellStyle name="_0101_B" xfId="284" xr:uid="{264F234E-105A-4A1E-ABB4-304DE1597058}"/>
    <cellStyle name="_0101_C" xfId="285" xr:uid="{3A969288-F815-45A2-A737-836ABFDC94EC}"/>
    <cellStyle name="_0101_D" xfId="286" xr:uid="{EF2C6A3D-643A-4B4B-8A19-A41A9DD14312}"/>
    <cellStyle name="_0101_D 10" xfId="287" xr:uid="{D5C6F59D-F408-4730-A4C5-47EB3DDB5CA0}"/>
    <cellStyle name="_0101_D 2" xfId="288" xr:uid="{34A59A7E-6D7B-4F5F-ACE7-FE0EFE7CD868}"/>
    <cellStyle name="_0101_D 3" xfId="289" xr:uid="{8EB75667-2AE3-41AE-9E80-A645C666BABB}"/>
    <cellStyle name="_0101_D 4" xfId="290" xr:uid="{E5EC7340-7948-4A72-AC52-C6B11CF786A7}"/>
    <cellStyle name="_0101_D 5" xfId="291" xr:uid="{06E0C74A-8255-4C6F-B7EA-12663DB3D512}"/>
    <cellStyle name="_0101_D 6" xfId="292" xr:uid="{F2EDD260-898B-4826-931B-1D21F2122044}"/>
    <cellStyle name="_0101_D 7" xfId="293" xr:uid="{22885206-EC67-4E7B-A3BA-CAC6ACB6C6E6}"/>
    <cellStyle name="_0101_D 8" xfId="294" xr:uid="{8C035F14-C63D-445A-A6F7-F5A1E921D686}"/>
    <cellStyle name="_0101_D 9" xfId="295" xr:uid="{684CB5FA-6607-4337-9AF5-786A0DF57775}"/>
    <cellStyle name="_0101_E" xfId="296" xr:uid="{3DF50EE6-3A49-430A-AC9F-C4D296A5FB9F}"/>
    <cellStyle name="_0101_E 2" xfId="297" xr:uid="{ABF4C636-3951-496E-93E1-67B9AFB39B97}"/>
    <cellStyle name="_0101_E 3" xfId="298" xr:uid="{51248E73-FA6E-46A8-AAAF-194E39C68197}"/>
    <cellStyle name="_0101_F" xfId="299" xr:uid="{CCEDFDED-B670-45F1-85CA-C46879715D22}"/>
    <cellStyle name="_0101_G" xfId="300" xr:uid="{51FC78A4-67E0-4BEF-A8E0-91BAA7093AEB}"/>
    <cellStyle name="_0102" xfId="301" xr:uid="{CB6ABBFB-7149-4E00-A3AB-BEF77CA6ADAD}"/>
    <cellStyle name="_0102 10" xfId="302" xr:uid="{E20A6AA2-31BD-4BA1-A04E-1C3F6D5B4E1C}"/>
    <cellStyle name="_0102 2" xfId="303" xr:uid="{E8148062-6EB1-4BFD-BE08-DB72B41A5E78}"/>
    <cellStyle name="_0102 3" xfId="304" xr:uid="{DFC919A8-92EB-441E-83C5-B7357502553A}"/>
    <cellStyle name="_0102 4" xfId="305" xr:uid="{07CE3ED6-BB2B-444F-AB5F-71FB4BC72975}"/>
    <cellStyle name="_0102 5" xfId="306" xr:uid="{83139F27-5672-4D79-8678-17A68388059F}"/>
    <cellStyle name="_0102 6" xfId="307" xr:uid="{22E5D4A9-E1EE-4B8D-810A-86ACA04C53AB}"/>
    <cellStyle name="_0102 7" xfId="308" xr:uid="{D0B0D24F-767E-4480-AAE3-7F069135D4E6}"/>
    <cellStyle name="_0102 8" xfId="309" xr:uid="{AF91B404-DD14-4C11-8C82-77A10F99BA15}"/>
    <cellStyle name="_0102 9" xfId="310" xr:uid="{9793E038-4BE3-4EEA-91BC-1EF1313F4DCF}"/>
    <cellStyle name="_0102_1" xfId="311" xr:uid="{95978EEC-9C7F-417E-AD2C-DA108F5D68B2}"/>
    <cellStyle name="_0102_2" xfId="312" xr:uid="{CA3D21E6-5B9C-4533-B8D4-09AE192274C4}"/>
    <cellStyle name="_0102_2 2" xfId="313" xr:uid="{00B252CD-1256-40C7-9B37-5EC4ED20D0C1}"/>
    <cellStyle name="_0102_2 3" xfId="314" xr:uid="{CCE975CA-35BC-417E-B6DE-8C24D4022E83}"/>
    <cellStyle name="_0102_3" xfId="315" xr:uid="{EEA70042-AEA8-4B21-8018-EEEBF0104B98}"/>
    <cellStyle name="_0102_3 10" xfId="316" xr:uid="{B5983D62-46E3-4AA4-A4E0-1A4D89C49A46}"/>
    <cellStyle name="_0102_3 10_Gross Inflow (@ageas share)" xfId="317" xr:uid="{2CDE71A9-5737-4148-B31B-50B9C8B08ECF}"/>
    <cellStyle name="_0102_3 10_Life (EU)" xfId="318" xr:uid="{A44F4EE7-E566-4B86-BA80-02BF8B4F68B0}"/>
    <cellStyle name="_0102_3 10_Slide_14 (2)" xfId="319" xr:uid="{18FD1A32-4B9D-45AF-BDB7-9892CCA78C1E}"/>
    <cellStyle name="_0102_3 10_Slide_30 (2)" xfId="320" xr:uid="{ECE335A2-3866-46EE-A733-43ED377121BD}"/>
    <cellStyle name="_0102_3 10_Slide_37 (1)" xfId="321" xr:uid="{6C464B8B-A883-467B-85A4-B946ED5E9922}"/>
    <cellStyle name="_0102_3 10_Visionline (Net profit)" xfId="322" xr:uid="{887BFFB7-E8BD-498E-97E3-DFCE758456BC}"/>
    <cellStyle name="_0102_3 2" xfId="323" xr:uid="{F0272069-0CB7-49E5-A59D-B8877319836E}"/>
    <cellStyle name="_0102_3 2_Gross Inflow (@ageas share)" xfId="324" xr:uid="{08CC5A72-0312-4719-9598-070B1126748B}"/>
    <cellStyle name="_0102_3 2_Life (EU)" xfId="325" xr:uid="{743BE2FF-323F-41B8-BFDA-5BDDF8723C10}"/>
    <cellStyle name="_0102_3 2_Slide_14 (2)" xfId="326" xr:uid="{AD52CD62-9842-4339-ACA6-22E081228326}"/>
    <cellStyle name="_0102_3 2_Slide_30 (2)" xfId="327" xr:uid="{48B10CA5-8614-4611-90BF-20638C85D96A}"/>
    <cellStyle name="_0102_3 2_Slide_37 (1)" xfId="328" xr:uid="{BED00E91-0F57-4D28-B64D-F207981ED16F}"/>
    <cellStyle name="_0102_3 2_Visionline (Net profit)" xfId="329" xr:uid="{84DE4C1B-537B-4ABC-86A5-CC5A0E7C7939}"/>
    <cellStyle name="_0102_3 3" xfId="330" xr:uid="{A4D8978D-72D5-4F13-BBDC-EDFD6EBB1AC7}"/>
    <cellStyle name="_0102_3 3_Gross Inflow (@ageas share)" xfId="331" xr:uid="{A13C9B5C-4820-4FF2-805A-7E0C19BA79BA}"/>
    <cellStyle name="_0102_3 3_Life (EU)" xfId="332" xr:uid="{1BECBC3E-099C-436C-AB74-DFAD1EA5E8BD}"/>
    <cellStyle name="_0102_3 3_Slide_14 (2)" xfId="333" xr:uid="{5336CB84-E4E4-4999-B112-2DE0C547E144}"/>
    <cellStyle name="_0102_3 3_Slide_30 (2)" xfId="334" xr:uid="{11FE9169-2263-4982-9147-96ABB3DF3963}"/>
    <cellStyle name="_0102_3 3_Slide_37 (1)" xfId="335" xr:uid="{5904387F-A7E8-4B78-9BE2-662B3C4DB5D8}"/>
    <cellStyle name="_0102_3 3_Visionline (Net profit)" xfId="336" xr:uid="{F7BCE2FD-07A8-4567-AB69-9BFAA2D6E93E}"/>
    <cellStyle name="_0102_3 4" xfId="337" xr:uid="{831F2930-98DC-431F-BF58-A5C360F56BE4}"/>
    <cellStyle name="_0102_3 4_Gross Inflow (@ageas share)" xfId="338" xr:uid="{76BD1EC3-3976-4EF5-9154-78E94C0112D1}"/>
    <cellStyle name="_0102_3 4_Life (EU)" xfId="339" xr:uid="{18120FA4-02B8-4CD7-8C2B-382A6C36998B}"/>
    <cellStyle name="_0102_3 4_Slide_14 (2)" xfId="340" xr:uid="{0A21F57F-222E-4C70-8021-1310378D427E}"/>
    <cellStyle name="_0102_3 4_Slide_30 (2)" xfId="341" xr:uid="{32E3CA75-E147-42B6-85A0-CAD936642395}"/>
    <cellStyle name="_0102_3 4_Slide_37 (1)" xfId="342" xr:uid="{30A767BD-AC72-492C-9752-7F044EFB0B86}"/>
    <cellStyle name="_0102_3 4_Visionline (Net profit)" xfId="343" xr:uid="{407284A3-787D-49F3-9C1F-E1CD92FD3636}"/>
    <cellStyle name="_0102_3 5" xfId="344" xr:uid="{19CA0206-2566-44E1-8FEE-FE9B24BD4E4E}"/>
    <cellStyle name="_0102_3 5_Gross Inflow (@ageas share)" xfId="345" xr:uid="{5A036226-DDA2-4B92-9124-408D004C2481}"/>
    <cellStyle name="_0102_3 5_Life (EU)" xfId="346" xr:uid="{6CF96747-8C69-4668-8F78-47695A5E7CE1}"/>
    <cellStyle name="_0102_3 5_Slide_14 (2)" xfId="347" xr:uid="{C9E67173-4E8A-444C-9EEA-5367F9AC45A3}"/>
    <cellStyle name="_0102_3 5_Slide_30 (2)" xfId="348" xr:uid="{1F0A4554-5FB9-4E2F-92D7-5DBCD117B389}"/>
    <cellStyle name="_0102_3 5_Slide_37 (1)" xfId="349" xr:uid="{90F75BA6-71E5-4097-8E02-D61650414AB3}"/>
    <cellStyle name="_0102_3 5_Visionline (Net profit)" xfId="350" xr:uid="{5035A5C1-9065-4F5B-90E2-CF38B0A809B1}"/>
    <cellStyle name="_0102_3 6" xfId="351" xr:uid="{F9C2E9C9-1DB9-4BB1-8C29-1E8A1A8EA872}"/>
    <cellStyle name="_0102_3 6_Gross Inflow (@ageas share)" xfId="352" xr:uid="{545A1DDE-A586-4B87-AD72-B47C8D381E7D}"/>
    <cellStyle name="_0102_3 6_Life (EU)" xfId="353" xr:uid="{25D50C36-5188-45B4-9D6F-CA9D8919A15C}"/>
    <cellStyle name="_0102_3 6_Slide_14 (2)" xfId="354" xr:uid="{0894722C-2D7C-4D61-86DE-A2E5E9EEDBC4}"/>
    <cellStyle name="_0102_3 6_Slide_30 (2)" xfId="355" xr:uid="{515FB9F7-2FA3-4CE1-9BEB-BB6440B5DA80}"/>
    <cellStyle name="_0102_3 6_Slide_37 (1)" xfId="356" xr:uid="{1D6E9651-5B5F-4DEC-B288-B58EDD4ED2AA}"/>
    <cellStyle name="_0102_3 6_Visionline (Net profit)" xfId="357" xr:uid="{1852CA23-A5CE-4391-9BD8-1B4F5FA4DF80}"/>
    <cellStyle name="_0102_3 7" xfId="358" xr:uid="{8F326F61-1D65-4E8F-9F9C-761A61BB54B4}"/>
    <cellStyle name="_0102_3 7_Gross Inflow (@ageas share)" xfId="359" xr:uid="{DD94ABAF-135A-4EF6-8378-7C67FA79AD88}"/>
    <cellStyle name="_0102_3 7_Life (EU)" xfId="360" xr:uid="{2538C075-3793-4336-88C5-2D1A531B5C08}"/>
    <cellStyle name="_0102_3 7_Slide_14 (2)" xfId="361" xr:uid="{F7D9C7D7-E51D-4839-A0DC-54B0B036F311}"/>
    <cellStyle name="_0102_3 7_Slide_30 (2)" xfId="362" xr:uid="{C4658A6B-5B03-4B7E-9292-82E032C9788D}"/>
    <cellStyle name="_0102_3 7_Slide_37 (1)" xfId="363" xr:uid="{AD7B7A6C-3587-46B7-AD1F-EC8DE559B153}"/>
    <cellStyle name="_0102_3 7_Visionline (Net profit)" xfId="364" xr:uid="{DCECE6D7-EAA5-4DCC-9697-EA55065BBE74}"/>
    <cellStyle name="_0102_3 8" xfId="365" xr:uid="{03662CD4-E3AE-4A64-909F-7B798A698460}"/>
    <cellStyle name="_0102_3 8_Gross Inflow (@ageas share)" xfId="366" xr:uid="{313D1E62-D2A4-4616-8141-03028FB43CF6}"/>
    <cellStyle name="_0102_3 8_Life (EU)" xfId="367" xr:uid="{DDA64E1A-2215-46F9-BA94-B0BCB4E23D8E}"/>
    <cellStyle name="_0102_3 8_Slide_14 (2)" xfId="368" xr:uid="{01E293A8-5CB6-4975-ADFC-9739A152D0B0}"/>
    <cellStyle name="_0102_3 8_Slide_30 (2)" xfId="369" xr:uid="{3BEAECEA-1D4A-4BE5-AA33-F2FE5CA37E18}"/>
    <cellStyle name="_0102_3 8_Slide_37 (1)" xfId="370" xr:uid="{D21EDBBD-32B6-4B3F-9846-A340F5C6DF40}"/>
    <cellStyle name="_0102_3 8_Visionline (Net profit)" xfId="371" xr:uid="{5FA8B2E2-BB44-40F1-B0E1-F52881AC1C73}"/>
    <cellStyle name="_0102_3 9" xfId="372" xr:uid="{37CD07B4-24F1-42CE-89E1-4DE3BC4F61B2}"/>
    <cellStyle name="_0102_3 9_Gross Inflow (@ageas share)" xfId="373" xr:uid="{C65EDA3F-72F6-4D73-BA6E-5F1A5656DC1F}"/>
    <cellStyle name="_0102_3 9_Life (EU)" xfId="374" xr:uid="{CC314CE0-EAC4-44CC-98F9-42BC703B62CC}"/>
    <cellStyle name="_0102_3 9_Slide_14 (2)" xfId="375" xr:uid="{724058B8-4A78-483E-B890-36965ED70B47}"/>
    <cellStyle name="_0102_3 9_Slide_30 (2)" xfId="376" xr:uid="{CC8A2ABF-7927-40B5-8CB8-C8FDDEABD0D9}"/>
    <cellStyle name="_0102_3 9_Slide_37 (1)" xfId="377" xr:uid="{0C8A5FFC-9BD2-4F5D-B8D7-5AF2E4E85E04}"/>
    <cellStyle name="_0102_3 9_Visionline (Net profit)" xfId="378" xr:uid="{6F1162E7-A7F3-4180-A23E-A430B45761FE}"/>
    <cellStyle name="_0102_3_Gross Inflow (@ageas share)" xfId="379" xr:uid="{87BE849C-7977-4E12-906F-8FCBE3D58C85}"/>
    <cellStyle name="_0102_3_Life (EU)" xfId="380" xr:uid="{402D1574-2718-4E8F-93E8-68955BD605D8}"/>
    <cellStyle name="_0102_3_Slide_14 (2)" xfId="381" xr:uid="{0F825DD6-81D9-43E0-9855-AE9FB4A87996}"/>
    <cellStyle name="_0102_3_Slide_30 (2)" xfId="382" xr:uid="{5081D870-9CE8-4A57-8341-47E88E2E9AEF}"/>
    <cellStyle name="_0102_3_Slide_37 (1)" xfId="383" xr:uid="{669F802D-9014-4818-ADBA-6BF8E56E13D8}"/>
    <cellStyle name="_0102_3_Visionline (Net profit)" xfId="384" xr:uid="{22150DF1-7029-4983-9D37-4CA3911BD3E0}"/>
    <cellStyle name="_0102_4" xfId="385" xr:uid="{2D39D2A2-D418-4732-BC98-F033304C8510}"/>
    <cellStyle name="_0102_5" xfId="386" xr:uid="{DEE1A90D-C5A3-4882-B165-44064F49BD27}"/>
    <cellStyle name="_0102_6" xfId="387" xr:uid="{16C338F1-59A6-4A74-B770-41E81A7C466D}"/>
    <cellStyle name="_0102_7" xfId="388" xr:uid="{CA49D364-A8E7-411A-A14F-CC28960CB432}"/>
    <cellStyle name="_0102_7 10" xfId="389" xr:uid="{14B1074A-E219-417E-9B83-4B9CEAFC9584}"/>
    <cellStyle name="_0102_7 10_Gross Inflow (@ageas share)" xfId="390" xr:uid="{AC388B71-F38C-4BC5-BBDC-A61C1BC095DA}"/>
    <cellStyle name="_0102_7 10_Life (EU)" xfId="391" xr:uid="{7506B73B-D827-43F8-8F26-102A7E51B8DA}"/>
    <cellStyle name="_0102_7 10_Slide_14 (2)" xfId="392" xr:uid="{4BA80E2E-1819-49E0-9667-4655254165B8}"/>
    <cellStyle name="_0102_7 10_Slide_30 (2)" xfId="393" xr:uid="{387D4988-9CE6-47FD-B17C-40B2A31A2A26}"/>
    <cellStyle name="_0102_7 10_Slide_37 (1)" xfId="394" xr:uid="{819DBFFB-16ED-401F-A97E-012B61980220}"/>
    <cellStyle name="_0102_7 10_Visionline (Net profit)" xfId="395" xr:uid="{6E9BBBA9-7685-43CC-8957-B9D5752510DC}"/>
    <cellStyle name="_0102_7 2" xfId="396" xr:uid="{2A1CC494-15DE-4B49-987F-7C744672A2C2}"/>
    <cellStyle name="_0102_7 2_Gross Inflow (@ageas share)" xfId="397" xr:uid="{1A7F337E-5E27-461D-A104-677BB08C2431}"/>
    <cellStyle name="_0102_7 2_Life (EU)" xfId="398" xr:uid="{FFBF2639-7696-40F2-8119-32046DD8FEEE}"/>
    <cellStyle name="_0102_7 2_Slide_14 (2)" xfId="399" xr:uid="{94795233-275C-4595-9BE9-7E5EF9B3E061}"/>
    <cellStyle name="_0102_7 2_Slide_30 (2)" xfId="400" xr:uid="{F2B12DD0-55BD-42BE-8926-589EBD1F82C5}"/>
    <cellStyle name="_0102_7 2_Slide_37 (1)" xfId="401" xr:uid="{E89C77FE-943C-4094-92F7-44308692F570}"/>
    <cellStyle name="_0102_7 2_Visionline (Net profit)" xfId="402" xr:uid="{E04684B0-1E49-4BB3-A9C0-12EC47160F24}"/>
    <cellStyle name="_0102_7 3" xfId="403" xr:uid="{90B5B50C-4C7F-468D-86CD-4CE6BC83F167}"/>
    <cellStyle name="_0102_7 3_Gross Inflow (@ageas share)" xfId="404" xr:uid="{F1CDABFD-9263-4AFE-A994-B94FD5050D12}"/>
    <cellStyle name="_0102_7 3_Life (EU)" xfId="405" xr:uid="{0AC94BFA-2FDD-4607-B5D7-C96946BBFDC7}"/>
    <cellStyle name="_0102_7 3_Slide_14 (2)" xfId="406" xr:uid="{1452F928-0BC4-47A6-B6B4-F56168CA5C24}"/>
    <cellStyle name="_0102_7 3_Slide_30 (2)" xfId="407" xr:uid="{39AB0866-1DEE-4E60-99A0-8D477AA671D9}"/>
    <cellStyle name="_0102_7 3_Slide_37 (1)" xfId="408" xr:uid="{294066E3-ED74-4055-8900-3D1BF7C17ECB}"/>
    <cellStyle name="_0102_7 3_Visionline (Net profit)" xfId="409" xr:uid="{E89F8F5A-E010-469D-807E-4664AC9867B2}"/>
    <cellStyle name="_0102_7 4" xfId="410" xr:uid="{3688AA55-9F57-47C3-A0DF-5D2EF4ED63BA}"/>
    <cellStyle name="_0102_7 4_Gross Inflow (@ageas share)" xfId="411" xr:uid="{A700A474-B0A2-4CB4-B52B-80CD9D9591DC}"/>
    <cellStyle name="_0102_7 4_Life (EU)" xfId="412" xr:uid="{201CE6FB-D2C7-4D54-B497-3F7D17D34511}"/>
    <cellStyle name="_0102_7 4_Slide_14 (2)" xfId="413" xr:uid="{C34F9F88-694D-4EBD-9C4D-9DA66C7D1ADC}"/>
    <cellStyle name="_0102_7 4_Slide_30 (2)" xfId="414" xr:uid="{26C59A16-2624-4393-A63D-C91961C36134}"/>
    <cellStyle name="_0102_7 4_Slide_37 (1)" xfId="415" xr:uid="{54952D9D-0FBB-4958-8248-E1081273AB01}"/>
    <cellStyle name="_0102_7 4_Visionline (Net profit)" xfId="416" xr:uid="{8AB283D7-BD09-48F9-9C70-4D0F4F4AD3AC}"/>
    <cellStyle name="_0102_7 5" xfId="417" xr:uid="{0FB35699-C88B-42AA-AB11-1BBF690B8626}"/>
    <cellStyle name="_0102_7 5_Gross Inflow (@ageas share)" xfId="418" xr:uid="{5056C2DD-EAB0-4114-82BE-6207E2EA7842}"/>
    <cellStyle name="_0102_7 5_Life (EU)" xfId="419" xr:uid="{7B1EEB8D-F6B7-4B20-9055-3EC539A78D2B}"/>
    <cellStyle name="_0102_7 5_Slide_14 (2)" xfId="420" xr:uid="{731571C4-6188-4F4C-8F7D-E96AF14E78E6}"/>
    <cellStyle name="_0102_7 5_Slide_30 (2)" xfId="421" xr:uid="{52A048F7-A2D7-4067-87C8-DD99E5DBCEB5}"/>
    <cellStyle name="_0102_7 5_Slide_37 (1)" xfId="422" xr:uid="{8E982F37-65B9-44A5-ACF2-190AB029FF95}"/>
    <cellStyle name="_0102_7 5_Visionline (Net profit)" xfId="423" xr:uid="{0A2604C7-E711-41FA-9D5A-FF30DAE25F06}"/>
    <cellStyle name="_0102_7 6" xfId="424" xr:uid="{63716008-FB8A-444E-8333-678EC5023022}"/>
    <cellStyle name="_0102_7 6_Gross Inflow (@ageas share)" xfId="425" xr:uid="{8F591F6A-14CC-4C8B-A6EA-70F6502FCFE5}"/>
    <cellStyle name="_0102_7 6_Life (EU)" xfId="426" xr:uid="{D3E655B3-CC83-4F75-838C-83C5BAC5451F}"/>
    <cellStyle name="_0102_7 6_Slide_14 (2)" xfId="427" xr:uid="{5E8B74EB-60C3-43CE-A3C9-4084D3EFA04F}"/>
    <cellStyle name="_0102_7 6_Slide_30 (2)" xfId="428" xr:uid="{7D6BD5D0-E92A-4CA2-9B4A-706E881559F0}"/>
    <cellStyle name="_0102_7 6_Slide_37 (1)" xfId="429" xr:uid="{DD7E591D-F20C-43B3-A282-F9BB0E3D31D9}"/>
    <cellStyle name="_0102_7 6_Visionline (Net profit)" xfId="430" xr:uid="{4D734E42-53C9-4880-A6DB-264ABB1E81F7}"/>
    <cellStyle name="_0102_7 7" xfId="431" xr:uid="{C351A976-BA53-47DC-BC1C-76FACEE1BFAD}"/>
    <cellStyle name="_0102_7 7_Gross Inflow (@ageas share)" xfId="432" xr:uid="{B93AD004-7CB9-405C-9E50-409B56F0F0DC}"/>
    <cellStyle name="_0102_7 7_Life (EU)" xfId="433" xr:uid="{A16A7074-DC0D-4E6A-BE76-CA6A79CF3F78}"/>
    <cellStyle name="_0102_7 7_Slide_14 (2)" xfId="434" xr:uid="{43EF7A3C-F576-4798-92B8-D000F80896B9}"/>
    <cellStyle name="_0102_7 7_Slide_30 (2)" xfId="435" xr:uid="{176F8FC4-A051-4EAD-968E-37F1EDC7A134}"/>
    <cellStyle name="_0102_7 7_Slide_37 (1)" xfId="436" xr:uid="{A7924D13-151D-4202-9B77-8C0F621DD654}"/>
    <cellStyle name="_0102_7 7_Visionline (Net profit)" xfId="437" xr:uid="{E54F085B-FC1C-49C7-BA68-D0E6C09726B8}"/>
    <cellStyle name="_0102_7 8" xfId="438" xr:uid="{F14452DE-8A4D-44D1-8E61-2E8A5F61E8B4}"/>
    <cellStyle name="_0102_7 8_Gross Inflow (@ageas share)" xfId="439" xr:uid="{56DC9943-9227-4C73-8883-D2D5D9570C54}"/>
    <cellStyle name="_0102_7 8_Life (EU)" xfId="440" xr:uid="{EC8648F6-3B2B-46B0-A733-F940C45B639D}"/>
    <cellStyle name="_0102_7 8_Slide_14 (2)" xfId="441" xr:uid="{BCA329E8-4F30-48B6-80A8-2CF6DF9E5813}"/>
    <cellStyle name="_0102_7 8_Slide_30 (2)" xfId="442" xr:uid="{FFD32FD0-4325-4809-9941-10B0431D1A78}"/>
    <cellStyle name="_0102_7 8_Slide_37 (1)" xfId="443" xr:uid="{5293E127-0175-4AD4-8050-8969B298078B}"/>
    <cellStyle name="_0102_7 8_Visionline (Net profit)" xfId="444" xr:uid="{9E9F628D-B6AE-4185-8576-BED9389FD054}"/>
    <cellStyle name="_0102_7 9" xfId="445" xr:uid="{D753A522-4BA4-47FB-B3BC-276DC7CE4C45}"/>
    <cellStyle name="_0102_7 9_Gross Inflow (@ageas share)" xfId="446" xr:uid="{5718F09B-CFDB-4342-8A1C-E298DC847F87}"/>
    <cellStyle name="_0102_7 9_Life (EU)" xfId="447" xr:uid="{485F3E0D-48A0-4020-80BE-FCB19DAE7BA9}"/>
    <cellStyle name="_0102_7 9_Slide_14 (2)" xfId="448" xr:uid="{C029E482-C766-47FA-B288-811A1BC6815C}"/>
    <cellStyle name="_0102_7 9_Slide_30 (2)" xfId="449" xr:uid="{2BB582EA-7C97-4961-8596-13E2F8CA3233}"/>
    <cellStyle name="_0102_7 9_Slide_37 (1)" xfId="450" xr:uid="{40B55C5D-4B3E-4A8B-8726-B31906F5C4D2}"/>
    <cellStyle name="_0102_7 9_Visionline (Net profit)" xfId="451" xr:uid="{DA7B754A-AA0D-4675-9AB0-CA301CF4F5AE}"/>
    <cellStyle name="_0102_7_Gross Inflow (@ageas share)" xfId="452" xr:uid="{7E58B89F-5DB1-40E3-8096-FC12E7A87101}"/>
    <cellStyle name="_0102_7_Life (EU)" xfId="453" xr:uid="{BA0F6F3D-C2B2-4A6C-9F28-B81773E0470D}"/>
    <cellStyle name="_0102_7_Slide_14 (2)" xfId="454" xr:uid="{57E98794-C6DC-4C6D-8116-BAE1C3270F9F}"/>
    <cellStyle name="_0102_7_Slide_30 (2)" xfId="455" xr:uid="{6663ADC7-69E7-4655-B5ED-49BA883FD5A5}"/>
    <cellStyle name="_0102_7_Slide_37 (1)" xfId="456" xr:uid="{8598AF45-A069-465E-A9E4-E918AE3F741F}"/>
    <cellStyle name="_0102_7_Visionline (Net profit)" xfId="457" xr:uid="{E23443C7-D15E-4382-B01A-CB3C729DD188}"/>
    <cellStyle name="_0102_8" xfId="458" xr:uid="{0DD052A9-B6DB-483D-B8EA-703BE94D7907}"/>
    <cellStyle name="_0102_9" xfId="459" xr:uid="{FC3DB9EB-40E9-4D97-8825-D9730F046F70}"/>
    <cellStyle name="_0102_9 10" xfId="460" xr:uid="{3E8EE17C-D6D9-4829-AD73-1B7C575AB5D2}"/>
    <cellStyle name="_0102_9 2" xfId="461" xr:uid="{853259A3-B64F-4081-BA40-E6F4F53BA9FA}"/>
    <cellStyle name="_0102_9 3" xfId="462" xr:uid="{2BCF788F-7B6A-4868-BC20-3927D2AFD88C}"/>
    <cellStyle name="_0102_9 4" xfId="463" xr:uid="{5DFBCD90-A89E-416A-85F0-4CC3177B5818}"/>
    <cellStyle name="_0102_9 5" xfId="464" xr:uid="{92FAA05D-BDE6-4F55-9C7F-F437DF185172}"/>
    <cellStyle name="_0102_9 6" xfId="465" xr:uid="{B4CE56A5-2B0C-4003-9B6B-387D52AC2F32}"/>
    <cellStyle name="_0102_9 7" xfId="466" xr:uid="{CA3E3F1D-7AC2-4743-A9A5-292A2548463B}"/>
    <cellStyle name="_0102_9 8" xfId="467" xr:uid="{112BA090-B18F-4022-B2D1-E1251230844E}"/>
    <cellStyle name="_0102_9 9" xfId="468" xr:uid="{A5119442-3AD1-427A-8E23-E747E544607D}"/>
    <cellStyle name="_0102_A" xfId="469" xr:uid="{BABAA818-6F1D-4A64-9778-6B619C2A346E}"/>
    <cellStyle name="_0102_A 10" xfId="470" xr:uid="{8F3D0299-C4B1-43C0-9D2F-CF435C60D7BE}"/>
    <cellStyle name="_0102_A 2" xfId="471" xr:uid="{BAE335E3-1A7A-4A68-AFEF-A4CE0FA5D58B}"/>
    <cellStyle name="_0102_A 3" xfId="472" xr:uid="{7113FA09-EAB7-4212-AB10-72E0EDC2A050}"/>
    <cellStyle name="_0102_A 4" xfId="473" xr:uid="{EE01995A-610F-4134-B98C-5479C46421B4}"/>
    <cellStyle name="_0102_A 5" xfId="474" xr:uid="{29CABD3D-B0CC-4189-831F-98856B016F55}"/>
    <cellStyle name="_0102_A 6" xfId="475" xr:uid="{2723BC8B-C401-4497-A57F-1D265BEA1653}"/>
    <cellStyle name="_0102_A 7" xfId="476" xr:uid="{2B505EFF-4E43-4498-BFFA-A699AE0CC3F0}"/>
    <cellStyle name="_0102_A 8" xfId="477" xr:uid="{548EC1FE-FF2C-42F4-948A-62AA1846E7A4}"/>
    <cellStyle name="_0102_A 9" xfId="478" xr:uid="{0E00A968-8C38-4CAA-87BE-09FDD0F7A684}"/>
    <cellStyle name="_0102_B" xfId="479" xr:uid="{7E7A690E-AE20-4AB6-BFB3-AC224A9EDAA8}"/>
    <cellStyle name="_0102_C" xfId="480" xr:uid="{B885C9A0-25AD-4C12-82AB-A5E5CD6F5835}"/>
    <cellStyle name="_0102_C 10" xfId="481" xr:uid="{6F45B911-5057-42D3-8079-D57E1E3645B3}"/>
    <cellStyle name="_0102_C 2" xfId="482" xr:uid="{45167D17-D761-4CD0-9F54-05CA1A3A8564}"/>
    <cellStyle name="_0102_C 3" xfId="483" xr:uid="{909BC009-6C06-4375-82F1-0706C81E7727}"/>
    <cellStyle name="_0102_C 4" xfId="484" xr:uid="{8EE87297-41FB-4B17-B0C5-6403C1529031}"/>
    <cellStyle name="_0102_C 5" xfId="485" xr:uid="{B1EDB23B-B4D6-48C4-A176-0DC9371FBA26}"/>
    <cellStyle name="_0102_C 6" xfId="486" xr:uid="{EC75532B-9F87-4513-BC7E-ADA123CD81E3}"/>
    <cellStyle name="_0102_C 7" xfId="487" xr:uid="{EEB30860-4AC6-4310-8602-5C20007A70B4}"/>
    <cellStyle name="_0102_C 8" xfId="488" xr:uid="{C9528D51-02CC-477A-A0A7-35CF54218EB8}"/>
    <cellStyle name="_0102_C 9" xfId="489" xr:uid="{D0104AC4-50F0-48BB-BE84-E2770E3C76AD}"/>
    <cellStyle name="_0102_D" xfId="490" xr:uid="{D956FEAC-26D4-45DA-9069-DD4860DCD71A}"/>
    <cellStyle name="_0102_D 2" xfId="491" xr:uid="{0DF00E4A-5B20-4829-B47E-9BFABE9CDED3}"/>
    <cellStyle name="_0102_D 3" xfId="492" xr:uid="{C9879C1C-28EE-4BC5-BEB6-AF4A800DB1EE}"/>
    <cellStyle name="_0102_E" xfId="493" xr:uid="{F2878781-9AB6-4770-9BEA-3D20615209B9}"/>
    <cellStyle name="_0102_E 10" xfId="494" xr:uid="{7200CC5A-0BDC-45EE-A6DE-56CC790FFA2E}"/>
    <cellStyle name="_0102_E 2" xfId="495" xr:uid="{88813835-CF70-4E89-9F89-B734845F9CA3}"/>
    <cellStyle name="_0102_E 3" xfId="496" xr:uid="{68C5C820-45BC-40F3-B9E7-03923AEC83BE}"/>
    <cellStyle name="_0102_E 4" xfId="497" xr:uid="{487F6C81-A5EF-4820-BCE2-601B53FB5595}"/>
    <cellStyle name="_0102_E 5" xfId="498" xr:uid="{465DA5B7-AABC-4D1F-83E3-7051239AE512}"/>
    <cellStyle name="_0102_E 6" xfId="499" xr:uid="{E6BD1C11-E82B-4150-8E17-D2D107B6C3F1}"/>
    <cellStyle name="_0102_E 7" xfId="500" xr:uid="{2C9FC028-4114-49AC-B713-462E0E32407E}"/>
    <cellStyle name="_0102_E 8" xfId="501" xr:uid="{B866EAF4-8D0C-47D4-8255-6DA554A26F0E}"/>
    <cellStyle name="_0102_E 9" xfId="502" xr:uid="{89250C26-90BC-4F35-952E-8003B993D6BF}"/>
    <cellStyle name="_0102_F" xfId="503" xr:uid="{441C5F37-F445-4A90-A1C8-9739E08E233F}"/>
    <cellStyle name="_0102_F 10" xfId="504" xr:uid="{883665BA-5A87-4BEA-84A0-6F946B22EF3B}"/>
    <cellStyle name="_0102_F 2" xfId="505" xr:uid="{C1A2D5CA-C342-4715-B763-17E9BFF48810}"/>
    <cellStyle name="_0102_F 3" xfId="506" xr:uid="{B2E56B91-EE8F-4987-89B6-9317E28D06FD}"/>
    <cellStyle name="_0102_F 4" xfId="507" xr:uid="{11127C54-147E-4DC9-A233-088F33A3697F}"/>
    <cellStyle name="_0102_F 5" xfId="508" xr:uid="{35E753B2-59F5-4818-8CA2-1E9EF6B49B4C}"/>
    <cellStyle name="_0102_F 6" xfId="509" xr:uid="{0A6901C0-E96B-4489-BC92-C0DF49A04A13}"/>
    <cellStyle name="_0102_F 7" xfId="510" xr:uid="{BC76334A-4EA3-4055-A818-705FB4BE3635}"/>
    <cellStyle name="_0102_F 8" xfId="511" xr:uid="{CF322B86-A1CD-4DB9-A2AC-05AE34D936D6}"/>
    <cellStyle name="_0102_F 9" xfId="512" xr:uid="{6379662D-32AF-4204-B8A2-B6AF192B09A1}"/>
    <cellStyle name="_0201" xfId="513" xr:uid="{E52DD06D-E6B9-42F3-B9D5-ED26B4AE86E6}"/>
    <cellStyle name="_0201 10" xfId="514" xr:uid="{B126A49A-5F8B-421A-891F-3D06C5341734}"/>
    <cellStyle name="_0201 2" xfId="515" xr:uid="{03B43F76-7825-4F32-831E-24AC263AD298}"/>
    <cellStyle name="_0201 3" xfId="516" xr:uid="{AF5B5CE2-FBFF-49F7-9304-DD82092ADD21}"/>
    <cellStyle name="_0201 4" xfId="517" xr:uid="{F7DB5426-9F4F-49A8-A3C0-A7F6B27F68C5}"/>
    <cellStyle name="_0201 5" xfId="518" xr:uid="{5D894EAE-CA30-4ADE-9DF9-E602F5F5E966}"/>
    <cellStyle name="_0201 6" xfId="519" xr:uid="{6FEA3ADD-6F8F-4B0B-84D6-5A323231CB5B}"/>
    <cellStyle name="_0201 7" xfId="520" xr:uid="{CA94A2EF-90BB-499C-B3BD-8E19FB58050A}"/>
    <cellStyle name="_0201 8" xfId="521" xr:uid="{BC527907-D47A-40BF-80E8-A7E34026D14C}"/>
    <cellStyle name="_0201 9" xfId="522" xr:uid="{F867A43A-AABB-4DBD-B3F4-FD08CEE2A9A6}"/>
    <cellStyle name="_0201_1" xfId="523" xr:uid="{B56426CB-33ED-4EC7-9CD9-9A479078A20C}"/>
    <cellStyle name="_0201_1 10" xfId="524" xr:uid="{3540F8F2-2486-45C4-95EE-3D82990AB7EA}"/>
    <cellStyle name="_0201_1 2" xfId="525" xr:uid="{BFF0CEA4-C1C4-4277-A076-E1CC78D793DF}"/>
    <cellStyle name="_0201_1 3" xfId="526" xr:uid="{3240BA58-9B00-420D-8250-107FCBB3AA75}"/>
    <cellStyle name="_0201_1 4" xfId="527" xr:uid="{5155B6E7-BE59-42A5-A483-73B13F77820B}"/>
    <cellStyle name="_0201_1 5" xfId="528" xr:uid="{32B5A1F4-B133-4A1F-8195-083C9D1AC2F3}"/>
    <cellStyle name="_0201_1 6" xfId="529" xr:uid="{A5DA7EC6-2FAD-46E5-A2C9-CEAF7F6194D6}"/>
    <cellStyle name="_0201_1 7" xfId="530" xr:uid="{3D398283-596F-409F-96EF-959D2FF8E51D}"/>
    <cellStyle name="_0201_1 8" xfId="531" xr:uid="{36E19B55-DE4F-4982-9580-CE9336797861}"/>
    <cellStyle name="_0201_1 9" xfId="532" xr:uid="{6CAFFB80-C753-4D4F-832E-4A914667224B}"/>
    <cellStyle name="_0201_2" xfId="533" xr:uid="{6A8CB065-BA81-431A-B1BE-BD362141BE01}"/>
    <cellStyle name="_0201_2 10" xfId="534" xr:uid="{A19674F9-A81A-42F7-A796-468C9333AA0C}"/>
    <cellStyle name="_0201_2 2" xfId="535" xr:uid="{4DAC8D5C-FB51-43BC-A11B-AF7A8D60B592}"/>
    <cellStyle name="_0201_2 3" xfId="536" xr:uid="{4FE292E0-8172-4D95-A231-61D8051776B8}"/>
    <cellStyle name="_0201_2 4" xfId="537" xr:uid="{815FD7E6-F3FD-434C-B81F-66FE18D910CE}"/>
    <cellStyle name="_0201_2 5" xfId="538" xr:uid="{646A414E-4599-4841-8A42-BD9EBC53D815}"/>
    <cellStyle name="_0201_2 6" xfId="539" xr:uid="{B866DDDA-44CD-4D4E-A66C-A631F2797611}"/>
    <cellStyle name="_0201_2 7" xfId="540" xr:uid="{E770AF54-F3C6-46C0-87A1-110E0AF89DDB}"/>
    <cellStyle name="_0201_2 8" xfId="541" xr:uid="{2653B66E-825B-4486-A050-D0D7466C54C0}"/>
    <cellStyle name="_0201_2 9" xfId="542" xr:uid="{F32A34B4-3B2E-46D0-BDD5-47E3F3E2E321}"/>
    <cellStyle name="_0201_3" xfId="543" xr:uid="{354F149E-6E26-49D7-A557-9C8F32515F8F}"/>
    <cellStyle name="_0201_4" xfId="544" xr:uid="{C5CFEA32-FF12-47F5-9668-DB631A5A3247}"/>
    <cellStyle name="_0201_4 10" xfId="545" xr:uid="{DFC8CA1E-1886-4CC2-B5BB-6514A7635BAB}"/>
    <cellStyle name="_0201_4 2" xfId="546" xr:uid="{E8D152CD-B66D-4F9D-8EC6-849C68FA96E5}"/>
    <cellStyle name="_0201_4 3" xfId="547" xr:uid="{F8DC62B7-E836-4052-A159-09CD163DA1BA}"/>
    <cellStyle name="_0201_4 4" xfId="548" xr:uid="{AE869C13-3D67-4E1B-9CA5-F8F1AC00C81B}"/>
    <cellStyle name="_0201_4 5" xfId="549" xr:uid="{1ABADCCE-F6D3-47FE-9D8F-5C004FA3A9E6}"/>
    <cellStyle name="_0201_4 6" xfId="550" xr:uid="{02438EE6-308C-4E68-ABD8-D1E88DC6FAF1}"/>
    <cellStyle name="_0201_4 7" xfId="551" xr:uid="{FA505F61-824F-414D-B437-D30B0AE58DE4}"/>
    <cellStyle name="_0201_4 8" xfId="552" xr:uid="{4BB98F65-F4CE-48BD-A59D-7E93E117514B}"/>
    <cellStyle name="_0201_4 9" xfId="553" xr:uid="{27BE5AAA-C797-4CC3-8BD2-BF4992ACF334}"/>
    <cellStyle name="_0201_5" xfId="554" xr:uid="{D6A97FDA-D2F1-4D04-93B6-B261D928E87D}"/>
    <cellStyle name="_0201_5 10" xfId="555" xr:uid="{5AAA473C-0C62-4211-9F8F-97D8E5372E48}"/>
    <cellStyle name="_0201_5 2" xfId="556" xr:uid="{E4FBE062-BF92-44AB-8716-244C9BC61CBA}"/>
    <cellStyle name="_0201_5 3" xfId="557" xr:uid="{8786A7C2-28FA-4252-8203-CDCBCAA5C480}"/>
    <cellStyle name="_0201_5 4" xfId="558" xr:uid="{85B7157D-1F8C-4F3D-A0B0-8176DFC6D723}"/>
    <cellStyle name="_0201_5 5" xfId="559" xr:uid="{64CD98A2-93B9-4B7A-B758-0BE0E55F5C27}"/>
    <cellStyle name="_0201_5 6" xfId="560" xr:uid="{407DC279-6025-4335-8309-92A653A7FEBE}"/>
    <cellStyle name="_0201_5 7" xfId="561" xr:uid="{24FF3051-3064-4543-8078-DAE1C12AE9E7}"/>
    <cellStyle name="_0201_5 8" xfId="562" xr:uid="{E778B36A-2B17-4598-8220-3BB92590B610}"/>
    <cellStyle name="_0201_5 9" xfId="563" xr:uid="{802E0A3E-A124-4B94-AE84-8B198AD7C938}"/>
    <cellStyle name="_0201_6" xfId="564" xr:uid="{B1984E6F-4B55-49C1-B715-7C9082787997}"/>
    <cellStyle name="_0201_6 2" xfId="565" xr:uid="{BCFF8B34-602C-43B2-BF41-B8D912F32045}"/>
    <cellStyle name="_0201_6 3" xfId="566" xr:uid="{6552039F-12E5-4BD4-AE4A-201574FB63CF}"/>
    <cellStyle name="_0201_7" xfId="567" xr:uid="{524AA2D7-5755-4B5F-82D8-87C1EE55E043}"/>
    <cellStyle name="_0201_7 10" xfId="568" xr:uid="{4B015FED-E45E-4674-A79C-F8C7137EFC81}"/>
    <cellStyle name="_0201_7 2" xfId="569" xr:uid="{666FCCDF-7053-4397-851B-618D40E3D578}"/>
    <cellStyle name="_0201_7 3" xfId="570" xr:uid="{63E3BD28-6B42-4392-A578-25037A0A2813}"/>
    <cellStyle name="_0201_7 4" xfId="571" xr:uid="{9DA604D2-2DBD-44C8-84AD-271C9238533A}"/>
    <cellStyle name="_0201_7 5" xfId="572" xr:uid="{6F9F8CAD-CB5D-48BE-AA84-478E514490D5}"/>
    <cellStyle name="_0201_7 6" xfId="573" xr:uid="{CC4715E2-8322-4DEC-BBC5-8C66FDFE41E5}"/>
    <cellStyle name="_0201_7 7" xfId="574" xr:uid="{285AA954-7D33-4DF0-B863-1C3CE0BEB7B4}"/>
    <cellStyle name="_0201_7 8" xfId="575" xr:uid="{CACF63F9-D6F9-4332-8488-DB85E7EEFCA5}"/>
    <cellStyle name="_0201_7 9" xfId="576" xr:uid="{7D6A59F5-A734-452C-94E0-AB3F9B1F6827}"/>
    <cellStyle name="_0201_8" xfId="577" xr:uid="{0870D1DE-5969-42F8-995B-C09A16E1278F}"/>
    <cellStyle name="_0201_8 10" xfId="578" xr:uid="{602488F8-3E45-4737-B5C9-8360B5E1F2F4}"/>
    <cellStyle name="_0201_8 2" xfId="579" xr:uid="{0B85139B-1A0A-4233-BF4A-93624F907796}"/>
    <cellStyle name="_0201_8 3" xfId="580" xr:uid="{DB291C07-E5D0-4D60-A851-EE2606FB078F}"/>
    <cellStyle name="_0201_8 4" xfId="581" xr:uid="{B2477215-AF47-4F67-ACBF-91C32B88C863}"/>
    <cellStyle name="_0201_8 5" xfId="582" xr:uid="{08FB8422-179D-481B-8155-5DAFFD4D2C31}"/>
    <cellStyle name="_0201_8 6" xfId="583" xr:uid="{BC82CD98-4891-457B-B5CC-115D1C0606E9}"/>
    <cellStyle name="_0201_8 7" xfId="584" xr:uid="{3B545149-A412-4F60-BFA1-1FA6A34B09A0}"/>
    <cellStyle name="_0201_8 8" xfId="585" xr:uid="{1A0D318E-9787-48B5-B34C-408DB7964F6D}"/>
    <cellStyle name="_0201_8 9" xfId="586" xr:uid="{A2CC4DA0-014E-44A0-A056-16E224BD217B}"/>
    <cellStyle name="_0201_9" xfId="587" xr:uid="{BC33FFEA-3151-48DA-9FF3-A65B19485841}"/>
    <cellStyle name="_0201_A" xfId="588" xr:uid="{3C1B103F-B7D5-4635-87BC-415B3F1EB376}"/>
    <cellStyle name="_0201_B" xfId="589" xr:uid="{5639F002-4972-4137-A814-B07068254CA5}"/>
    <cellStyle name="_0201_C" xfId="590" xr:uid="{40D204A6-6B06-4D0A-AF20-B1789F3C08C3}"/>
    <cellStyle name="_0201_C 10" xfId="591" xr:uid="{7DB18349-5223-43B8-BF0B-1ACFD3C6237C}"/>
    <cellStyle name="_0201_C 10_Gross Inflow (@ageas share)" xfId="592" xr:uid="{8C8503E0-954F-4388-B528-1DCC74FBC4E5}"/>
    <cellStyle name="_0201_C 10_Life (EU)" xfId="593" xr:uid="{58DAA97F-134B-41E7-AC4A-B2D18B292765}"/>
    <cellStyle name="_0201_C 10_Slide_14 (2)" xfId="594" xr:uid="{D20FA119-D778-4219-8EB2-A92B6354A217}"/>
    <cellStyle name="_0201_C 10_Slide_30 (2)" xfId="595" xr:uid="{0B0CBDC3-94B7-49D5-AD06-44F025B17563}"/>
    <cellStyle name="_0201_C 10_Slide_37 (1)" xfId="596" xr:uid="{98A2453E-60C3-4383-8D40-8A638D10C285}"/>
    <cellStyle name="_0201_C 10_Visionline (Net profit)" xfId="597" xr:uid="{FE24C3D1-4EB9-476B-A965-9B75E4A59F15}"/>
    <cellStyle name="_0201_C 2" xfId="598" xr:uid="{C64EFB57-4413-4135-994D-E46495D45C15}"/>
    <cellStyle name="_0201_C 2_Gross Inflow (@ageas share)" xfId="599" xr:uid="{891BC3AF-4D3E-40FA-8069-E352FE45E6D7}"/>
    <cellStyle name="_0201_C 2_Life (EU)" xfId="600" xr:uid="{BF92D8EB-8585-4867-A99C-35295C8DFDD7}"/>
    <cellStyle name="_0201_C 2_Slide_14 (2)" xfId="601" xr:uid="{9843BA55-C895-42A9-9762-314356FBBFF3}"/>
    <cellStyle name="_0201_C 2_Slide_30 (2)" xfId="602" xr:uid="{45834311-02B2-45B1-B709-47D458CAC54E}"/>
    <cellStyle name="_0201_C 2_Slide_37 (1)" xfId="603" xr:uid="{F2F32A5E-F2B5-4D28-AB25-AAAD08B5F538}"/>
    <cellStyle name="_0201_C 2_Visionline (Net profit)" xfId="604" xr:uid="{27128E30-B0A9-4E0C-813D-25BC52204170}"/>
    <cellStyle name="_0201_C 3" xfId="605" xr:uid="{D24DC7D3-8789-4735-AE3F-D4FB4D8D36A8}"/>
    <cellStyle name="_0201_C 3_Gross Inflow (@ageas share)" xfId="606" xr:uid="{113B0BD7-A0E8-4FD9-8CCB-D58E4A510BAF}"/>
    <cellStyle name="_0201_C 3_Life (EU)" xfId="607" xr:uid="{E82ED2BD-FC26-4260-B66E-1DACD3C46043}"/>
    <cellStyle name="_0201_C 3_Slide_14 (2)" xfId="608" xr:uid="{0E08B344-EFDA-4B50-AEC3-9F28D4EDB88C}"/>
    <cellStyle name="_0201_C 3_Slide_30 (2)" xfId="609" xr:uid="{2FD80F9B-53C1-4020-A28F-31AA6217262A}"/>
    <cellStyle name="_0201_C 3_Slide_37 (1)" xfId="610" xr:uid="{7951708E-B1B3-42E3-8168-96F04B3EEF93}"/>
    <cellStyle name="_0201_C 3_Visionline (Net profit)" xfId="611" xr:uid="{D46BC9FA-78DA-41F3-A408-3152FD6684BD}"/>
    <cellStyle name="_0201_C 4" xfId="612" xr:uid="{54DF71E5-0AC1-4101-A30C-0AB4C48EED94}"/>
    <cellStyle name="_0201_C 4_Gross Inflow (@ageas share)" xfId="613" xr:uid="{C3C62043-710E-4B1E-9E6B-8FCF05258975}"/>
    <cellStyle name="_0201_C 4_Life (EU)" xfId="614" xr:uid="{E36BAC90-B925-4AF5-AA63-A148E4BE2113}"/>
    <cellStyle name="_0201_C 4_Slide_14 (2)" xfId="615" xr:uid="{41096F08-420F-4102-A601-896AC8871C02}"/>
    <cellStyle name="_0201_C 4_Slide_30 (2)" xfId="616" xr:uid="{E68D0C59-B38A-4186-A3CA-1439832CC7DD}"/>
    <cellStyle name="_0201_C 4_Slide_37 (1)" xfId="617" xr:uid="{44512991-CEE4-47A9-B3E4-3DFAA9F81FFF}"/>
    <cellStyle name="_0201_C 4_Visionline (Net profit)" xfId="618" xr:uid="{1F9182AC-6565-45E1-A8A2-16630315762B}"/>
    <cellStyle name="_0201_C 5" xfId="619" xr:uid="{C97B2F7E-0C3B-4A76-9912-A0C47650971A}"/>
    <cellStyle name="_0201_C 5_Gross Inflow (@ageas share)" xfId="620" xr:uid="{3BE9CBD1-77E0-4F37-91A2-6E4F6756879E}"/>
    <cellStyle name="_0201_C 5_Life (EU)" xfId="621" xr:uid="{9F3B33FC-9685-4E91-BE0A-BD7D0530EC9F}"/>
    <cellStyle name="_0201_C 5_Slide_14 (2)" xfId="622" xr:uid="{CF261915-D362-42F9-8D35-F29AAE08EAD9}"/>
    <cellStyle name="_0201_C 5_Slide_30 (2)" xfId="623" xr:uid="{81C0FB8E-CBE2-4F3F-80C8-ECB0C8F9CED3}"/>
    <cellStyle name="_0201_C 5_Slide_37 (1)" xfId="624" xr:uid="{0D04D7C8-5549-4A91-891C-49EC088C607B}"/>
    <cellStyle name="_0201_C 5_Visionline (Net profit)" xfId="625" xr:uid="{05AEE965-783B-449A-914D-82BB253A80AB}"/>
    <cellStyle name="_0201_C 6" xfId="626" xr:uid="{D8C363FD-83C3-4A08-9F9B-A270BA9FFCAB}"/>
    <cellStyle name="_0201_C 6_Gross Inflow (@ageas share)" xfId="627" xr:uid="{EE14E1F1-6585-44B0-8CE2-D205A44F60A7}"/>
    <cellStyle name="_0201_C 6_Life (EU)" xfId="628" xr:uid="{F5093813-3A15-42F9-BF0C-E01A11B25C67}"/>
    <cellStyle name="_0201_C 6_Slide_14 (2)" xfId="629" xr:uid="{916BF973-E0FE-49D5-9D2F-5D729A93CBFC}"/>
    <cellStyle name="_0201_C 6_Slide_30 (2)" xfId="630" xr:uid="{D76FC791-0B4F-42B6-B267-369E8DDFCFA3}"/>
    <cellStyle name="_0201_C 6_Slide_37 (1)" xfId="631" xr:uid="{E8769493-0A93-44F3-84DD-0B7D12518151}"/>
    <cellStyle name="_0201_C 6_Visionline (Net profit)" xfId="632" xr:uid="{07D3975F-35DC-421F-AF21-7996C4409B33}"/>
    <cellStyle name="_0201_C 7" xfId="633" xr:uid="{92607C87-58A5-4DFF-BDF9-B3BF63A0AC23}"/>
    <cellStyle name="_0201_C 7_Gross Inflow (@ageas share)" xfId="634" xr:uid="{3A55239E-F95A-4C92-9B18-078E4E6F9AEA}"/>
    <cellStyle name="_0201_C 7_Life (EU)" xfId="635" xr:uid="{894034A5-6189-4967-9DA5-507F5772E657}"/>
    <cellStyle name="_0201_C 7_Slide_14 (2)" xfId="636" xr:uid="{F2CC7791-232C-4F6C-89B9-C07773A5100E}"/>
    <cellStyle name="_0201_C 7_Slide_30 (2)" xfId="637" xr:uid="{AEF0524B-EAF1-409B-8067-419F2C1654BB}"/>
    <cellStyle name="_0201_C 7_Slide_37 (1)" xfId="638" xr:uid="{2D797180-CE69-4B46-A111-93B7CFC9EBAB}"/>
    <cellStyle name="_0201_C 7_Visionline (Net profit)" xfId="639" xr:uid="{F999A7B1-81E2-4335-BE35-826C045CE7E6}"/>
    <cellStyle name="_0201_C 8" xfId="640" xr:uid="{C7CC0152-2FDA-4AB7-96C0-AA21CE6CD4CA}"/>
    <cellStyle name="_0201_C 8_Gross Inflow (@ageas share)" xfId="641" xr:uid="{A1C46D5B-934E-4C0D-871D-B6C089AB41A1}"/>
    <cellStyle name="_0201_C 8_Life (EU)" xfId="642" xr:uid="{07A76406-6310-45BD-80AC-4CE342E5D43E}"/>
    <cellStyle name="_0201_C 8_Slide_14 (2)" xfId="643" xr:uid="{78598420-5063-435F-ABE9-6391C3BD106E}"/>
    <cellStyle name="_0201_C 8_Slide_30 (2)" xfId="644" xr:uid="{85EFC236-57BE-464A-B803-641424CAB770}"/>
    <cellStyle name="_0201_C 8_Slide_37 (1)" xfId="645" xr:uid="{E07461CB-6CB3-4C73-8583-319439E17B55}"/>
    <cellStyle name="_0201_C 8_Visionline (Net profit)" xfId="646" xr:uid="{CD573F48-8B78-42A2-971B-8ED93FA36F41}"/>
    <cellStyle name="_0201_C 9" xfId="647" xr:uid="{A0F3E422-14C9-45C3-952E-387E808D6FAA}"/>
    <cellStyle name="_0201_C 9_Gross Inflow (@ageas share)" xfId="648" xr:uid="{5F3D98C4-DDB7-40FB-87A5-F969222D27C3}"/>
    <cellStyle name="_0201_C 9_Life (EU)" xfId="649" xr:uid="{0E6C63C7-BC2B-47A5-A1A9-3B0B29BB9D92}"/>
    <cellStyle name="_0201_C 9_Slide_14 (2)" xfId="650" xr:uid="{FACF3BBA-1926-4231-9CEA-816C21EB97CF}"/>
    <cellStyle name="_0201_C 9_Slide_30 (2)" xfId="651" xr:uid="{76B4726B-117E-470E-AD3D-64DC18F60A10}"/>
    <cellStyle name="_0201_C 9_Slide_37 (1)" xfId="652" xr:uid="{F294808C-CDA8-4BEF-B5D4-B2E5A95DD226}"/>
    <cellStyle name="_0201_C 9_Visionline (Net profit)" xfId="653" xr:uid="{D4678090-B898-441F-BD96-113E73407DA4}"/>
    <cellStyle name="_0201_C_Gross Inflow (@ageas share)" xfId="654" xr:uid="{B5B63AD9-B4BF-48E5-AEEB-12721BE3FA56}"/>
    <cellStyle name="_0201_C_Life (EU)" xfId="655" xr:uid="{EAE0C149-42DF-4579-BEB8-A0AF437B2CF1}"/>
    <cellStyle name="_0201_C_Slide_14 (2)" xfId="656" xr:uid="{1F0347D9-C6CA-4799-9B90-9E14B2BF8058}"/>
    <cellStyle name="_0201_C_Slide_30 (2)" xfId="657" xr:uid="{FF916674-8EFF-46A9-AE03-9F1B914B1551}"/>
    <cellStyle name="_0201_C_Slide_37 (1)" xfId="658" xr:uid="{34727EA2-5D2C-4503-A109-55C65E424F14}"/>
    <cellStyle name="_0201_C_Visionline (Net profit)" xfId="659" xr:uid="{C90B8CB1-A23E-46C5-9D33-CBD9C7776ACE}"/>
    <cellStyle name="_0201_D" xfId="660" xr:uid="{F7C2390C-7C34-4B2B-BA6B-7BE338E14790}"/>
    <cellStyle name="_0201_E" xfId="661" xr:uid="{B22C4CB6-BA01-4B8C-892B-6EDE1938870C}"/>
    <cellStyle name="_0201_E 2" xfId="662" xr:uid="{AB7EB333-F83B-4CE6-A1C0-EDFA358BBCDA}"/>
    <cellStyle name="_0201_E 3" xfId="663" xr:uid="{D06D3C76-E080-402A-B151-3066390AD5F2}"/>
    <cellStyle name="_0201_F" xfId="664" xr:uid="{A896103B-DB88-41C8-81CF-F536ACFEB702}"/>
    <cellStyle name="_0201_F 10" xfId="665" xr:uid="{9E86937A-70C6-4C69-BA9B-D23DBA92BDD0}"/>
    <cellStyle name="_0201_F 10_Gross Inflow (@ageas share)" xfId="666" xr:uid="{9D51AC9D-7678-4D79-A969-5A5B68CF6C21}"/>
    <cellStyle name="_0201_F 10_Life (EU)" xfId="667" xr:uid="{553B50D6-1B23-4E7A-B84B-BC301EE0478D}"/>
    <cellStyle name="_0201_F 10_Slide_14 (2)" xfId="668" xr:uid="{23958413-27AC-4D80-8B8D-3F4B6C6C38A6}"/>
    <cellStyle name="_0201_F 10_Slide_30 (2)" xfId="669" xr:uid="{B74FE9B7-2141-4248-B796-F1C458B42DC1}"/>
    <cellStyle name="_0201_F 10_Slide_37 (1)" xfId="670" xr:uid="{847FFE5F-BFCF-47D6-99C4-7BD44DC88610}"/>
    <cellStyle name="_0201_F 10_Visionline (Net profit)" xfId="671" xr:uid="{B821E4AF-CE8C-45C9-A8F2-4A02022AB496}"/>
    <cellStyle name="_0201_F 2" xfId="672" xr:uid="{44E5D9E4-290D-4845-947A-D1FCBBB5A485}"/>
    <cellStyle name="_0201_F 2_Gross Inflow (@ageas share)" xfId="673" xr:uid="{25D40097-D188-4D00-A3DF-8FECDAC4C16D}"/>
    <cellStyle name="_0201_F 2_Life (EU)" xfId="674" xr:uid="{2D644B6A-68FD-4CEC-AFFE-47F8256889D5}"/>
    <cellStyle name="_0201_F 2_Slide_14 (2)" xfId="675" xr:uid="{1294B269-52D9-4DEC-B166-31E0E393D6EA}"/>
    <cellStyle name="_0201_F 2_Slide_30 (2)" xfId="676" xr:uid="{21A3EEE8-643D-4D77-AB0C-B1A4D75F7469}"/>
    <cellStyle name="_0201_F 2_Slide_37 (1)" xfId="677" xr:uid="{F99BACA4-AF86-4707-82E6-8A0A224AB337}"/>
    <cellStyle name="_0201_F 2_Visionline (Net profit)" xfId="678" xr:uid="{B28A9B1B-048A-49A5-BEBD-802F9B8C74E3}"/>
    <cellStyle name="_0201_F 3" xfId="679" xr:uid="{22502A2D-16AF-47AB-8EA5-A3B7A6398D9C}"/>
    <cellStyle name="_0201_F 3_Gross Inflow (@ageas share)" xfId="680" xr:uid="{10B5BD9E-3806-4639-9220-B2A664735E77}"/>
    <cellStyle name="_0201_F 3_Life (EU)" xfId="681" xr:uid="{CCBCB164-8BEB-45D4-A119-204A333E6181}"/>
    <cellStyle name="_0201_F 3_Slide_14 (2)" xfId="682" xr:uid="{75C4329F-A2BA-4100-97EF-411DEA5BF302}"/>
    <cellStyle name="_0201_F 3_Slide_30 (2)" xfId="683" xr:uid="{AE70AD97-991B-473E-81A4-CD8E56807351}"/>
    <cellStyle name="_0201_F 3_Slide_37 (1)" xfId="684" xr:uid="{B68EB0A8-FB55-467E-8DA4-486BA21A1086}"/>
    <cellStyle name="_0201_F 3_Visionline (Net profit)" xfId="685" xr:uid="{B35F8B22-E05D-4BA6-A3E5-F51E6F7FB19B}"/>
    <cellStyle name="_0201_F 4" xfId="686" xr:uid="{37D2953A-3B30-4CC0-8A14-E1CE2DE49FC3}"/>
    <cellStyle name="_0201_F 4_Gross Inflow (@ageas share)" xfId="687" xr:uid="{1959A41C-43A9-4563-8A20-76D3A5AFAF55}"/>
    <cellStyle name="_0201_F 4_Life (EU)" xfId="688" xr:uid="{5C4945B5-3BE7-47A8-81A1-0369D6286949}"/>
    <cellStyle name="_0201_F 4_Slide_14 (2)" xfId="689" xr:uid="{D2FDBBD7-29E0-427E-96E6-00406A658FC6}"/>
    <cellStyle name="_0201_F 4_Slide_30 (2)" xfId="690" xr:uid="{4F52D457-7AB8-40DE-B96C-31C108EED6BE}"/>
    <cellStyle name="_0201_F 4_Slide_37 (1)" xfId="691" xr:uid="{7AE04CF3-B732-4CC7-B0F3-D8EC4CC8BBCA}"/>
    <cellStyle name="_0201_F 4_Visionline (Net profit)" xfId="692" xr:uid="{8F619ED7-02DF-4834-89E2-80DD307C8E5E}"/>
    <cellStyle name="_0201_F 5" xfId="693" xr:uid="{34EE5437-3C4E-483E-99A0-BFBD09E90A14}"/>
    <cellStyle name="_0201_F 5_Gross Inflow (@ageas share)" xfId="694" xr:uid="{10788ABC-3B81-447B-8033-2388732CD694}"/>
    <cellStyle name="_0201_F 5_Life (EU)" xfId="695" xr:uid="{A09EDC5D-1C34-4B96-9342-3BA93B93EB83}"/>
    <cellStyle name="_0201_F 5_Slide_14 (2)" xfId="696" xr:uid="{33055F01-0860-460A-9F07-252E75467E65}"/>
    <cellStyle name="_0201_F 5_Slide_30 (2)" xfId="697" xr:uid="{EF3673BF-0CAD-4A50-ACA0-D60E6415BE24}"/>
    <cellStyle name="_0201_F 5_Slide_37 (1)" xfId="698" xr:uid="{9192378A-3082-4005-8E5E-5DA66D539841}"/>
    <cellStyle name="_0201_F 5_Visionline (Net profit)" xfId="699" xr:uid="{C7DF4173-DBB2-43B4-909E-C46EA0962522}"/>
    <cellStyle name="_0201_F 6" xfId="700" xr:uid="{0C0B2346-775C-40B4-A613-D373A239080A}"/>
    <cellStyle name="_0201_F 6_Gross Inflow (@ageas share)" xfId="701" xr:uid="{D254F11C-C171-4E99-B836-7B70C4C1C990}"/>
    <cellStyle name="_0201_F 6_Life (EU)" xfId="702" xr:uid="{3ECA7FA7-D30A-478F-B491-AD09D9DDBC10}"/>
    <cellStyle name="_0201_F 6_Slide_14 (2)" xfId="703" xr:uid="{C8ECD3E2-FE15-4249-90B9-1F59F149AAB0}"/>
    <cellStyle name="_0201_F 6_Slide_30 (2)" xfId="704" xr:uid="{62EC7927-D3D3-40A0-9ECE-C7DF4DF3E886}"/>
    <cellStyle name="_0201_F 6_Slide_37 (1)" xfId="705" xr:uid="{FAFF69E1-4693-4869-A660-D0F0FB0B247D}"/>
    <cellStyle name="_0201_F 6_Visionline (Net profit)" xfId="706" xr:uid="{F393B124-E339-4A21-B713-82E7B6D1FCB2}"/>
    <cellStyle name="_0201_F 7" xfId="707" xr:uid="{46B36375-D4DC-4081-B152-F8007C912F44}"/>
    <cellStyle name="_0201_F 7_Gross Inflow (@ageas share)" xfId="708" xr:uid="{CAE3AEBE-B253-435C-96C6-4C9258B30F24}"/>
    <cellStyle name="_0201_F 7_Life (EU)" xfId="709" xr:uid="{1BF5EDD3-4470-4BCE-9F18-AC23C80D03B7}"/>
    <cellStyle name="_0201_F 7_Slide_14 (2)" xfId="710" xr:uid="{6AABDC0B-C58F-4BCD-B509-CAEF36C818B3}"/>
    <cellStyle name="_0201_F 7_Slide_30 (2)" xfId="711" xr:uid="{E87D728F-0016-4BEE-820D-0CD63E00A281}"/>
    <cellStyle name="_0201_F 7_Slide_37 (1)" xfId="712" xr:uid="{75B79AD6-C440-4423-BC3B-D9EA1D49529B}"/>
    <cellStyle name="_0201_F 7_Visionline (Net profit)" xfId="713" xr:uid="{5313F054-5F15-47E7-9AA2-A7EAAA390AD2}"/>
    <cellStyle name="_0201_F 8" xfId="714" xr:uid="{DEB9FCAA-F6EA-4B7B-AA82-6C62F6ED88A5}"/>
    <cellStyle name="_0201_F 8_Gross Inflow (@ageas share)" xfId="715" xr:uid="{CCDBC09B-609D-4DAB-B31F-2AFC4A26551F}"/>
    <cellStyle name="_0201_F 8_Life (EU)" xfId="716" xr:uid="{32CB96B0-4B2E-41FF-9F0D-724CDB062B33}"/>
    <cellStyle name="_0201_F 8_Slide_14 (2)" xfId="717" xr:uid="{D09DE010-84BB-40DA-8AA1-4C8BDB45DAAD}"/>
    <cellStyle name="_0201_F 8_Slide_30 (2)" xfId="718" xr:uid="{87ACCAD7-47DA-4628-BF01-324BDF09C58A}"/>
    <cellStyle name="_0201_F 8_Slide_37 (1)" xfId="719" xr:uid="{29D53245-E171-498F-A82B-95903B7991D1}"/>
    <cellStyle name="_0201_F 8_Visionline (Net profit)" xfId="720" xr:uid="{68BD4014-E4B6-469A-9D39-394FFF9DB94A}"/>
    <cellStyle name="_0201_F 9" xfId="721" xr:uid="{1995E01A-7551-4CF3-B75C-B2E73BC9A653}"/>
    <cellStyle name="_0201_F 9_Gross Inflow (@ageas share)" xfId="722" xr:uid="{E1201BC3-94D9-4D63-B84B-AF95D3746465}"/>
    <cellStyle name="_0201_F 9_Life (EU)" xfId="723" xr:uid="{8D430381-BC7D-4F30-8BF0-8B49D6131BF8}"/>
    <cellStyle name="_0201_F 9_Slide_14 (2)" xfId="724" xr:uid="{52B41BA7-3CAF-4EE2-A483-83FCADF8CE19}"/>
    <cellStyle name="_0201_F 9_Slide_30 (2)" xfId="725" xr:uid="{64640EAB-399D-48DE-8EE8-98D72E305C07}"/>
    <cellStyle name="_0201_F 9_Slide_37 (1)" xfId="726" xr:uid="{4A159E37-9581-4100-9C04-72F89DE8DE3A}"/>
    <cellStyle name="_0201_F 9_Visionline (Net profit)" xfId="727" xr:uid="{DD4A45D1-9241-45DF-BA99-1021A2414A3D}"/>
    <cellStyle name="_0201_F_Gross Inflow (@ageas share)" xfId="728" xr:uid="{60460738-E10C-4E44-B841-632259C67116}"/>
    <cellStyle name="_0201_F_Life (EU)" xfId="729" xr:uid="{B5EB3846-A44F-4F22-AB79-A0E2BD6CCF2D}"/>
    <cellStyle name="_0201_F_Slide_14 (2)" xfId="730" xr:uid="{D5273C43-4968-42D0-A3F2-BFEF744CD6AF}"/>
    <cellStyle name="_0201_F_Slide_30 (2)" xfId="731" xr:uid="{4264DE4C-C0D4-4280-8FF5-AC80E679EE6D}"/>
    <cellStyle name="_0201_F_Slide_37 (1)" xfId="732" xr:uid="{00A28D62-3B10-4646-BCAC-B75409303790}"/>
    <cellStyle name="_0201_F_Visionline (Net profit)" xfId="733" xr:uid="{5125ADBF-8CA4-4D19-857B-07E2C16511B3}"/>
    <cellStyle name="_0202" xfId="734" xr:uid="{47D56531-0BB1-44CD-9553-33B9A1179B57}"/>
    <cellStyle name="_0202 2" xfId="735" xr:uid="{2D2CF47E-CD07-4536-902F-33B5937CA16B}"/>
    <cellStyle name="_0202 3" xfId="736" xr:uid="{AEFFC839-3EAE-449C-B268-DE6CF1C6F6EF}"/>
    <cellStyle name="_0202_1" xfId="737" xr:uid="{EBF75261-AAD1-4A0D-BC31-ACC030C86B69}"/>
    <cellStyle name="_0202_2" xfId="738" xr:uid="{9C8C8815-6BA1-4E96-B5F6-9D705F65B602}"/>
    <cellStyle name="_0202_2 10" xfId="739" xr:uid="{D8234E75-6A64-4953-AD3E-3FD409C1BFE4}"/>
    <cellStyle name="_0202_2 2" xfId="740" xr:uid="{F63C6F6B-5E91-456E-BA28-2E78871CC8E7}"/>
    <cellStyle name="_0202_2 3" xfId="741" xr:uid="{F072E618-3F56-49F3-804D-5CCB517F4B01}"/>
    <cellStyle name="_0202_2 4" xfId="742" xr:uid="{A0DC3FC2-C3CF-4C49-91BC-A44B0A016C9D}"/>
    <cellStyle name="_0202_2 5" xfId="743" xr:uid="{C327997E-9D1E-41FB-9BED-10F422A5E982}"/>
    <cellStyle name="_0202_2 6" xfId="744" xr:uid="{C36DEA45-A331-4D3E-AEBE-81E8C26E5D23}"/>
    <cellStyle name="_0202_2 7" xfId="745" xr:uid="{277D723F-BD95-4D7B-B50C-E740C900F7A3}"/>
    <cellStyle name="_0202_2 8" xfId="746" xr:uid="{B9A839FC-09AC-4AF9-9D56-00DF5EEAB88E}"/>
    <cellStyle name="_0202_2 9" xfId="747" xr:uid="{7684804D-A042-403F-8EB8-42D3EDFCECC3}"/>
    <cellStyle name="_0202_3" xfId="748" xr:uid="{EAF31BD0-01E6-4561-AB0A-A6D59243E996}"/>
    <cellStyle name="_0202_4" xfId="749" xr:uid="{6D51A830-5C73-46DD-8212-F2B28BA3754C}"/>
    <cellStyle name="_0202_4 10" xfId="750" xr:uid="{44472B76-C41D-47EE-B5A4-9DCF6969F411}"/>
    <cellStyle name="_0202_4 2" xfId="751" xr:uid="{05AF06DE-73E2-4496-BCE7-F6F16926427A}"/>
    <cellStyle name="_0202_4 3" xfId="752" xr:uid="{F935ED86-34BA-4F03-B932-25DE7254DBD5}"/>
    <cellStyle name="_0202_4 4" xfId="753" xr:uid="{EB2BC7B3-6948-4D2A-A65A-750E395E3A1E}"/>
    <cellStyle name="_0202_4 5" xfId="754" xr:uid="{061F87BD-17D1-4691-BE89-B0598E7A875D}"/>
    <cellStyle name="_0202_4 6" xfId="755" xr:uid="{ED40E8B2-2CD7-4434-BE46-497238093F09}"/>
    <cellStyle name="_0202_4 7" xfId="756" xr:uid="{620BAD52-C10D-472D-A289-29C5CA157D58}"/>
    <cellStyle name="_0202_4 8" xfId="757" xr:uid="{8AE98ECF-C211-4D69-9E47-D7FAFFC2639E}"/>
    <cellStyle name="_0202_4 9" xfId="758" xr:uid="{0C4434DB-4E53-4A31-9AFD-2A0A781A8D42}"/>
    <cellStyle name="_0202_5" xfId="759" xr:uid="{6EBAAE51-9892-4EE4-B91E-7C37D4055927}"/>
    <cellStyle name="_0202_5 2" xfId="760" xr:uid="{0FF11C7D-E7C7-4A6A-BDAD-271CCE7DFDCD}"/>
    <cellStyle name="_0202_5 3" xfId="761" xr:uid="{5A5D7AE9-096D-40D1-A9CD-7C4E2C595D3C}"/>
    <cellStyle name="_0202_6" xfId="762" xr:uid="{5D2642FB-1D11-455B-B7FD-3F9F242487F0}"/>
    <cellStyle name="_0202_6 10" xfId="763" xr:uid="{5CA2F72A-28C2-4AEE-9E3F-873A9F4FE397}"/>
    <cellStyle name="_0202_6 2" xfId="764" xr:uid="{96D9FCF0-605B-445E-92A3-E902E0ADC291}"/>
    <cellStyle name="_0202_6 3" xfId="765" xr:uid="{29D59871-9C4A-4589-9ACB-BD0CFAAED09B}"/>
    <cellStyle name="_0202_6 4" xfId="766" xr:uid="{42BCA2B1-3428-4488-9322-1DAD3E172A5F}"/>
    <cellStyle name="_0202_6 5" xfId="767" xr:uid="{8799220C-8E23-46C4-BD87-48FBBB40D970}"/>
    <cellStyle name="_0202_6 6" xfId="768" xr:uid="{488B8B7D-C0C0-4CCB-B553-C2369F806C4B}"/>
    <cellStyle name="_0202_6 7" xfId="769" xr:uid="{838DBCA0-5AB7-4710-92FA-072D0B132928}"/>
    <cellStyle name="_0202_6 8" xfId="770" xr:uid="{CEA29644-6A42-40CD-8EAA-B8392E444EA3}"/>
    <cellStyle name="_0202_6 9" xfId="771" xr:uid="{7B79E315-8153-4689-989D-42B3A8D2E194}"/>
    <cellStyle name="_0202_7" xfId="772" xr:uid="{29C8C2AE-509A-45F5-B48F-0DBEBA17BCAA}"/>
    <cellStyle name="_0202_7 10" xfId="773" xr:uid="{07E0110F-AB57-4D5B-8962-E28626C85546}"/>
    <cellStyle name="_0202_7 2" xfId="774" xr:uid="{85AB5A9B-B58A-4275-AA66-9E0E8C247DC1}"/>
    <cellStyle name="_0202_7 3" xfId="775" xr:uid="{B8A9D9CA-5975-4446-AEE1-27112FF429A3}"/>
    <cellStyle name="_0202_7 4" xfId="776" xr:uid="{2FF4107E-007B-4E4A-BEAB-A479A4D7B129}"/>
    <cellStyle name="_0202_7 5" xfId="777" xr:uid="{4B533BE0-96C8-4200-8D7D-A115E032C229}"/>
    <cellStyle name="_0202_7 6" xfId="778" xr:uid="{A880F0E2-71B3-4042-B6BD-ED715915E875}"/>
    <cellStyle name="_0202_7 7" xfId="779" xr:uid="{117C300A-8167-4476-BB98-AC53591EE0DA}"/>
    <cellStyle name="_0202_7 8" xfId="780" xr:uid="{72799936-17E2-441F-80EE-449616E5E5F5}"/>
    <cellStyle name="_0202_7 9" xfId="781" xr:uid="{15145973-03AE-413A-8584-316C99DCE7F5}"/>
    <cellStyle name="_0202_8" xfId="782" xr:uid="{90AA1F6F-689B-40C4-A172-57A2D63FBE1A}"/>
    <cellStyle name="_0202_8 10" xfId="783" xr:uid="{5042BC61-9B2F-4F59-B43A-85E57131EC96}"/>
    <cellStyle name="_0202_8 10_Gross Inflow (@ageas share)" xfId="784" xr:uid="{3FD68F01-7771-4FB9-92B7-46E222A182CD}"/>
    <cellStyle name="_0202_8 10_Life (EU)" xfId="785" xr:uid="{7903F8A2-88CA-4995-A4B9-86516E035C4B}"/>
    <cellStyle name="_0202_8 10_Slide_14 (2)" xfId="786" xr:uid="{73F92DEB-3244-4BA0-A162-5D14D897432C}"/>
    <cellStyle name="_0202_8 10_Slide_30 (2)" xfId="787" xr:uid="{3628A907-4A0B-4F45-8C5D-B32DB117D21E}"/>
    <cellStyle name="_0202_8 10_Slide_37 (1)" xfId="788" xr:uid="{662EF0D2-99A6-4E23-AB60-CF51571C06F2}"/>
    <cellStyle name="_0202_8 10_Visionline (Net profit)" xfId="789" xr:uid="{05FD1667-BBBC-436B-9666-45AEA6F6216B}"/>
    <cellStyle name="_0202_8 2" xfId="790" xr:uid="{81E35161-87FE-49B4-9BC8-02722F27B790}"/>
    <cellStyle name="_0202_8 2_Gross Inflow (@ageas share)" xfId="791" xr:uid="{2D7B2E98-1B20-4CE5-A31F-0961BCC22322}"/>
    <cellStyle name="_0202_8 2_Life (EU)" xfId="792" xr:uid="{E0DBBB91-AD85-44C0-AB73-9D55A45958CC}"/>
    <cellStyle name="_0202_8 2_Slide_14 (2)" xfId="793" xr:uid="{EF58C084-77E1-4D94-94E9-1C125D864168}"/>
    <cellStyle name="_0202_8 2_Slide_30 (2)" xfId="794" xr:uid="{B51D2076-E805-4B30-B660-44C6894E1FE2}"/>
    <cellStyle name="_0202_8 2_Slide_37 (1)" xfId="795" xr:uid="{C2A16042-8377-4B4B-B8F9-3782B914202F}"/>
    <cellStyle name="_0202_8 2_Visionline (Net profit)" xfId="796" xr:uid="{B64FE7EB-99C8-4B2E-BF92-34F09BA5C8D5}"/>
    <cellStyle name="_0202_8 3" xfId="797" xr:uid="{247F9467-9A56-4AC9-9262-67EDE25EC415}"/>
    <cellStyle name="_0202_8 3_Gross Inflow (@ageas share)" xfId="798" xr:uid="{D6383E01-77C6-4771-B19A-77E8D7918C5E}"/>
    <cellStyle name="_0202_8 3_Life (EU)" xfId="799" xr:uid="{26DD78D7-25A7-4F8F-B4B8-7E058BD009DC}"/>
    <cellStyle name="_0202_8 3_Slide_14 (2)" xfId="800" xr:uid="{74BA53EF-5C21-4BBC-BFB1-C62868C72DA7}"/>
    <cellStyle name="_0202_8 3_Slide_30 (2)" xfId="801" xr:uid="{B371C580-996E-4FD9-BB62-477A976978FC}"/>
    <cellStyle name="_0202_8 3_Slide_37 (1)" xfId="802" xr:uid="{D4E39340-6ED8-43EC-A2D8-ADAE3D2FE319}"/>
    <cellStyle name="_0202_8 3_Visionline (Net profit)" xfId="803" xr:uid="{4886BE47-B73C-48B8-8856-9FA714E5CE81}"/>
    <cellStyle name="_0202_8 4" xfId="804" xr:uid="{87AEE0B2-E18C-42C3-83CF-1CAE66CB04FB}"/>
    <cellStyle name="_0202_8 4_Gross Inflow (@ageas share)" xfId="805" xr:uid="{A2453803-7F17-402C-936E-BDE61092EC3B}"/>
    <cellStyle name="_0202_8 4_Life (EU)" xfId="806" xr:uid="{22277240-C8C2-4DEE-868C-AD9B803A03C8}"/>
    <cellStyle name="_0202_8 4_Slide_14 (2)" xfId="807" xr:uid="{3A70E4F0-CAFD-4A48-886C-B7BF3C4DE8BB}"/>
    <cellStyle name="_0202_8 4_Slide_30 (2)" xfId="808" xr:uid="{FE9159DB-EF65-4341-9675-49168E9D0D94}"/>
    <cellStyle name="_0202_8 4_Slide_37 (1)" xfId="809" xr:uid="{2BE4A8FF-58F0-4406-A5F5-71E8601F6A04}"/>
    <cellStyle name="_0202_8 4_Visionline (Net profit)" xfId="810" xr:uid="{67F47AE0-B8E7-4849-8056-0D5FF4E1A0A8}"/>
    <cellStyle name="_0202_8 5" xfId="811" xr:uid="{2A63834B-032F-4C72-B0C0-7768B114DEE0}"/>
    <cellStyle name="_0202_8 5_Gross Inflow (@ageas share)" xfId="812" xr:uid="{46CBF5EC-640C-402E-9FCF-967DA106F710}"/>
    <cellStyle name="_0202_8 5_Life (EU)" xfId="813" xr:uid="{220D07F6-0EA6-445F-901A-C7B14CF3B40C}"/>
    <cellStyle name="_0202_8 5_Slide_14 (2)" xfId="814" xr:uid="{2C4E6F51-907C-42BC-B8EF-002306A1002A}"/>
    <cellStyle name="_0202_8 5_Slide_30 (2)" xfId="815" xr:uid="{C30CBDEF-BDB4-4BBD-9335-7D30AFF6125E}"/>
    <cellStyle name="_0202_8 5_Slide_37 (1)" xfId="816" xr:uid="{6D1AE293-9FF7-4684-AFB5-109BFDAB4B34}"/>
    <cellStyle name="_0202_8 5_Visionline (Net profit)" xfId="817" xr:uid="{DE3D470E-2405-4370-902C-05E1A645C27E}"/>
    <cellStyle name="_0202_8 6" xfId="818" xr:uid="{2E044A98-AE81-4DAF-BC8F-CF41D7A0453E}"/>
    <cellStyle name="_0202_8 6_Gross Inflow (@ageas share)" xfId="819" xr:uid="{403A0707-8207-419F-ABB5-1CCEDF1465D5}"/>
    <cellStyle name="_0202_8 6_Life (EU)" xfId="820" xr:uid="{D816B48E-63ED-4A72-B032-16BD8E5A4788}"/>
    <cellStyle name="_0202_8 6_Slide_14 (2)" xfId="821" xr:uid="{3F6CE69D-4281-41BC-96B0-591FC4F8218F}"/>
    <cellStyle name="_0202_8 6_Slide_30 (2)" xfId="822" xr:uid="{281F722B-EEFA-453C-A796-FCF4C6762CAF}"/>
    <cellStyle name="_0202_8 6_Slide_37 (1)" xfId="823" xr:uid="{6CFE701B-8A7A-4D43-90A3-7DE9508D9CE8}"/>
    <cellStyle name="_0202_8 6_Visionline (Net profit)" xfId="824" xr:uid="{97ACDE60-EE00-4299-8215-BEC3B184801C}"/>
    <cellStyle name="_0202_8 7" xfId="825" xr:uid="{42FFF7D4-A4EC-40A8-AE2E-DE1E5E664B94}"/>
    <cellStyle name="_0202_8 7_Gross Inflow (@ageas share)" xfId="826" xr:uid="{ED3D4D0C-A570-4BAB-84C1-C05E5D3AD73A}"/>
    <cellStyle name="_0202_8 7_Life (EU)" xfId="827" xr:uid="{9D7D1A67-FCEA-4144-AB04-B9CDAD3963CF}"/>
    <cellStyle name="_0202_8 7_Slide_14 (2)" xfId="828" xr:uid="{9AEE245A-69A0-45FA-9D1C-410D373D1085}"/>
    <cellStyle name="_0202_8 7_Slide_30 (2)" xfId="829" xr:uid="{99E6FC1D-B367-498D-AD67-BD0C4C0D9906}"/>
    <cellStyle name="_0202_8 7_Slide_37 (1)" xfId="830" xr:uid="{FB7D2293-5224-4235-BF68-6756D5584496}"/>
    <cellStyle name="_0202_8 7_Visionline (Net profit)" xfId="831" xr:uid="{65C2E0A8-A0F7-4826-A54F-BCC60E3F978D}"/>
    <cellStyle name="_0202_8 8" xfId="832" xr:uid="{C92E2046-CE38-464A-A9A1-922C061A466C}"/>
    <cellStyle name="_0202_8 8_Gross Inflow (@ageas share)" xfId="833" xr:uid="{D6173EA7-0E11-428F-8491-1765AEE04D6E}"/>
    <cellStyle name="_0202_8 8_Life (EU)" xfId="834" xr:uid="{3E063ACA-76F7-4318-8149-BA1D1E8973BB}"/>
    <cellStyle name="_0202_8 8_Slide_14 (2)" xfId="835" xr:uid="{BDF5DF8F-4728-42E2-838E-9130C691D95A}"/>
    <cellStyle name="_0202_8 8_Slide_30 (2)" xfId="836" xr:uid="{2FA04853-0359-4427-BBC7-824FA5328D31}"/>
    <cellStyle name="_0202_8 8_Slide_37 (1)" xfId="837" xr:uid="{33C74A24-5225-4DA5-9298-3975712E69AA}"/>
    <cellStyle name="_0202_8 8_Visionline (Net profit)" xfId="838" xr:uid="{0E5C5D99-C5CA-4AF0-A5F3-5DEF8E4B8804}"/>
    <cellStyle name="_0202_8 9" xfId="839" xr:uid="{02FBFCCC-C08D-4D78-9018-4029901D8888}"/>
    <cellStyle name="_0202_8 9_Gross Inflow (@ageas share)" xfId="840" xr:uid="{A1A3E76D-C104-4CB8-835D-1FBE5CB4CC8C}"/>
    <cellStyle name="_0202_8 9_Life (EU)" xfId="841" xr:uid="{777A720C-5C8B-4D93-B78D-9E3075EB51FC}"/>
    <cellStyle name="_0202_8 9_Slide_14 (2)" xfId="842" xr:uid="{4CC79493-A5C1-4D2F-B4DA-B5792D8CA0CA}"/>
    <cellStyle name="_0202_8 9_Slide_30 (2)" xfId="843" xr:uid="{AA18699E-F7B3-4EB1-9BBB-0F1A9FA23EE8}"/>
    <cellStyle name="_0202_8 9_Slide_37 (1)" xfId="844" xr:uid="{5C5158C7-6C25-42E9-A123-9CCC712A6EBF}"/>
    <cellStyle name="_0202_8 9_Visionline (Net profit)" xfId="845" xr:uid="{A5A9A444-74AE-4836-890C-51896DB92B43}"/>
    <cellStyle name="_0202_8_Gross Inflow (@ageas share)" xfId="846" xr:uid="{9EE81A55-805C-4FC8-BFFC-A8FF64502C62}"/>
    <cellStyle name="_0202_8_Life (EU)" xfId="847" xr:uid="{F66518E0-57F7-444B-840B-BE40E9403047}"/>
    <cellStyle name="_0202_8_Slide_14 (2)" xfId="848" xr:uid="{9A2A7C15-71F1-468A-AF3A-19A4575E24B9}"/>
    <cellStyle name="_0202_8_Slide_30 (2)" xfId="849" xr:uid="{D7595B60-BE63-4286-8D3C-E80F02F3DACF}"/>
    <cellStyle name="_0202_8_Slide_37 (1)" xfId="850" xr:uid="{0266E4B4-DA8B-4FCA-9F2B-6E03A21BDC7A}"/>
    <cellStyle name="_0202_8_Visionline (Net profit)" xfId="851" xr:uid="{8D453427-8F98-467C-9A3C-5E3D733D692E}"/>
    <cellStyle name="_0202_9" xfId="852" xr:uid="{D9E4E07D-7B28-48C0-BC3B-4EFCF72964F8}"/>
    <cellStyle name="_0202_9 10" xfId="853" xr:uid="{9EE59A34-4F03-4764-BC67-ED2F14B729C4}"/>
    <cellStyle name="_0202_9 10_Gross Inflow (@ageas share)" xfId="854" xr:uid="{D7B9D46F-1040-4092-8EE3-36878024E34C}"/>
    <cellStyle name="_0202_9 10_Life (EU)" xfId="855" xr:uid="{4ABEA2F7-859C-4E52-B23A-6C44578FDC53}"/>
    <cellStyle name="_0202_9 10_Slide_14 (2)" xfId="856" xr:uid="{BEBCD2FB-596F-48B2-8A3F-A23BD2211F8E}"/>
    <cellStyle name="_0202_9 10_Slide_30 (2)" xfId="857" xr:uid="{F55AADDA-9A31-4A67-B8D2-FBD9C27F1F6F}"/>
    <cellStyle name="_0202_9 10_Slide_37 (1)" xfId="858" xr:uid="{E98EB695-BB7C-44BF-9C03-8C884369FAB1}"/>
    <cellStyle name="_0202_9 10_Visionline (Net profit)" xfId="859" xr:uid="{36201E05-3D14-4B04-838A-BB047ED9BC4F}"/>
    <cellStyle name="_0202_9 2" xfId="860" xr:uid="{5B560215-50AF-4651-ACD9-6E82747D1D5E}"/>
    <cellStyle name="_0202_9 2_Gross Inflow (@ageas share)" xfId="861" xr:uid="{ECC4E185-984B-4D7E-BD76-54DB1DBFE398}"/>
    <cellStyle name="_0202_9 2_Life (EU)" xfId="862" xr:uid="{5EE01D76-C1B3-4002-9247-87526077F7DF}"/>
    <cellStyle name="_0202_9 2_Slide_14 (2)" xfId="863" xr:uid="{16B0D96D-B2A0-439A-BDEC-BD1939D178A2}"/>
    <cellStyle name="_0202_9 2_Slide_30 (2)" xfId="864" xr:uid="{A1DABEF2-A3E5-49D5-A34B-349288F85BA8}"/>
    <cellStyle name="_0202_9 2_Slide_37 (1)" xfId="865" xr:uid="{6639626C-B3CB-4BB6-B074-68810DD089F5}"/>
    <cellStyle name="_0202_9 2_Visionline (Net profit)" xfId="866" xr:uid="{D342E56E-1BE6-4295-AE25-5BE151D5B0BB}"/>
    <cellStyle name="_0202_9 3" xfId="867" xr:uid="{3D164E9A-06F8-42BE-9093-DC642DF67584}"/>
    <cellStyle name="_0202_9 3_Gross Inflow (@ageas share)" xfId="868" xr:uid="{B70C4B5D-71ED-488B-936B-BDC97FCC6D43}"/>
    <cellStyle name="_0202_9 3_Life (EU)" xfId="869" xr:uid="{E35C8E48-FA62-41A9-A780-F5A49C48CE47}"/>
    <cellStyle name="_0202_9 3_Slide_14 (2)" xfId="870" xr:uid="{C3DF69AA-BB1A-4118-AE7E-5FED6F83A2D1}"/>
    <cellStyle name="_0202_9 3_Slide_30 (2)" xfId="871" xr:uid="{6D6DD089-25B0-477E-B26B-FE1A62EA7C30}"/>
    <cellStyle name="_0202_9 3_Slide_37 (1)" xfId="872" xr:uid="{6888F8D1-B662-4948-9E56-C42696A21B4E}"/>
    <cellStyle name="_0202_9 3_Visionline (Net profit)" xfId="873" xr:uid="{AB88A8C0-942C-453A-B312-FA373DA34FE0}"/>
    <cellStyle name="_0202_9 4" xfId="874" xr:uid="{D5BB1F06-E0B4-4A14-80EA-E3BBEC3F4CD3}"/>
    <cellStyle name="_0202_9 4_Gross Inflow (@ageas share)" xfId="875" xr:uid="{8D1EEEFF-0F93-4006-83DC-79AF8CD16618}"/>
    <cellStyle name="_0202_9 4_Life (EU)" xfId="876" xr:uid="{DC40FF7E-4810-4025-AB0A-B9A1F3EDA588}"/>
    <cellStyle name="_0202_9 4_Slide_14 (2)" xfId="877" xr:uid="{6AD849B5-19EF-4FC0-A13B-A35AA092301A}"/>
    <cellStyle name="_0202_9 4_Slide_30 (2)" xfId="878" xr:uid="{0148B31A-98E9-43CA-8C4B-E0298354154B}"/>
    <cellStyle name="_0202_9 4_Slide_37 (1)" xfId="879" xr:uid="{75E4170D-0998-43A4-B8E6-FDA9A916EB0B}"/>
    <cellStyle name="_0202_9 4_Visionline (Net profit)" xfId="880" xr:uid="{20D71D54-6CD7-4A74-B3BA-9091FFDFF655}"/>
    <cellStyle name="_0202_9 5" xfId="881" xr:uid="{5E5430C0-84E8-463D-941C-62B0B5530A03}"/>
    <cellStyle name="_0202_9 5_Gross Inflow (@ageas share)" xfId="882" xr:uid="{8DAB0DD6-FB66-4AEF-A50D-F6EC6C79A4A1}"/>
    <cellStyle name="_0202_9 5_Life (EU)" xfId="883" xr:uid="{7D1865F6-967B-4088-BD0A-C7C7F85740DC}"/>
    <cellStyle name="_0202_9 5_Slide_14 (2)" xfId="884" xr:uid="{B5A9F619-098E-47DB-B914-19A1566E241A}"/>
    <cellStyle name="_0202_9 5_Slide_30 (2)" xfId="885" xr:uid="{C9280241-F3E7-4026-848B-6630824EB2B3}"/>
    <cellStyle name="_0202_9 5_Slide_37 (1)" xfId="886" xr:uid="{857FAD9C-AF90-4FBF-9673-9464D639DC0E}"/>
    <cellStyle name="_0202_9 5_Visionline (Net profit)" xfId="887" xr:uid="{F5AFD941-1A1D-441E-BE71-2168E3202554}"/>
    <cellStyle name="_0202_9 6" xfId="888" xr:uid="{83105DD9-B99F-44FA-A2E3-3968D88F861A}"/>
    <cellStyle name="_0202_9 6_Gross Inflow (@ageas share)" xfId="889" xr:uid="{84C0925E-00FB-48AE-ABCE-4777F7F945FF}"/>
    <cellStyle name="_0202_9 6_Life (EU)" xfId="890" xr:uid="{475464BC-742D-4698-931F-3F7BF4B41F54}"/>
    <cellStyle name="_0202_9 6_Slide_14 (2)" xfId="891" xr:uid="{74D72A59-EAD5-452D-BEAB-DD1469291AF2}"/>
    <cellStyle name="_0202_9 6_Slide_30 (2)" xfId="892" xr:uid="{76542A0B-C105-42B2-A966-2EEF3B370CA7}"/>
    <cellStyle name="_0202_9 6_Slide_37 (1)" xfId="893" xr:uid="{15EB2702-DFA8-4681-AE95-70E00C4B4972}"/>
    <cellStyle name="_0202_9 6_Visionline (Net profit)" xfId="894" xr:uid="{1B0F1F08-5324-413F-8F46-FDD0203CA9E8}"/>
    <cellStyle name="_0202_9 7" xfId="895" xr:uid="{9B258156-B9F9-4809-B594-81B07DE9135A}"/>
    <cellStyle name="_0202_9 7_Gross Inflow (@ageas share)" xfId="896" xr:uid="{BA5F6966-0A00-46D7-8323-9C2BB9C10F55}"/>
    <cellStyle name="_0202_9 7_Life (EU)" xfId="897" xr:uid="{83D3DF22-ACFE-474C-B5A4-AA879079175B}"/>
    <cellStyle name="_0202_9 7_Slide_14 (2)" xfId="898" xr:uid="{DC93A34E-CD7D-4645-B7C5-F614C0F35F2A}"/>
    <cellStyle name="_0202_9 7_Slide_30 (2)" xfId="899" xr:uid="{DEB43114-0DC8-4631-AF90-2CA45B5373FC}"/>
    <cellStyle name="_0202_9 7_Slide_37 (1)" xfId="900" xr:uid="{B6370AB6-BA08-460D-929F-8860C0AA9BA7}"/>
    <cellStyle name="_0202_9 7_Visionline (Net profit)" xfId="901" xr:uid="{9CC82C22-1042-4743-AE62-B6BBA434C6E8}"/>
    <cellStyle name="_0202_9 8" xfId="902" xr:uid="{D1159DA7-4D29-4E2B-B8CD-EC7029C8AFD8}"/>
    <cellStyle name="_0202_9 8_Gross Inflow (@ageas share)" xfId="903" xr:uid="{5A7BD7EA-D668-4088-9D13-2A0BE6B3A25B}"/>
    <cellStyle name="_0202_9 8_Life (EU)" xfId="904" xr:uid="{000B3680-93D8-4046-B577-16F3ABD84DBC}"/>
    <cellStyle name="_0202_9 8_Slide_14 (2)" xfId="905" xr:uid="{C1B66C7E-359E-43A4-AFA0-AD1C2A69D1B5}"/>
    <cellStyle name="_0202_9 8_Slide_30 (2)" xfId="906" xr:uid="{8F08589B-28F5-44F3-A17A-99A688091310}"/>
    <cellStyle name="_0202_9 8_Slide_37 (1)" xfId="907" xr:uid="{98D83347-5166-4934-9BA9-D3EAB83B8C67}"/>
    <cellStyle name="_0202_9 8_Visionline (Net profit)" xfId="908" xr:uid="{853FC32D-5B8B-48D4-80C0-AD521F40C82D}"/>
    <cellStyle name="_0202_9 9" xfId="909" xr:uid="{A266D60F-3A65-4317-82ED-67E602905723}"/>
    <cellStyle name="_0202_9 9_Gross Inflow (@ageas share)" xfId="910" xr:uid="{3C5E4851-1204-4D46-8022-0ED002518908}"/>
    <cellStyle name="_0202_9 9_Life (EU)" xfId="911" xr:uid="{E1D5E51B-A9F7-460F-8D00-8D8E86EDBC11}"/>
    <cellStyle name="_0202_9 9_Slide_14 (2)" xfId="912" xr:uid="{D1539AA9-814B-476A-A012-3C263C96A571}"/>
    <cellStyle name="_0202_9 9_Slide_30 (2)" xfId="913" xr:uid="{BC8442BF-FBFE-4F4B-A32A-362EAEA9621F}"/>
    <cellStyle name="_0202_9 9_Slide_37 (1)" xfId="914" xr:uid="{EE498BD4-32EC-4D33-B4D8-5C4C1EAAE7A4}"/>
    <cellStyle name="_0202_9 9_Visionline (Net profit)" xfId="915" xr:uid="{01EEE58F-CE44-438C-935F-6AC7B245B8C5}"/>
    <cellStyle name="_0202_9_Gross Inflow (@ageas share)" xfId="916" xr:uid="{65867CC5-7B47-48FC-97C5-2C4EA261F380}"/>
    <cellStyle name="_0202_9_Life (EU)" xfId="917" xr:uid="{29C7E1C8-B5C0-4D92-95BB-2DBF81ACE55E}"/>
    <cellStyle name="_0202_9_Slide_14 (2)" xfId="918" xr:uid="{06D44823-7C4F-49DB-8C0C-09C7585F4A19}"/>
    <cellStyle name="_0202_9_Slide_30 (2)" xfId="919" xr:uid="{6FF83CAB-7188-4C21-B0A2-D6C4A152C599}"/>
    <cellStyle name="_0202_9_Slide_37 (1)" xfId="920" xr:uid="{C4C83BC7-D410-4479-A7AA-A173E74F4A00}"/>
    <cellStyle name="_0202_9_Visionline (Net profit)" xfId="921" xr:uid="{0F3F348A-65DB-4757-88CB-6D7A92C32B70}"/>
    <cellStyle name="_0202_A" xfId="922" xr:uid="{36B0BC6C-187C-406F-9F64-1B88BF1C8206}"/>
    <cellStyle name="_0202_B" xfId="923" xr:uid="{96630553-2873-426C-84AA-6F8F8AA7847B}"/>
    <cellStyle name="_0202_C" xfId="924" xr:uid="{713120C9-0D1D-49EE-8545-4C0AC211315C}"/>
    <cellStyle name="_0202_C 10" xfId="925" xr:uid="{1383CD92-2A2F-4390-9C14-EE0202EE91AB}"/>
    <cellStyle name="_0202_C 2" xfId="926" xr:uid="{2486D7C4-22DA-4459-8620-4233E7FA24F0}"/>
    <cellStyle name="_0202_C 3" xfId="927" xr:uid="{AFC37C6D-844C-4AAF-B9C5-D7C82E3C85E9}"/>
    <cellStyle name="_0202_C 4" xfId="928" xr:uid="{145FB17F-6B3F-4BE9-9836-0FCBCB890A9A}"/>
    <cellStyle name="_0202_C 5" xfId="929" xr:uid="{F478F76B-B394-4B7A-858D-2FAD9E92031A}"/>
    <cellStyle name="_0202_C 6" xfId="930" xr:uid="{C7C7AC7A-F366-4CBE-9B92-197BEA3462E8}"/>
    <cellStyle name="_0202_C 7" xfId="931" xr:uid="{09CA23B5-CE78-404E-95BB-FE63FFAA40CF}"/>
    <cellStyle name="_0202_C 8" xfId="932" xr:uid="{603B2DE5-45D5-4439-B909-B1AA7B860777}"/>
    <cellStyle name="_0202_C 9" xfId="933" xr:uid="{7770455A-C0BA-46F1-9D75-49E860FE78EA}"/>
    <cellStyle name="_0202_D" xfId="934" xr:uid="{1B520FF2-A699-477D-9E43-5DDEDB5E2EDD}"/>
    <cellStyle name="_0202_D 10" xfId="935" xr:uid="{12F78833-163F-475A-A5D0-A4290C086882}"/>
    <cellStyle name="_0202_D 2" xfId="936" xr:uid="{7D0BCFB3-DA41-42BE-87FE-799EB135B2EE}"/>
    <cellStyle name="_0202_D 3" xfId="937" xr:uid="{F800528F-EFDC-4517-AED6-0AA9835BB523}"/>
    <cellStyle name="_0202_D 4" xfId="938" xr:uid="{27611706-FEB9-4982-936B-02187BF5E641}"/>
    <cellStyle name="_0202_D 5" xfId="939" xr:uid="{752A5DD1-4B25-4D68-8F55-44E9EB48257C}"/>
    <cellStyle name="_0202_D 6" xfId="940" xr:uid="{A9CF7D49-7C5B-4061-BD93-28ABEC702D13}"/>
    <cellStyle name="_0202_D 7" xfId="941" xr:uid="{6781E546-5D13-411E-8285-488652E4C719}"/>
    <cellStyle name="_0202_D 8" xfId="942" xr:uid="{D096FE19-9B8F-4E80-BE1D-DA338255AA5D}"/>
    <cellStyle name="_0202_D 9" xfId="943" xr:uid="{7372E66A-0789-4FA5-9602-E970D1655376}"/>
    <cellStyle name="_0202_E" xfId="944" xr:uid="{F05F76DF-7AEB-4807-9622-183BB6260556}"/>
    <cellStyle name="_0202_E 10" xfId="945" xr:uid="{1F6A15C1-F803-4C1A-9F6A-ADB72360C4BD}"/>
    <cellStyle name="_0202_E 2" xfId="946" xr:uid="{46DD6581-EB65-4926-A124-AB28FD5F8708}"/>
    <cellStyle name="_0202_E 3" xfId="947" xr:uid="{979F454E-4E1D-4C89-8CA0-C35E901A514A}"/>
    <cellStyle name="_0202_E 4" xfId="948" xr:uid="{660BC64F-F224-4493-AB14-5730FCEFCEA9}"/>
    <cellStyle name="_0202_E 5" xfId="949" xr:uid="{223F311E-C464-42E2-B9DA-F0DDEBDD74A4}"/>
    <cellStyle name="_0202_E 6" xfId="950" xr:uid="{F1279268-373A-4965-A64F-67C1D947B9AF}"/>
    <cellStyle name="_0202_E 7" xfId="951" xr:uid="{F372B650-A328-414A-B297-65B0D5433E2F}"/>
    <cellStyle name="_0202_E 8" xfId="952" xr:uid="{5A67DC09-7040-471F-A979-C17C5AB07146}"/>
    <cellStyle name="_0202_E 9" xfId="953" xr:uid="{E111E6E1-B95B-485A-AF90-71C53E3CF5E4}"/>
    <cellStyle name="_0202_F" xfId="954" xr:uid="{8A8FAF76-3B28-4A9B-A6C2-D3964A3284E5}"/>
    <cellStyle name="_0301 Mali Tablo" xfId="955" xr:uid="{58280D6B-8E33-4E03-8F24-D829D7BB2711}"/>
    <cellStyle name="_0301 Mali Tablo 10" xfId="956" xr:uid="{F0F25564-AF43-4676-8646-575BBCDC325F}"/>
    <cellStyle name="_0301 Mali Tablo 10_Gross Inflow (@ageas share)" xfId="957" xr:uid="{15813C5F-16F2-4609-AEBD-895CBF5E277E}"/>
    <cellStyle name="_0301 Mali Tablo 10_Life (EU)" xfId="958" xr:uid="{A27366DA-7674-4980-A8AF-52D33131C84A}"/>
    <cellStyle name="_0301 Mali Tablo 10_Slide_14 (2)" xfId="959" xr:uid="{7B5AD738-55C0-4798-B763-7BECA940F8B0}"/>
    <cellStyle name="_0301 Mali Tablo 10_Slide_30 (2)" xfId="960" xr:uid="{BBDB58F2-E3F1-40CE-8DAB-B7A8A1E6F984}"/>
    <cellStyle name="_0301 Mali Tablo 10_Slide_37 (1)" xfId="961" xr:uid="{9B4902F7-09BE-4F32-9B2E-2C32E905E937}"/>
    <cellStyle name="_0301 Mali Tablo 10_Visionline (Net profit)" xfId="962" xr:uid="{D003339C-FBC4-4626-A275-D4E59957F182}"/>
    <cellStyle name="_0301 Mali Tablo 2" xfId="963" xr:uid="{54F7FF68-4C5F-4F87-9117-62B8F4F1A1DC}"/>
    <cellStyle name="_0301 Mali Tablo 2_Gross Inflow (@ageas share)" xfId="964" xr:uid="{B443956E-AEFB-40FC-9FF1-66A154B31579}"/>
    <cellStyle name="_0301 Mali Tablo 2_Life (EU)" xfId="965" xr:uid="{F3222E5B-3FCA-4509-BABC-F094E59F0313}"/>
    <cellStyle name="_0301 Mali Tablo 2_Slide_14 (2)" xfId="966" xr:uid="{82F51539-D158-4D57-B7B3-3892445BB2FA}"/>
    <cellStyle name="_0301 Mali Tablo 2_Slide_30 (2)" xfId="967" xr:uid="{5A29197E-86AE-4379-9ED1-73E3C86545DB}"/>
    <cellStyle name="_0301 Mali Tablo 2_Slide_37 (1)" xfId="968" xr:uid="{E08B6B69-EA31-4336-A925-36EFE0040BCC}"/>
    <cellStyle name="_0301 Mali Tablo 2_Visionline (Net profit)" xfId="969" xr:uid="{CE03C93F-1BA5-47FC-B8FF-B48639C74BF1}"/>
    <cellStyle name="_0301 Mali Tablo 3" xfId="970" xr:uid="{73A86B35-BE52-4F0B-BB31-EA3FC57616EA}"/>
    <cellStyle name="_0301 Mali Tablo 3_Gross Inflow (@ageas share)" xfId="971" xr:uid="{E70D23FE-6388-44AE-9EBA-A652B3D6DB93}"/>
    <cellStyle name="_0301 Mali Tablo 3_Life (EU)" xfId="972" xr:uid="{700E5A20-7A6E-4AA8-A08E-4A624F8AFF7B}"/>
    <cellStyle name="_0301 Mali Tablo 3_Slide_14 (2)" xfId="973" xr:uid="{B4D3B49E-DBB2-45FC-A537-C884EF6347C9}"/>
    <cellStyle name="_0301 Mali Tablo 3_Slide_30 (2)" xfId="974" xr:uid="{FB4CCC2E-63A8-496B-95E2-60E9D567BEBB}"/>
    <cellStyle name="_0301 Mali Tablo 3_Slide_37 (1)" xfId="975" xr:uid="{75258C90-8139-4109-8EC2-F9BFCB11EEF6}"/>
    <cellStyle name="_0301 Mali Tablo 3_Visionline (Net profit)" xfId="976" xr:uid="{6DA5276C-1546-4D5F-8590-CECA18DABD30}"/>
    <cellStyle name="_0301 Mali Tablo 4" xfId="977" xr:uid="{E1603729-A64A-4D9D-8868-E45D208BAD70}"/>
    <cellStyle name="_0301 Mali Tablo 4_Gross Inflow (@ageas share)" xfId="978" xr:uid="{974E2B15-A51A-41AC-8D16-CD972461D10E}"/>
    <cellStyle name="_0301 Mali Tablo 4_Life (EU)" xfId="979" xr:uid="{3DA87769-6E5E-4D58-95C7-6A2D2DA9BBA4}"/>
    <cellStyle name="_0301 Mali Tablo 4_Slide_14 (2)" xfId="980" xr:uid="{FC4E7A23-7ED5-4679-9482-938ED3034673}"/>
    <cellStyle name="_0301 Mali Tablo 4_Slide_30 (2)" xfId="981" xr:uid="{193CC02C-D405-43B2-828F-459D1BED67C5}"/>
    <cellStyle name="_0301 Mali Tablo 4_Slide_37 (1)" xfId="982" xr:uid="{95B769D3-2733-40E7-9A51-8EE7D4F66237}"/>
    <cellStyle name="_0301 Mali Tablo 4_Visionline (Net profit)" xfId="983" xr:uid="{59334901-EFD5-4AB8-96D2-FDAA9504406C}"/>
    <cellStyle name="_0301 Mali Tablo 5" xfId="984" xr:uid="{9F638928-11D7-451F-AEA1-0E6FF49131F8}"/>
    <cellStyle name="_0301 Mali Tablo 5_Gross Inflow (@ageas share)" xfId="985" xr:uid="{9AECB316-E26D-4C81-B436-EF70176A050D}"/>
    <cellStyle name="_0301 Mali Tablo 5_Life (EU)" xfId="986" xr:uid="{960F71FA-E520-4CCD-824B-65D286026245}"/>
    <cellStyle name="_0301 Mali Tablo 5_Slide_14 (2)" xfId="987" xr:uid="{D0D2D309-8CB1-43AB-98AB-BD5386263466}"/>
    <cellStyle name="_0301 Mali Tablo 5_Slide_30 (2)" xfId="988" xr:uid="{EBF6C879-1DE6-4E02-9592-AABD49793103}"/>
    <cellStyle name="_0301 Mali Tablo 5_Slide_37 (1)" xfId="989" xr:uid="{B8C77E4E-93F0-421C-9EBA-9F8237E8FF9B}"/>
    <cellStyle name="_0301 Mali Tablo 5_Visionline (Net profit)" xfId="990" xr:uid="{B88A80EF-5878-4397-8D5A-7155159FCDB9}"/>
    <cellStyle name="_0301 Mali Tablo 6" xfId="991" xr:uid="{1E907EC4-62AD-47E5-98D1-998A399D8A45}"/>
    <cellStyle name="_0301 Mali Tablo 6_Gross Inflow (@ageas share)" xfId="992" xr:uid="{2B601A32-B088-4CC4-AC86-2561E355F165}"/>
    <cellStyle name="_0301 Mali Tablo 6_Life (EU)" xfId="993" xr:uid="{892ED251-DF24-465B-9D51-CEE3BA096EC1}"/>
    <cellStyle name="_0301 Mali Tablo 6_Slide_14 (2)" xfId="994" xr:uid="{B00B2DF0-3879-4795-97B9-027F9FAAB006}"/>
    <cellStyle name="_0301 Mali Tablo 6_Slide_30 (2)" xfId="995" xr:uid="{377A4C33-6DCE-4CB2-90CE-4A3411117E49}"/>
    <cellStyle name="_0301 Mali Tablo 6_Slide_37 (1)" xfId="996" xr:uid="{5EB909EF-C344-4DFC-A572-BF99F0E3FA71}"/>
    <cellStyle name="_0301 Mali Tablo 6_Visionline (Net profit)" xfId="997" xr:uid="{EE395FDD-C6D7-4B92-AD0B-67D79B35BCD2}"/>
    <cellStyle name="_0301 Mali Tablo 7" xfId="998" xr:uid="{759B5706-64F0-47C4-9B0A-780CD1756727}"/>
    <cellStyle name="_0301 Mali Tablo 7_Gross Inflow (@ageas share)" xfId="999" xr:uid="{E475EC75-4296-4BDC-AB48-FAE00E45FE69}"/>
    <cellStyle name="_0301 Mali Tablo 7_Life (EU)" xfId="1000" xr:uid="{6CC134A5-E45C-474B-AF9A-AF779E43F527}"/>
    <cellStyle name="_0301 Mali Tablo 7_Slide_14 (2)" xfId="1001" xr:uid="{E201042E-1286-463D-917A-979273501317}"/>
    <cellStyle name="_0301 Mali Tablo 7_Slide_30 (2)" xfId="1002" xr:uid="{ACAFF0E2-972F-4330-A04D-01BF1162F830}"/>
    <cellStyle name="_0301 Mali Tablo 7_Slide_37 (1)" xfId="1003" xr:uid="{668C2AF3-5163-4EB9-B0D0-1E34E65C30C1}"/>
    <cellStyle name="_0301 Mali Tablo 7_Visionline (Net profit)" xfId="1004" xr:uid="{D7D39CE6-4C2D-41ED-A70A-3CB9CFEFC2C1}"/>
    <cellStyle name="_0301 Mali Tablo 8" xfId="1005" xr:uid="{6159B6E1-C851-4E07-8BF8-A3553794C5FF}"/>
    <cellStyle name="_0301 Mali Tablo 8_Gross Inflow (@ageas share)" xfId="1006" xr:uid="{E6D47E75-9953-4E39-99EE-216D889D96C6}"/>
    <cellStyle name="_0301 Mali Tablo 8_Life (EU)" xfId="1007" xr:uid="{B2933978-0A22-4796-A255-789556EA42CA}"/>
    <cellStyle name="_0301 Mali Tablo 8_Slide_14 (2)" xfId="1008" xr:uid="{60F64294-D60E-424B-B282-4FD4E775F76D}"/>
    <cellStyle name="_0301 Mali Tablo 8_Slide_30 (2)" xfId="1009" xr:uid="{DAF2F72A-9A2C-44B1-890C-955E7FF02F73}"/>
    <cellStyle name="_0301 Mali Tablo 8_Slide_37 (1)" xfId="1010" xr:uid="{8A6AD5C2-16FA-400F-A1CF-3B0E498827CC}"/>
    <cellStyle name="_0301 Mali Tablo 8_Visionline (Net profit)" xfId="1011" xr:uid="{766D6083-E8CA-472D-8021-D94E74B8BBF3}"/>
    <cellStyle name="_0301 Mali Tablo 9" xfId="1012" xr:uid="{FAFC1844-A0A9-48F7-BD37-FB95DF551BC9}"/>
    <cellStyle name="_0301 Mali Tablo 9_Gross Inflow (@ageas share)" xfId="1013" xr:uid="{BC1499A2-777F-4CE9-A028-FB4A284853F7}"/>
    <cellStyle name="_0301 Mali Tablo 9_Life (EU)" xfId="1014" xr:uid="{A62C6645-CAF8-4647-890E-59DE73C92DA3}"/>
    <cellStyle name="_0301 Mali Tablo 9_Slide_14 (2)" xfId="1015" xr:uid="{8D4DE9D5-D252-4278-A935-C6EADC8A3FC1}"/>
    <cellStyle name="_0301 Mali Tablo 9_Slide_30 (2)" xfId="1016" xr:uid="{B36756DB-0999-4E73-BF94-A0853E635561}"/>
    <cellStyle name="_0301 Mali Tablo 9_Slide_37 (1)" xfId="1017" xr:uid="{713C286D-8459-4D91-86A7-602D964A534F}"/>
    <cellStyle name="_0301 Mali Tablo 9_Visionline (Net profit)" xfId="1018" xr:uid="{768EBD3B-DD97-464A-A0A9-A67E77A62274}"/>
    <cellStyle name="_0301 Mali Tablo_1" xfId="1019" xr:uid="{B959CB83-349F-4DEC-BEB3-68E45C7020E6}"/>
    <cellStyle name="_0301 Mali Tablo_1 10" xfId="1020" xr:uid="{D91E8981-FE06-4A37-BD85-601695C29326}"/>
    <cellStyle name="_0301 Mali Tablo_1 2" xfId="1021" xr:uid="{C8AF877B-F9AC-4164-B95B-DE1AEF284247}"/>
    <cellStyle name="_0301 Mali Tablo_1 3" xfId="1022" xr:uid="{B0402FD0-82E0-4D06-AADD-9AAE862369B5}"/>
    <cellStyle name="_0301 Mali Tablo_1 4" xfId="1023" xr:uid="{1EB26A20-74BA-4D23-9DAC-9195BC069679}"/>
    <cellStyle name="_0301 Mali Tablo_1 5" xfId="1024" xr:uid="{297CD9C7-50D1-4D9C-ADEC-EAB0263DA239}"/>
    <cellStyle name="_0301 Mali Tablo_1 6" xfId="1025" xr:uid="{1D93A9AC-D42A-4BA0-AA89-1E1FF00EF7BC}"/>
    <cellStyle name="_0301 Mali Tablo_1 7" xfId="1026" xr:uid="{BB7CCCB3-45BE-431E-9336-F6036FEB454A}"/>
    <cellStyle name="_0301 Mali Tablo_1 8" xfId="1027" xr:uid="{BA6618D9-2832-433E-BDEB-4D9191DE400E}"/>
    <cellStyle name="_0301 Mali Tablo_1 9" xfId="1028" xr:uid="{DF343A8C-5A38-4400-8767-1373AEDAA513}"/>
    <cellStyle name="_0301 Mali Tablo_2" xfId="1029" xr:uid="{4B87B928-EA89-424F-A084-6D542606FE03}"/>
    <cellStyle name="_0301 Mali Tablo_2 10" xfId="1030" xr:uid="{92FED609-4F92-434A-8933-8B3D45752CD7}"/>
    <cellStyle name="_0301 Mali Tablo_2 2" xfId="1031" xr:uid="{F3D913DF-1D52-40B4-9369-816FAFC777B4}"/>
    <cellStyle name="_0301 Mali Tablo_2 3" xfId="1032" xr:uid="{5EB03EB9-DC20-4F14-88D8-74D10C404022}"/>
    <cellStyle name="_0301 Mali Tablo_2 4" xfId="1033" xr:uid="{D8C968E4-ECEB-4F13-8E5A-8CFF839C611F}"/>
    <cellStyle name="_0301 Mali Tablo_2 5" xfId="1034" xr:uid="{518BA79E-915D-4FBA-80CE-BBFAD83C9A0C}"/>
    <cellStyle name="_0301 Mali Tablo_2 6" xfId="1035" xr:uid="{18AFEBF3-5DB0-46E3-8549-7DFA7176938E}"/>
    <cellStyle name="_0301 Mali Tablo_2 7" xfId="1036" xr:uid="{2E4DDA92-5949-462F-85A7-D21D81CCEC94}"/>
    <cellStyle name="_0301 Mali Tablo_2 8" xfId="1037" xr:uid="{BF90D209-5CE4-43A7-A10F-A3F0CD9C4D2B}"/>
    <cellStyle name="_0301 Mali Tablo_2 9" xfId="1038" xr:uid="{5669DCE9-3437-416B-A7A2-8C1E4EF78C9D}"/>
    <cellStyle name="_0301 Mali Tablo_3" xfId="1039" xr:uid="{84E724C0-965E-4A01-B9B4-04D93ABD41F8}"/>
    <cellStyle name="_0301 Mali Tablo_3 10" xfId="1040" xr:uid="{B4E9D25D-F97B-4A05-B272-C9947E7418AA}"/>
    <cellStyle name="_0301 Mali Tablo_3 2" xfId="1041" xr:uid="{8E61DEB6-F48A-44A3-B7C2-FFE1375D615D}"/>
    <cellStyle name="_0301 Mali Tablo_3 3" xfId="1042" xr:uid="{FE9A5360-4586-48C1-BA0C-5BB2525930A7}"/>
    <cellStyle name="_0301 Mali Tablo_3 4" xfId="1043" xr:uid="{6C0CAE07-C74E-434C-91D9-D8228A16D3F0}"/>
    <cellStyle name="_0301 Mali Tablo_3 5" xfId="1044" xr:uid="{E8E43334-B4A6-4EA4-8CE2-FB69EA089161}"/>
    <cellStyle name="_0301 Mali Tablo_3 6" xfId="1045" xr:uid="{B1A68FB0-D172-431D-ACBD-185DAF7C72FB}"/>
    <cellStyle name="_0301 Mali Tablo_3 7" xfId="1046" xr:uid="{3FD4DD8C-8F40-449D-9C32-95A4227908E6}"/>
    <cellStyle name="_0301 Mali Tablo_3 8" xfId="1047" xr:uid="{3F1C4E53-EB33-45E8-83D8-4B685D12359A}"/>
    <cellStyle name="_0301 Mali Tablo_3 9" xfId="1048" xr:uid="{67A161F9-74FA-4C2C-877A-8E9BB7D4FEF6}"/>
    <cellStyle name="_0301 Mali Tablo_4" xfId="1049" xr:uid="{805097EF-DF96-4AE4-A6C0-D2E4162497DD}"/>
    <cellStyle name="_0301 Mali Tablo_4 10" xfId="1050" xr:uid="{F1B3832D-F95F-4A9F-8615-8230B8FAFF4C}"/>
    <cellStyle name="_0301 Mali Tablo_4 2" xfId="1051" xr:uid="{46B4063B-113C-4B78-9400-C03C2F221BEC}"/>
    <cellStyle name="_0301 Mali Tablo_4 3" xfId="1052" xr:uid="{3898D531-F315-4EC9-BB87-F86FAA6669F9}"/>
    <cellStyle name="_0301 Mali Tablo_4 4" xfId="1053" xr:uid="{79905A7A-5D7F-45C3-BED5-8B4D387E3992}"/>
    <cellStyle name="_0301 Mali Tablo_4 5" xfId="1054" xr:uid="{6EC6A2BB-EB0E-437B-A3E2-78C58C125BDD}"/>
    <cellStyle name="_0301 Mali Tablo_4 6" xfId="1055" xr:uid="{6B3E3380-C4E0-4193-AD67-DECBF56319CA}"/>
    <cellStyle name="_0301 Mali Tablo_4 7" xfId="1056" xr:uid="{978288FF-70C0-4D5B-9FE4-33FD8E43AAFB}"/>
    <cellStyle name="_0301 Mali Tablo_4 8" xfId="1057" xr:uid="{28395494-6A79-4236-A166-5D5E33820C17}"/>
    <cellStyle name="_0301 Mali Tablo_4 9" xfId="1058" xr:uid="{3E048285-5955-495F-AC8C-C31DE0642500}"/>
    <cellStyle name="_0301 Mali Tablo_5" xfId="1059" xr:uid="{F516A664-5919-42BB-BC89-7174E7B74159}"/>
    <cellStyle name="_0301 Mali Tablo_5 10" xfId="1060" xr:uid="{282BD9CF-8A7B-4CAC-8F66-8C8019BF6B28}"/>
    <cellStyle name="_0301 Mali Tablo_5 2" xfId="1061" xr:uid="{76935248-94D3-4DC1-8ABA-BBFCE524B17E}"/>
    <cellStyle name="_0301 Mali Tablo_5 3" xfId="1062" xr:uid="{01BD5051-6490-4974-9C2F-280C76BA5EAC}"/>
    <cellStyle name="_0301 Mali Tablo_5 4" xfId="1063" xr:uid="{713A0FA2-5D43-4E4D-8D3F-B908A68A9D69}"/>
    <cellStyle name="_0301 Mali Tablo_5 5" xfId="1064" xr:uid="{99A2401D-A103-4C7A-99D9-5317EECCCBBF}"/>
    <cellStyle name="_0301 Mali Tablo_5 6" xfId="1065" xr:uid="{27123891-EFC2-4BB4-A26F-16987E940152}"/>
    <cellStyle name="_0301 Mali Tablo_5 7" xfId="1066" xr:uid="{F621E569-3C0A-4A8B-A44C-7C51205AB118}"/>
    <cellStyle name="_0301 Mali Tablo_5 8" xfId="1067" xr:uid="{DE81A0FE-895D-435F-A7F5-0E0A3D6FAD81}"/>
    <cellStyle name="_0301 Mali Tablo_5 9" xfId="1068" xr:uid="{86792524-0A49-43A7-92C0-B43EF5829DF3}"/>
    <cellStyle name="_0301 Mali Tablo_6" xfId="1069" xr:uid="{5205A30D-EA92-4986-9C2D-607749B321F7}"/>
    <cellStyle name="_0301 Mali Tablo_7" xfId="1070" xr:uid="{686719A1-F612-4DCF-9E5A-75FE1A2AAECB}"/>
    <cellStyle name="_0301 Mali Tablo_8" xfId="1071" xr:uid="{CCA81A2F-CA4C-4FA0-998C-914FF786819A}"/>
    <cellStyle name="_0301 Mali Tablo_8 10" xfId="1072" xr:uid="{5A532AA7-9FD1-483D-8763-0707D2AA964D}"/>
    <cellStyle name="_0301 Mali Tablo_8 2" xfId="1073" xr:uid="{E9A4D385-D5DD-4CDE-BEAC-3EFE3B43C31E}"/>
    <cellStyle name="_0301 Mali Tablo_8 3" xfId="1074" xr:uid="{89A54802-AB28-480C-97D4-1D8943EA1618}"/>
    <cellStyle name="_0301 Mali Tablo_8 4" xfId="1075" xr:uid="{47105DB0-5E7A-49C5-9498-BA367DDA770A}"/>
    <cellStyle name="_0301 Mali Tablo_8 5" xfId="1076" xr:uid="{16C47D54-FE4F-48D5-AB25-33E32FDFEB32}"/>
    <cellStyle name="_0301 Mali Tablo_8 6" xfId="1077" xr:uid="{B9A6F1DE-0C75-4328-8526-0A50E719CF11}"/>
    <cellStyle name="_0301 Mali Tablo_8 7" xfId="1078" xr:uid="{659CE9AF-202A-4C5A-8667-703BE6AC1637}"/>
    <cellStyle name="_0301 Mali Tablo_8 8" xfId="1079" xr:uid="{6F9819BE-7DE6-4078-8565-6FFF44843B80}"/>
    <cellStyle name="_0301 Mali Tablo_8 9" xfId="1080" xr:uid="{E2F3DDCD-5FF8-41B5-95BB-BB152CB13702}"/>
    <cellStyle name="_0301 Mali Tablo_9" xfId="1081" xr:uid="{24C3CDAA-2721-4CBF-AC55-BF5D3E618516}"/>
    <cellStyle name="_0301 Mali Tablo_9 10" xfId="1082" xr:uid="{5354AB50-5C03-427D-85E3-0D03634006D9}"/>
    <cellStyle name="_0301 Mali Tablo_9 2" xfId="1083" xr:uid="{B8F6C05D-63A0-497C-B528-DE5CAB835221}"/>
    <cellStyle name="_0301 Mali Tablo_9 3" xfId="1084" xr:uid="{F3257A10-D1D7-4748-8FBD-D79ACCC37E24}"/>
    <cellStyle name="_0301 Mali Tablo_9 4" xfId="1085" xr:uid="{894CC7CD-F4EE-4619-B6DB-23B2F19CDC6B}"/>
    <cellStyle name="_0301 Mali Tablo_9 5" xfId="1086" xr:uid="{FEAD6A3C-5ABD-47A1-B522-84E49FB3DCA3}"/>
    <cellStyle name="_0301 Mali Tablo_9 6" xfId="1087" xr:uid="{84202DD3-AC99-4C7E-A407-BD2B43D1E196}"/>
    <cellStyle name="_0301 Mali Tablo_9 7" xfId="1088" xr:uid="{0260A6CC-4462-4428-85A0-12996149ADBB}"/>
    <cellStyle name="_0301 Mali Tablo_9 8" xfId="1089" xr:uid="{8D7C63FF-6890-484A-BA99-E3DA7896D63A}"/>
    <cellStyle name="_0301 Mali Tablo_9 9" xfId="1090" xr:uid="{1E517C49-1D80-4168-B1D9-93CC9F3BCF2E}"/>
    <cellStyle name="_0301 Mali Tablo_A" xfId="1091" xr:uid="{21E00D68-DB0F-43BD-8831-5861258F183E}"/>
    <cellStyle name="_0301 Mali Tablo_B" xfId="1092" xr:uid="{C2857EDB-FAE6-4A0E-9B34-D66563764573}"/>
    <cellStyle name="_0301 Mali Tablo_C" xfId="1093" xr:uid="{BE796063-0032-4440-99E7-AE7332E0615A}"/>
    <cellStyle name="_0301 Mali Tablo_D" xfId="1094" xr:uid="{9F07B660-C86C-434F-8B03-C1F1BEC7B11A}"/>
    <cellStyle name="_0301 Mali Tablo_D 2" xfId="1095" xr:uid="{C0F0A3C9-4673-4D38-9B84-E88F8D2C8A0D}"/>
    <cellStyle name="_0301 Mali Tablo_D 3" xfId="1096" xr:uid="{272A28FB-27E6-480E-B34A-3327CE12318E}"/>
    <cellStyle name="_0301 Mali Tablo_E" xfId="1097" xr:uid="{6A17DE7E-A627-4747-AE1A-79B6BFFCA8DB}"/>
    <cellStyle name="_0301 Mali Tablo_E 2" xfId="1098" xr:uid="{DA8DB1EC-BD08-4119-91A9-A0ADE54ECA90}"/>
    <cellStyle name="_0301 Mali Tablo_E 3" xfId="1099" xr:uid="{F1ABAF7F-6234-4080-9DC1-89DD9D05FEF9}"/>
    <cellStyle name="_0301 Mali Tablo_F" xfId="1100" xr:uid="{6DD18ACD-8CD3-4E8F-BB3F-07ADC3C87F96}"/>
    <cellStyle name="_0301 Mali Tablo_F 10" xfId="1101" xr:uid="{60BFB834-1C41-4029-B245-8B66F1FBA788}"/>
    <cellStyle name="_0301 Mali Tablo_F 10_Gross Inflow (@ageas share)" xfId="1102" xr:uid="{6550D828-02F7-412E-B384-E26ABFD4B0F4}"/>
    <cellStyle name="_0301 Mali Tablo_F 10_Life (EU)" xfId="1103" xr:uid="{93E881D8-9C9D-402C-9042-7CFDA1C9D3C4}"/>
    <cellStyle name="_0301 Mali Tablo_F 10_Slide_14 (2)" xfId="1104" xr:uid="{DA2D31BE-9101-44F1-8EBC-59E6D606E198}"/>
    <cellStyle name="_0301 Mali Tablo_F 10_Slide_30 (2)" xfId="1105" xr:uid="{286DFA43-BF3C-459D-BAD6-60F66FAE9C5F}"/>
    <cellStyle name="_0301 Mali Tablo_F 10_Slide_37 (1)" xfId="1106" xr:uid="{B05AD604-328D-47C8-B85D-FE7CF5C3DF5C}"/>
    <cellStyle name="_0301 Mali Tablo_F 10_Visionline (Net profit)" xfId="1107" xr:uid="{DDAEDC89-5F42-4B98-AB05-04225B74A434}"/>
    <cellStyle name="_0301 Mali Tablo_F 2" xfId="1108" xr:uid="{DCC29CFC-9909-41FD-A473-EEF4D3C3F51A}"/>
    <cellStyle name="_0301 Mali Tablo_F 2_Gross Inflow (@ageas share)" xfId="1109" xr:uid="{4EDF52EB-EC69-4DB9-AB83-DA85C4BCCCB2}"/>
    <cellStyle name="_0301 Mali Tablo_F 2_Life (EU)" xfId="1110" xr:uid="{8730465B-8FB3-410B-96F0-1E64A21E23B6}"/>
    <cellStyle name="_0301 Mali Tablo_F 2_Slide_14 (2)" xfId="1111" xr:uid="{5AE3622A-C936-49D8-A640-2FE3BF03F477}"/>
    <cellStyle name="_0301 Mali Tablo_F 2_Slide_30 (2)" xfId="1112" xr:uid="{80F431C3-FF6A-4710-8E03-51C864EA59B5}"/>
    <cellStyle name="_0301 Mali Tablo_F 2_Slide_37 (1)" xfId="1113" xr:uid="{F66B28A8-5ACE-4BFE-A0C3-2BF4AE969E84}"/>
    <cellStyle name="_0301 Mali Tablo_F 2_Visionline (Net profit)" xfId="1114" xr:uid="{CE7B62C2-CCF8-4504-A10F-60E7AF06BBCD}"/>
    <cellStyle name="_0301 Mali Tablo_F 3" xfId="1115" xr:uid="{81B4BCD8-3384-4FD0-823C-12A58CCBF80B}"/>
    <cellStyle name="_0301 Mali Tablo_F 3_Gross Inflow (@ageas share)" xfId="1116" xr:uid="{9B088B1C-D31F-4971-B6F8-87BC4619F593}"/>
    <cellStyle name="_0301 Mali Tablo_F 3_Life (EU)" xfId="1117" xr:uid="{A082556E-5519-4875-8665-00345CAB7565}"/>
    <cellStyle name="_0301 Mali Tablo_F 3_Slide_14 (2)" xfId="1118" xr:uid="{7477E408-C3E5-4B2D-A874-B617B8146DC8}"/>
    <cellStyle name="_0301 Mali Tablo_F 3_Slide_30 (2)" xfId="1119" xr:uid="{48801226-4CC9-4942-9579-33B361AF4F88}"/>
    <cellStyle name="_0301 Mali Tablo_F 3_Slide_37 (1)" xfId="1120" xr:uid="{5F91D628-1D52-4F71-999D-AA31121CDFB1}"/>
    <cellStyle name="_0301 Mali Tablo_F 3_Visionline (Net profit)" xfId="1121" xr:uid="{8A44BE41-93DD-4FED-8C78-6E4C17C25018}"/>
    <cellStyle name="_0301 Mali Tablo_F 4" xfId="1122" xr:uid="{4C38EC48-1C82-4BEC-B164-17C4229ACAA8}"/>
    <cellStyle name="_0301 Mali Tablo_F 4_Gross Inflow (@ageas share)" xfId="1123" xr:uid="{ACCB18CE-C209-4CAE-BDFB-0488AF8E49B2}"/>
    <cellStyle name="_0301 Mali Tablo_F 4_Life (EU)" xfId="1124" xr:uid="{98990B2D-19A9-4BBA-A202-4AEBCDD16CFF}"/>
    <cellStyle name="_0301 Mali Tablo_F 4_Slide_14 (2)" xfId="1125" xr:uid="{7C7C4B3B-E24E-461A-9A72-DB833F9F8D5A}"/>
    <cellStyle name="_0301 Mali Tablo_F 4_Slide_30 (2)" xfId="1126" xr:uid="{B0AFEDF7-5AE7-42BD-997F-7339ADD00DEC}"/>
    <cellStyle name="_0301 Mali Tablo_F 4_Slide_37 (1)" xfId="1127" xr:uid="{C3A291F9-B16A-4C7B-9F03-4E767F0B0293}"/>
    <cellStyle name="_0301 Mali Tablo_F 4_Visionline (Net profit)" xfId="1128" xr:uid="{C38AFE8F-059E-4B73-89C5-57053ECE7694}"/>
    <cellStyle name="_0301 Mali Tablo_F 5" xfId="1129" xr:uid="{1F715BA0-02D1-4382-9E08-5A9859346EC2}"/>
    <cellStyle name="_0301 Mali Tablo_F 5_Gross Inflow (@ageas share)" xfId="1130" xr:uid="{AD8D9B62-65AE-47CC-AB8B-0CA9AE31D7EC}"/>
    <cellStyle name="_0301 Mali Tablo_F 5_Life (EU)" xfId="1131" xr:uid="{17849C30-DB50-4593-B4F2-E72E6978DF62}"/>
    <cellStyle name="_0301 Mali Tablo_F 5_Slide_14 (2)" xfId="1132" xr:uid="{1CA21608-EF05-4BFF-835A-73F7BC7B20F2}"/>
    <cellStyle name="_0301 Mali Tablo_F 5_Slide_30 (2)" xfId="1133" xr:uid="{E921D9C4-1B17-409B-A334-97DFFE44F142}"/>
    <cellStyle name="_0301 Mali Tablo_F 5_Slide_37 (1)" xfId="1134" xr:uid="{C2273968-9221-4D58-8CAA-0FD278F5751A}"/>
    <cellStyle name="_0301 Mali Tablo_F 5_Visionline (Net profit)" xfId="1135" xr:uid="{E0F2DD05-B5D0-43FF-8C21-FC9D105D5BB3}"/>
    <cellStyle name="_0301 Mali Tablo_F 6" xfId="1136" xr:uid="{21E77CBD-1A3A-4DFE-AC48-43DC2ECF5B20}"/>
    <cellStyle name="_0301 Mali Tablo_F 6_Gross Inflow (@ageas share)" xfId="1137" xr:uid="{41AFBAF7-4AFC-4959-A3E2-DE8681B80A5B}"/>
    <cellStyle name="_0301 Mali Tablo_F 6_Life (EU)" xfId="1138" xr:uid="{79C3CF61-A9D0-4D5F-A457-7BE07F4DF56A}"/>
    <cellStyle name="_0301 Mali Tablo_F 6_Slide_14 (2)" xfId="1139" xr:uid="{70183E44-B990-4B9F-828B-FA202E6D73F0}"/>
    <cellStyle name="_0301 Mali Tablo_F 6_Slide_30 (2)" xfId="1140" xr:uid="{5DD2F184-1A55-4EF8-B544-3421B8A2FC49}"/>
    <cellStyle name="_0301 Mali Tablo_F 6_Slide_37 (1)" xfId="1141" xr:uid="{6BEDB851-0EC7-4828-9FA1-2D45B1121F09}"/>
    <cellStyle name="_0301 Mali Tablo_F 6_Visionline (Net profit)" xfId="1142" xr:uid="{166A8DB3-5D90-4F68-9B44-EF37053403A8}"/>
    <cellStyle name="_0301 Mali Tablo_F 7" xfId="1143" xr:uid="{EEB0196B-91B4-4B57-9129-F1CB6152D5C1}"/>
    <cellStyle name="_0301 Mali Tablo_F 7_Gross Inflow (@ageas share)" xfId="1144" xr:uid="{D5DE1076-9BD6-4318-9C92-BE2A099F6FE4}"/>
    <cellStyle name="_0301 Mali Tablo_F 7_Life (EU)" xfId="1145" xr:uid="{1437A7C2-D3E4-428F-8947-139D8A31E5E5}"/>
    <cellStyle name="_0301 Mali Tablo_F 7_Slide_14 (2)" xfId="1146" xr:uid="{9231856D-663E-4C5B-AA23-6A642B0894EF}"/>
    <cellStyle name="_0301 Mali Tablo_F 7_Slide_30 (2)" xfId="1147" xr:uid="{EA049A88-6379-458A-8EAC-D7ABFDCA7BD0}"/>
    <cellStyle name="_0301 Mali Tablo_F 7_Slide_37 (1)" xfId="1148" xr:uid="{7A32CB94-005B-49B9-88AC-0483A4E9CEA1}"/>
    <cellStyle name="_0301 Mali Tablo_F 7_Visionline (Net profit)" xfId="1149" xr:uid="{7C101F80-82A2-417D-8334-EA5240840225}"/>
    <cellStyle name="_0301 Mali Tablo_F 8" xfId="1150" xr:uid="{AA667A58-F84E-4555-B407-99E361AD7FC0}"/>
    <cellStyle name="_0301 Mali Tablo_F 8_Gross Inflow (@ageas share)" xfId="1151" xr:uid="{CE1E0616-469E-478C-821B-58CE9ADB3994}"/>
    <cellStyle name="_0301 Mali Tablo_F 8_Life (EU)" xfId="1152" xr:uid="{9DC4C73D-0BB7-4898-B24F-B3876F20AFD3}"/>
    <cellStyle name="_0301 Mali Tablo_F 8_Slide_14 (2)" xfId="1153" xr:uid="{741F3D57-7E58-49DB-80E9-A114357E4254}"/>
    <cellStyle name="_0301 Mali Tablo_F 8_Slide_30 (2)" xfId="1154" xr:uid="{8107AE7E-DE0F-4F31-B634-A218E643BB40}"/>
    <cellStyle name="_0301 Mali Tablo_F 8_Slide_37 (1)" xfId="1155" xr:uid="{7604DD7A-3BBD-40A8-A8B0-2E8D9E6D1275}"/>
    <cellStyle name="_0301 Mali Tablo_F 8_Visionline (Net profit)" xfId="1156" xr:uid="{97AA799D-9F83-41B1-A95D-4F16DDA75888}"/>
    <cellStyle name="_0301 Mali Tablo_F 9" xfId="1157" xr:uid="{D9E44203-0461-448A-AA96-9E886F2959E6}"/>
    <cellStyle name="_0301 Mali Tablo_F 9_Gross Inflow (@ageas share)" xfId="1158" xr:uid="{A5012BCB-FE37-4E91-9A42-13DD6F7EA65D}"/>
    <cellStyle name="_0301 Mali Tablo_F 9_Life (EU)" xfId="1159" xr:uid="{3B08E0E6-A7A2-443C-A4C5-79FCFD141B47}"/>
    <cellStyle name="_0301 Mali Tablo_F 9_Slide_14 (2)" xfId="1160" xr:uid="{7FD9EEE6-5D36-4C90-8E52-473F4FFEEA56}"/>
    <cellStyle name="_0301 Mali Tablo_F 9_Slide_30 (2)" xfId="1161" xr:uid="{B4CBFB0B-3E14-4F67-9DF1-EBC0DFAA78BB}"/>
    <cellStyle name="_0301 Mali Tablo_F 9_Slide_37 (1)" xfId="1162" xr:uid="{1DAF39FD-1ADA-4DCC-A0E5-EC478CAD7E83}"/>
    <cellStyle name="_0301 Mali Tablo_F 9_Visionline (Net profit)" xfId="1163" xr:uid="{7652CD3A-72CF-4D73-A5B4-0171DF701439}"/>
    <cellStyle name="_0301 Mali Tablo_F_Gross Inflow (@ageas share)" xfId="1164" xr:uid="{775AF53B-8E16-4E2C-87A8-8AEEA2D8D9EB}"/>
    <cellStyle name="_0301 Mali Tablo_F_Life (EU)" xfId="1165" xr:uid="{9A99FF0C-6D50-43EC-A956-7EA5E4DC3F2A}"/>
    <cellStyle name="_0301 Mali Tablo_F_Slide_14 (2)" xfId="1166" xr:uid="{BD3C2C46-7044-48CD-A726-E8F3593D9007}"/>
    <cellStyle name="_0301 Mali Tablo_F_Slide_30 (2)" xfId="1167" xr:uid="{F194D496-002D-4BED-940B-BE8DC1F47471}"/>
    <cellStyle name="_0301 Mali Tablo_F_Slide_37 (1)" xfId="1168" xr:uid="{E39F8391-A383-4E95-874D-C49B93184F8F}"/>
    <cellStyle name="_0301 Mali Tablo_F_Visionline (Net profit)" xfId="1169" xr:uid="{42B3E2CF-F2F2-441C-A058-8D607BFE63D4}"/>
    <cellStyle name="_0301 Mali Tablo_Gross Inflow (@ageas share)" xfId="1170" xr:uid="{DBD8700A-7328-4D1A-B7E1-711894E81BB6}"/>
    <cellStyle name="_0301 Mali Tablo_Life (EU)" xfId="1171" xr:uid="{5015E7E5-4FFD-46D0-9E5C-0995894B92C1}"/>
    <cellStyle name="_0301 Mali Tablo_Slide_14 (2)" xfId="1172" xr:uid="{4D2F4442-2266-497C-AC3E-68983360CA70}"/>
    <cellStyle name="_0301 Mali Tablo_Slide_30 (2)" xfId="1173" xr:uid="{B87F4A2B-BC94-4F12-AF81-DB2C57788E8A}"/>
    <cellStyle name="_0301 Mali Tablo_Slide_37 (1)" xfId="1174" xr:uid="{B16DDAA2-E63A-4C7D-87AF-C71AA34B1BA9}"/>
    <cellStyle name="_0301 Mali Tablo_Visionline (Net profit)" xfId="1175" xr:uid="{96097155-6696-4D9D-9626-04C916909BB0}"/>
    <cellStyle name="_0302" xfId="1176" xr:uid="{4CA5D28C-A8EF-4E97-A12B-69C7BB002472}"/>
    <cellStyle name="_0302 10" xfId="1177" xr:uid="{A230A45B-0D96-436F-9CB3-5FB6CB84CF9C}"/>
    <cellStyle name="_0302 2" xfId="1178" xr:uid="{F0DC7F0E-3433-4200-87C2-04D9E50CC4EC}"/>
    <cellStyle name="_0302 3" xfId="1179" xr:uid="{56D1B852-9280-44A3-B739-AB5B36834BD2}"/>
    <cellStyle name="_0302 4" xfId="1180" xr:uid="{F09C7041-0F26-4166-8760-5CB83C6DB920}"/>
    <cellStyle name="_0302 5" xfId="1181" xr:uid="{4FBABAC8-75BA-47C5-9425-2F974DF80625}"/>
    <cellStyle name="_0302 6" xfId="1182" xr:uid="{268AA85E-2451-4ABF-99EA-8D3EC2C71E7B}"/>
    <cellStyle name="_0302 7" xfId="1183" xr:uid="{17F175D6-9625-4F0B-911E-A8520EC8E108}"/>
    <cellStyle name="_0302 8" xfId="1184" xr:uid="{D249292C-4A0A-43D2-AA8D-C24FC02A941A}"/>
    <cellStyle name="_0302 9" xfId="1185" xr:uid="{EA69B45D-36B6-4A92-8849-271C10478F98}"/>
    <cellStyle name="_0302 Mali Tablo" xfId="1186" xr:uid="{5D3C56DD-B8D7-4F8B-9178-F875569386C6}"/>
    <cellStyle name="_0302 Mali Tablo 10" xfId="1187" xr:uid="{1EC245A9-4B0E-46D1-A00C-8791D3F6197C}"/>
    <cellStyle name="_0302 Mali Tablo 2" xfId="1188" xr:uid="{5780D12F-32F8-41BE-9D98-AE6A1F78DDA6}"/>
    <cellStyle name="_0302 Mali Tablo 3" xfId="1189" xr:uid="{179A8FC3-427A-4341-B399-2C57DFF6449E}"/>
    <cellStyle name="_0302 Mali Tablo 4" xfId="1190" xr:uid="{B0AC3773-164D-439C-A2AC-1312BD42831C}"/>
    <cellStyle name="_0302 Mali Tablo 5" xfId="1191" xr:uid="{9E8757CE-16E8-4A5F-8F7C-A7DB26A359C1}"/>
    <cellStyle name="_0302 Mali Tablo 6" xfId="1192" xr:uid="{92A49A98-7E38-4E8B-954B-6276187FD3B0}"/>
    <cellStyle name="_0302 Mali Tablo 7" xfId="1193" xr:uid="{B6A653B9-8D25-4A6D-BA14-3FE015FE6689}"/>
    <cellStyle name="_0302 Mali Tablo 8" xfId="1194" xr:uid="{5B8646BE-16B3-4F8E-BF14-1CA256F71EE4}"/>
    <cellStyle name="_0302 Mali Tablo 9" xfId="1195" xr:uid="{88C2A3F0-91E2-42E6-AA1F-FAB4E76EE43E}"/>
    <cellStyle name="_0302 Mali Tablo_1" xfId="1196" xr:uid="{6FD58C41-51A4-418B-902E-ADB39C0D2CDE}"/>
    <cellStyle name="_0302 Mali Tablo_2" xfId="1197" xr:uid="{07892097-33D9-4285-B8A3-F1333E24506F}"/>
    <cellStyle name="_0302 Mali Tablo_2 10" xfId="1198" xr:uid="{8614FF3F-0643-4BD8-A61C-502CD196CDCD}"/>
    <cellStyle name="_0302 Mali Tablo_2 2" xfId="1199" xr:uid="{2DD4BF8A-877E-4CEA-84D8-AF524115A9A9}"/>
    <cellStyle name="_0302 Mali Tablo_2 3" xfId="1200" xr:uid="{0D39FA24-9932-4379-A587-2B9A370B3183}"/>
    <cellStyle name="_0302 Mali Tablo_2 4" xfId="1201" xr:uid="{761E0651-7E30-4B29-B2D6-C0E1855FD2BD}"/>
    <cellStyle name="_0302 Mali Tablo_2 5" xfId="1202" xr:uid="{EC0280E5-55F9-4194-9156-AACECC49D497}"/>
    <cellStyle name="_0302 Mali Tablo_2 6" xfId="1203" xr:uid="{B607DD5D-C2D2-4B52-9755-91A255C4FF76}"/>
    <cellStyle name="_0302 Mali Tablo_2 7" xfId="1204" xr:uid="{5C9BB9B6-2763-4B69-B4DD-AFBBB5BB4A35}"/>
    <cellStyle name="_0302 Mali Tablo_2 8" xfId="1205" xr:uid="{B851D5C5-C981-418A-B7AD-BA83B0F7711E}"/>
    <cellStyle name="_0302 Mali Tablo_2 9" xfId="1206" xr:uid="{4A2F4F15-79F9-40B3-A389-FD6BCE691DE1}"/>
    <cellStyle name="_0302 Mali Tablo_3" xfId="1207" xr:uid="{5CED1158-F0F0-4B02-AC76-372D247048B2}"/>
    <cellStyle name="_0302 Mali Tablo_3 10" xfId="1208" xr:uid="{A1E4BE0F-3FF4-4722-A7A6-7A2C2AF211D2}"/>
    <cellStyle name="_0302 Mali Tablo_3 2" xfId="1209" xr:uid="{D267211F-B317-40BE-AF07-DCEFE4183A88}"/>
    <cellStyle name="_0302 Mali Tablo_3 3" xfId="1210" xr:uid="{BDA8578B-0300-4E67-A247-9DEF9AC427B3}"/>
    <cellStyle name="_0302 Mali Tablo_3 4" xfId="1211" xr:uid="{C36214B2-E61D-4754-A1EC-1BBA83D0B13A}"/>
    <cellStyle name="_0302 Mali Tablo_3 5" xfId="1212" xr:uid="{33C24C52-13B1-459F-B1F4-E4AC9A4A7AD4}"/>
    <cellStyle name="_0302 Mali Tablo_3 6" xfId="1213" xr:uid="{AEF2E942-A699-462A-8434-54E4B2ABB305}"/>
    <cellStyle name="_0302 Mali Tablo_3 7" xfId="1214" xr:uid="{0B679F81-449A-4D18-A8AF-D366D2D3925F}"/>
    <cellStyle name="_0302 Mali Tablo_3 8" xfId="1215" xr:uid="{33423F90-FA21-4681-9547-AF59AFB14D8F}"/>
    <cellStyle name="_0302 Mali Tablo_3 9" xfId="1216" xr:uid="{28CB0027-7293-44E2-9A7C-AE1488B724B4}"/>
    <cellStyle name="_0302 Mali Tablo_4" xfId="1217" xr:uid="{5D2B87A8-3964-49EB-B6D0-D78C3C5F8936}"/>
    <cellStyle name="_0302 Mali Tablo_5" xfId="1218" xr:uid="{745D78EC-0FFC-4D40-BBC7-C5A4A71168D4}"/>
    <cellStyle name="_0302 Mali Tablo_6" xfId="1219" xr:uid="{11E74CF9-792B-40D2-9F40-B3632AC5F4E3}"/>
    <cellStyle name="_0302 Mali Tablo_7" xfId="1220" xr:uid="{84BE3CAA-D4AE-4633-A259-87D8ADDF8791}"/>
    <cellStyle name="_0302 Mali Tablo_7 10" xfId="1221" xr:uid="{F4149223-0DFC-4D57-9A01-D5AC2AB4435F}"/>
    <cellStyle name="_0302 Mali Tablo_7 2" xfId="1222" xr:uid="{B5E3F1A8-9F6B-42D9-9659-E67051389869}"/>
    <cellStyle name="_0302 Mali Tablo_7 3" xfId="1223" xr:uid="{3D5DE142-A226-4D6F-BD28-436D81871E0C}"/>
    <cellStyle name="_0302 Mali Tablo_7 4" xfId="1224" xr:uid="{023789D1-AE6A-4227-ABD5-04555CA78976}"/>
    <cellStyle name="_0302 Mali Tablo_7 5" xfId="1225" xr:uid="{186E94BD-5B53-4A52-B46B-0EA5E0B849BE}"/>
    <cellStyle name="_0302 Mali Tablo_7 6" xfId="1226" xr:uid="{42E1E413-B90D-459A-85D6-AEFE37C828F0}"/>
    <cellStyle name="_0302 Mali Tablo_7 7" xfId="1227" xr:uid="{D7264483-B577-4DCB-9C67-9701A5A8B85C}"/>
    <cellStyle name="_0302 Mali Tablo_7 8" xfId="1228" xr:uid="{230EF44A-F8F2-48E8-884A-B2127785E180}"/>
    <cellStyle name="_0302 Mali Tablo_7 9" xfId="1229" xr:uid="{FE9D800F-B195-473E-9CE1-9AD7D798D15A}"/>
    <cellStyle name="_0302 Mali Tablo_8" xfId="1230" xr:uid="{3B95199B-5FF2-47EC-951C-3F8AA390DE23}"/>
    <cellStyle name="_0302 Mali Tablo_8 2" xfId="1231" xr:uid="{7D02A995-276E-4D5A-84C1-13C753CB17E0}"/>
    <cellStyle name="_0302 Mali Tablo_8 3" xfId="1232" xr:uid="{97F96A0E-64FE-4CCF-81A6-8DF9BF6A9B2A}"/>
    <cellStyle name="_0302 Mali Tablo_9" xfId="1233" xr:uid="{2A334910-9E25-4DF3-B8CE-881DF347C6D6}"/>
    <cellStyle name="_0302 Mali Tablo_A" xfId="1234" xr:uid="{76795DBA-AD14-4387-AB58-8545C2BB7AD7}"/>
    <cellStyle name="_0302 Mali Tablo_A 10" xfId="1235" xr:uid="{072AC500-1B6E-4F22-A695-D842324FA2F3}"/>
    <cellStyle name="_0302 Mali Tablo_A 10_Gross Inflow (@ageas share)" xfId="1236" xr:uid="{4FF2FC59-3FF5-490B-8392-97236E753581}"/>
    <cellStyle name="_0302 Mali Tablo_A 10_Life (EU)" xfId="1237" xr:uid="{C2BF08D4-2B38-44D5-BB0E-4C503DC47A85}"/>
    <cellStyle name="_0302 Mali Tablo_A 10_Slide_14 (2)" xfId="1238" xr:uid="{757D1824-EDCC-45D2-A419-126BC318893C}"/>
    <cellStyle name="_0302 Mali Tablo_A 10_Slide_30 (2)" xfId="1239" xr:uid="{478E65FE-910D-4A9A-8B11-D8522D5E3DFC}"/>
    <cellStyle name="_0302 Mali Tablo_A 10_Slide_37 (1)" xfId="1240" xr:uid="{1ED5748E-949C-46AF-9AB9-710BAA2DF5DB}"/>
    <cellStyle name="_0302 Mali Tablo_A 10_Visionline (Net profit)" xfId="1241" xr:uid="{32FFAECD-62F4-4FEE-A2C5-2BF6F5E2EFD1}"/>
    <cellStyle name="_0302 Mali Tablo_A 2" xfId="1242" xr:uid="{4C1D3A23-EB62-497D-B76D-1B9228256D43}"/>
    <cellStyle name="_0302 Mali Tablo_A 2_Gross Inflow (@ageas share)" xfId="1243" xr:uid="{75A22F29-9A0F-402A-BE5A-B84348B77F95}"/>
    <cellStyle name="_0302 Mali Tablo_A 2_Life (EU)" xfId="1244" xr:uid="{7B6CAF73-4ABC-4523-B42A-FD484C46ECE9}"/>
    <cellStyle name="_0302 Mali Tablo_A 2_Slide_14 (2)" xfId="1245" xr:uid="{606515AB-C7AB-465B-99B4-D314B481F28C}"/>
    <cellStyle name="_0302 Mali Tablo_A 2_Slide_30 (2)" xfId="1246" xr:uid="{DE9CF188-9485-49A0-BACB-164769C288B0}"/>
    <cellStyle name="_0302 Mali Tablo_A 2_Slide_37 (1)" xfId="1247" xr:uid="{E3A414FB-FD6D-47AC-827E-9F3350518094}"/>
    <cellStyle name="_0302 Mali Tablo_A 2_Visionline (Net profit)" xfId="1248" xr:uid="{4B805EBB-44A1-4453-A49D-BA3E8FEEAE67}"/>
    <cellStyle name="_0302 Mali Tablo_A 3" xfId="1249" xr:uid="{F5C63591-44FB-4CBC-A113-E1898086C72C}"/>
    <cellStyle name="_0302 Mali Tablo_A 3_Gross Inflow (@ageas share)" xfId="1250" xr:uid="{F7AC31C5-2D5A-4BEC-B0F3-770DDB3850F9}"/>
    <cellStyle name="_0302 Mali Tablo_A 3_Life (EU)" xfId="1251" xr:uid="{BBDC952F-AF79-4559-8A59-6E9062C5AC65}"/>
    <cellStyle name="_0302 Mali Tablo_A 3_Slide_14 (2)" xfId="1252" xr:uid="{FEB43E36-AC64-422F-A698-9E0300742E08}"/>
    <cellStyle name="_0302 Mali Tablo_A 3_Slide_30 (2)" xfId="1253" xr:uid="{16AF5356-B976-4F05-A1F6-17C82839B185}"/>
    <cellStyle name="_0302 Mali Tablo_A 3_Slide_37 (1)" xfId="1254" xr:uid="{B62F363F-5F5E-446F-A441-2C67704782E5}"/>
    <cellStyle name="_0302 Mali Tablo_A 3_Visionline (Net profit)" xfId="1255" xr:uid="{CAE95939-C9E3-4A4B-A43A-E1084E1E1DD9}"/>
    <cellStyle name="_0302 Mali Tablo_A 4" xfId="1256" xr:uid="{4943B589-D981-4935-92F6-8A74C57D8253}"/>
    <cellStyle name="_0302 Mali Tablo_A 4_Gross Inflow (@ageas share)" xfId="1257" xr:uid="{BC58DED5-2980-420A-839E-2B1B32C1F8DF}"/>
    <cellStyle name="_0302 Mali Tablo_A 4_Life (EU)" xfId="1258" xr:uid="{24A625E1-DF6A-472D-80C5-DF510ADDB40C}"/>
    <cellStyle name="_0302 Mali Tablo_A 4_Slide_14 (2)" xfId="1259" xr:uid="{42AD6D96-A813-4A21-92AA-C6E664F9D66C}"/>
    <cellStyle name="_0302 Mali Tablo_A 4_Slide_30 (2)" xfId="1260" xr:uid="{9A5184BA-8048-4008-BB19-F316AD536F80}"/>
    <cellStyle name="_0302 Mali Tablo_A 4_Slide_37 (1)" xfId="1261" xr:uid="{E5718002-0898-4016-82A2-7DA86CAAE1E2}"/>
    <cellStyle name="_0302 Mali Tablo_A 4_Visionline (Net profit)" xfId="1262" xr:uid="{F12A565F-BBCA-41D8-9A6C-BE2292C3091D}"/>
    <cellStyle name="_0302 Mali Tablo_A 5" xfId="1263" xr:uid="{CD76DDA8-25F4-4C89-9336-2253615BE632}"/>
    <cellStyle name="_0302 Mali Tablo_A 5_Gross Inflow (@ageas share)" xfId="1264" xr:uid="{FB2AE089-93FC-436C-8BB9-96C90398A555}"/>
    <cellStyle name="_0302 Mali Tablo_A 5_Life (EU)" xfId="1265" xr:uid="{E6F1D2BE-9AAD-4DF5-B09D-D7C885DF6128}"/>
    <cellStyle name="_0302 Mali Tablo_A 5_Slide_14 (2)" xfId="1266" xr:uid="{3B4514B8-1975-487C-8D87-F4D6C21740DC}"/>
    <cellStyle name="_0302 Mali Tablo_A 5_Slide_30 (2)" xfId="1267" xr:uid="{149AEDD0-964D-4901-B7F9-D9700AE13948}"/>
    <cellStyle name="_0302 Mali Tablo_A 5_Slide_37 (1)" xfId="1268" xr:uid="{96C8BC9F-7167-4718-BE24-B9EC9B23FB38}"/>
    <cellStyle name="_0302 Mali Tablo_A 5_Visionline (Net profit)" xfId="1269" xr:uid="{75966C61-988F-4C06-8F6A-F69C2C1877C8}"/>
    <cellStyle name="_0302 Mali Tablo_A 6" xfId="1270" xr:uid="{C205EE18-34A9-477A-9FC1-ED067D4159D4}"/>
    <cellStyle name="_0302 Mali Tablo_A 6_Gross Inflow (@ageas share)" xfId="1271" xr:uid="{D2EAB1EE-E3D5-4676-904F-2AF1D850124C}"/>
    <cellStyle name="_0302 Mali Tablo_A 6_Life (EU)" xfId="1272" xr:uid="{68649057-B2F6-4614-8331-CEA9A79C3552}"/>
    <cellStyle name="_0302 Mali Tablo_A 6_Slide_14 (2)" xfId="1273" xr:uid="{DECFF3E8-748A-448F-A54F-D2C697CFB6AB}"/>
    <cellStyle name="_0302 Mali Tablo_A 6_Slide_30 (2)" xfId="1274" xr:uid="{78C77221-3DF9-40FF-9F1E-75A1296B5D27}"/>
    <cellStyle name="_0302 Mali Tablo_A 6_Slide_37 (1)" xfId="1275" xr:uid="{E41AF753-7E23-4AF6-A7BC-6BD426556CB9}"/>
    <cellStyle name="_0302 Mali Tablo_A 6_Visionline (Net profit)" xfId="1276" xr:uid="{DF8D4B20-7865-48BA-930E-C6D64B004101}"/>
    <cellStyle name="_0302 Mali Tablo_A 7" xfId="1277" xr:uid="{880CD798-B423-473C-BC7A-6FF8010DFE87}"/>
    <cellStyle name="_0302 Mali Tablo_A 7_Gross Inflow (@ageas share)" xfId="1278" xr:uid="{E5429F8B-9854-479E-ABF9-1181903B7D41}"/>
    <cellStyle name="_0302 Mali Tablo_A 7_Life (EU)" xfId="1279" xr:uid="{79820B49-D3CA-4805-B597-79213E032A9D}"/>
    <cellStyle name="_0302 Mali Tablo_A 7_Slide_14 (2)" xfId="1280" xr:uid="{D7100158-4DDA-4A0B-BECA-F3604525AA0A}"/>
    <cellStyle name="_0302 Mali Tablo_A 7_Slide_30 (2)" xfId="1281" xr:uid="{965AF463-DD85-4437-8B10-51EA085CBED0}"/>
    <cellStyle name="_0302 Mali Tablo_A 7_Slide_37 (1)" xfId="1282" xr:uid="{97B83069-3EC2-4B36-965D-234AEA134758}"/>
    <cellStyle name="_0302 Mali Tablo_A 7_Visionline (Net profit)" xfId="1283" xr:uid="{B01EE857-279D-456C-8F75-FC083396BA92}"/>
    <cellStyle name="_0302 Mali Tablo_A 8" xfId="1284" xr:uid="{63F54E12-3D45-4EA5-AE72-DF5AC634183F}"/>
    <cellStyle name="_0302 Mali Tablo_A 8_Gross Inflow (@ageas share)" xfId="1285" xr:uid="{71F0E179-C691-4BC1-8936-AEC84A418375}"/>
    <cellStyle name="_0302 Mali Tablo_A 8_Life (EU)" xfId="1286" xr:uid="{FC061BC4-3BC1-449C-BEF3-6BE03CC55F1B}"/>
    <cellStyle name="_0302 Mali Tablo_A 8_Slide_14 (2)" xfId="1287" xr:uid="{E264AE12-A708-424A-9CC2-C317ED3A9876}"/>
    <cellStyle name="_0302 Mali Tablo_A 8_Slide_30 (2)" xfId="1288" xr:uid="{F45A3C16-FEDB-49DD-A5F7-BFEE138F064B}"/>
    <cellStyle name="_0302 Mali Tablo_A 8_Slide_37 (1)" xfId="1289" xr:uid="{78E4BB9C-8DFB-4C0A-8E79-07B2657D0C76}"/>
    <cellStyle name="_0302 Mali Tablo_A 8_Visionline (Net profit)" xfId="1290" xr:uid="{80577FC6-2D46-4284-9FC6-01F33857A623}"/>
    <cellStyle name="_0302 Mali Tablo_A 9" xfId="1291" xr:uid="{CDF85F66-FA52-4D0E-B293-23EB234CEA35}"/>
    <cellStyle name="_0302 Mali Tablo_A 9_Gross Inflow (@ageas share)" xfId="1292" xr:uid="{E6FB1916-C4FD-410B-8756-DC7D98CBA53F}"/>
    <cellStyle name="_0302 Mali Tablo_A 9_Life (EU)" xfId="1293" xr:uid="{0C25826C-677B-413A-9934-A10B63B208FE}"/>
    <cellStyle name="_0302 Mali Tablo_A 9_Slide_14 (2)" xfId="1294" xr:uid="{6ACEED5D-4DC4-4BC5-8D78-9AF963E9F8CB}"/>
    <cellStyle name="_0302 Mali Tablo_A 9_Slide_30 (2)" xfId="1295" xr:uid="{A423F4CA-3831-457B-8165-9B350AB1EA3C}"/>
    <cellStyle name="_0302 Mali Tablo_A 9_Slide_37 (1)" xfId="1296" xr:uid="{2F69A630-014F-4C5D-9028-CEF4A7138103}"/>
    <cellStyle name="_0302 Mali Tablo_A 9_Visionline (Net profit)" xfId="1297" xr:uid="{F394BDEE-D818-4900-8712-F1CAC9D3D02C}"/>
    <cellStyle name="_0302 Mali Tablo_A_Gross Inflow (@ageas share)" xfId="1298" xr:uid="{5DF0255F-F576-40AA-B23F-F2F6CCA8C87F}"/>
    <cellStyle name="_0302 Mali Tablo_A_Life (EU)" xfId="1299" xr:uid="{3B57DD4F-B2F4-42F9-81E1-0A1F00829618}"/>
    <cellStyle name="_0302 Mali Tablo_A_Slide_14 (2)" xfId="1300" xr:uid="{418508E8-0D26-427B-9311-E688AB6E757F}"/>
    <cellStyle name="_0302 Mali Tablo_A_Slide_30 (2)" xfId="1301" xr:uid="{1D249134-608D-4E49-993C-5B1AF56E4350}"/>
    <cellStyle name="_0302 Mali Tablo_A_Slide_37 (1)" xfId="1302" xr:uid="{4B36BB87-AC36-45CD-BFEF-ED0B13F88866}"/>
    <cellStyle name="_0302 Mali Tablo_A_Visionline (Net profit)" xfId="1303" xr:uid="{41AD08B7-83E5-4E15-B96A-731204F99AE0}"/>
    <cellStyle name="_0302 Mali Tablo_B" xfId="1304" xr:uid="{8584E52B-D886-4162-B5D2-277A41EB61B7}"/>
    <cellStyle name="_0302 Mali Tablo_C" xfId="1305" xr:uid="{D177EB2D-AA69-4DC7-97A6-95DB047F97DA}"/>
    <cellStyle name="_0302 Mali Tablo_C 10" xfId="1306" xr:uid="{8DA66501-02A4-4413-B3AF-73A7CD73656F}"/>
    <cellStyle name="_0302 Mali Tablo_C 10_Gross Inflow (@ageas share)" xfId="1307" xr:uid="{FBEDEA45-D148-4946-898D-E9F1FCB268B6}"/>
    <cellStyle name="_0302 Mali Tablo_C 10_Life (EU)" xfId="1308" xr:uid="{EBE7A7B6-BB54-4D73-A464-30C417E58CC8}"/>
    <cellStyle name="_0302 Mali Tablo_C 10_Slide_14 (2)" xfId="1309" xr:uid="{F972FD66-CCC6-4425-99A0-B56BEC0D83CA}"/>
    <cellStyle name="_0302 Mali Tablo_C 10_Slide_30 (2)" xfId="1310" xr:uid="{7C383D8A-4004-4CAF-B36E-D9390E5AFF8B}"/>
    <cellStyle name="_0302 Mali Tablo_C 10_Slide_37 (1)" xfId="1311" xr:uid="{8B589556-0AF0-4AF6-9D73-83128A36C7F7}"/>
    <cellStyle name="_0302 Mali Tablo_C 10_Visionline (Net profit)" xfId="1312" xr:uid="{8D234D9A-04E6-4F20-A112-E4EC396FD772}"/>
    <cellStyle name="_0302 Mali Tablo_C 2" xfId="1313" xr:uid="{D27D715B-76CF-4ECD-B16B-825195072EA7}"/>
    <cellStyle name="_0302 Mali Tablo_C 2_Gross Inflow (@ageas share)" xfId="1314" xr:uid="{9B4E8ED6-242D-4C65-A936-66382C2340F1}"/>
    <cellStyle name="_0302 Mali Tablo_C 2_Life (EU)" xfId="1315" xr:uid="{5FB7F515-5DC1-4A80-9A38-3BED7CCED161}"/>
    <cellStyle name="_0302 Mali Tablo_C 2_Slide_14 (2)" xfId="1316" xr:uid="{3AF4B669-BA3C-4B8A-9E56-B82E97CE2A6F}"/>
    <cellStyle name="_0302 Mali Tablo_C 2_Slide_30 (2)" xfId="1317" xr:uid="{43648575-22BE-41DD-906B-62CFA2A6619B}"/>
    <cellStyle name="_0302 Mali Tablo_C 2_Slide_37 (1)" xfId="1318" xr:uid="{81B6CD2E-0B98-4A86-A373-809EDC81DA48}"/>
    <cellStyle name="_0302 Mali Tablo_C 2_Visionline (Net profit)" xfId="1319" xr:uid="{F58343C3-09CD-4F9D-A39E-29DEDBBB6CEA}"/>
    <cellStyle name="_0302 Mali Tablo_C 3" xfId="1320" xr:uid="{2ECA3E58-860E-49AA-B60A-7E2AD9F82E97}"/>
    <cellStyle name="_0302 Mali Tablo_C 3_Gross Inflow (@ageas share)" xfId="1321" xr:uid="{3A28FBD1-F778-40D3-A17B-DE019298C00B}"/>
    <cellStyle name="_0302 Mali Tablo_C 3_Life (EU)" xfId="1322" xr:uid="{AE168080-D577-4101-B753-6D319929153D}"/>
    <cellStyle name="_0302 Mali Tablo_C 3_Slide_14 (2)" xfId="1323" xr:uid="{FA8CBE6C-AC0E-42A9-BEA1-F8DD894FEF3D}"/>
    <cellStyle name="_0302 Mali Tablo_C 3_Slide_30 (2)" xfId="1324" xr:uid="{2D186493-DC36-45E6-889E-810C020E28A5}"/>
    <cellStyle name="_0302 Mali Tablo_C 3_Slide_37 (1)" xfId="1325" xr:uid="{8D48F0B7-39EE-4ABD-A6B4-1F20286D9A76}"/>
    <cellStyle name="_0302 Mali Tablo_C 3_Visionline (Net profit)" xfId="1326" xr:uid="{F456C6FB-1945-470F-A9C3-172578466B6C}"/>
    <cellStyle name="_0302 Mali Tablo_C 4" xfId="1327" xr:uid="{CBBC22EF-5E60-490F-9834-3D4A597D67B7}"/>
    <cellStyle name="_0302 Mali Tablo_C 4_Gross Inflow (@ageas share)" xfId="1328" xr:uid="{68856D8F-3E87-4FB9-AD8A-EB799E0E7EEE}"/>
    <cellStyle name="_0302 Mali Tablo_C 4_Life (EU)" xfId="1329" xr:uid="{203CCA95-9355-41DB-9B90-FBA89E45C212}"/>
    <cellStyle name="_0302 Mali Tablo_C 4_Slide_14 (2)" xfId="1330" xr:uid="{7A08BECA-D957-4463-B118-34007BD71247}"/>
    <cellStyle name="_0302 Mali Tablo_C 4_Slide_30 (2)" xfId="1331" xr:uid="{3AD58406-A9BE-4E03-97FB-52748EDB7E1B}"/>
    <cellStyle name="_0302 Mali Tablo_C 4_Slide_37 (1)" xfId="1332" xr:uid="{E706F77E-91D5-4D11-A271-EF744F93F0FA}"/>
    <cellStyle name="_0302 Mali Tablo_C 4_Visionline (Net profit)" xfId="1333" xr:uid="{65164E8C-54C2-480E-A10A-62E61EE29A0D}"/>
    <cellStyle name="_0302 Mali Tablo_C 5" xfId="1334" xr:uid="{13B980D8-5810-4B91-8FE0-82135FAE78FE}"/>
    <cellStyle name="_0302 Mali Tablo_C 5_Gross Inflow (@ageas share)" xfId="1335" xr:uid="{64775739-47D7-4E2C-9F2F-987DF13BC697}"/>
    <cellStyle name="_0302 Mali Tablo_C 5_Life (EU)" xfId="1336" xr:uid="{0E1E1E9A-4E87-4C86-A4B9-B06334D71DA5}"/>
    <cellStyle name="_0302 Mali Tablo_C 5_Slide_14 (2)" xfId="1337" xr:uid="{3B8EC542-6C24-4B0D-9B1B-D274E95B07A8}"/>
    <cellStyle name="_0302 Mali Tablo_C 5_Slide_30 (2)" xfId="1338" xr:uid="{86DACC32-0017-4795-A352-902A63942F26}"/>
    <cellStyle name="_0302 Mali Tablo_C 5_Slide_37 (1)" xfId="1339" xr:uid="{F7272F4B-2263-4A2C-91C7-6528B30F2F7C}"/>
    <cellStyle name="_0302 Mali Tablo_C 5_Visionline (Net profit)" xfId="1340" xr:uid="{7C47B0C3-86FB-49C3-9CF1-F92048730BA8}"/>
    <cellStyle name="_0302 Mali Tablo_C 6" xfId="1341" xr:uid="{514EC7E7-44BB-4A76-8781-B47363C878B6}"/>
    <cellStyle name="_0302 Mali Tablo_C 6_Gross Inflow (@ageas share)" xfId="1342" xr:uid="{89C89C34-A919-4BB9-92C2-7C376B1F4123}"/>
    <cellStyle name="_0302 Mali Tablo_C 6_Life (EU)" xfId="1343" xr:uid="{DC4DB5E2-CAE0-4071-858D-A478A0DAC7BE}"/>
    <cellStyle name="_0302 Mali Tablo_C 6_Slide_14 (2)" xfId="1344" xr:uid="{0CD78BF3-14B5-4483-AFB0-751199DD1E7A}"/>
    <cellStyle name="_0302 Mali Tablo_C 6_Slide_30 (2)" xfId="1345" xr:uid="{0AC9A421-BB07-43DF-8903-E3D2C0FC6EFB}"/>
    <cellStyle name="_0302 Mali Tablo_C 6_Slide_37 (1)" xfId="1346" xr:uid="{3333D071-A258-4FAD-8C59-84023AAC02AF}"/>
    <cellStyle name="_0302 Mali Tablo_C 6_Visionline (Net profit)" xfId="1347" xr:uid="{B68449C9-200A-47FE-9502-94F22F81050C}"/>
    <cellStyle name="_0302 Mali Tablo_C 7" xfId="1348" xr:uid="{A9A47E5E-172F-4C66-8B7A-683406145937}"/>
    <cellStyle name="_0302 Mali Tablo_C 7_Gross Inflow (@ageas share)" xfId="1349" xr:uid="{09C6A9E3-0192-4C21-8C4D-BF9DC086A184}"/>
    <cellStyle name="_0302 Mali Tablo_C 7_Life (EU)" xfId="1350" xr:uid="{688F7307-6D34-45E1-B0A9-FD4A3AEB4974}"/>
    <cellStyle name="_0302 Mali Tablo_C 7_Slide_14 (2)" xfId="1351" xr:uid="{B6051F04-0CB0-4FA3-ABEA-B4AD05468431}"/>
    <cellStyle name="_0302 Mali Tablo_C 7_Slide_30 (2)" xfId="1352" xr:uid="{48CF61E2-01BE-4DEC-AEB2-4E7E2CAFC124}"/>
    <cellStyle name="_0302 Mali Tablo_C 7_Slide_37 (1)" xfId="1353" xr:uid="{042B3DA9-DBD1-4C1B-A855-8A7AE07E03E5}"/>
    <cellStyle name="_0302 Mali Tablo_C 7_Visionline (Net profit)" xfId="1354" xr:uid="{5166580F-4C77-47B5-9A54-693CC859D2AC}"/>
    <cellStyle name="_0302 Mali Tablo_C 8" xfId="1355" xr:uid="{40E08363-5795-4D7C-AB71-F5AB99CBC84D}"/>
    <cellStyle name="_0302 Mali Tablo_C 8_Gross Inflow (@ageas share)" xfId="1356" xr:uid="{DA6E4E2A-75FE-45DE-B090-E3178CD61DA7}"/>
    <cellStyle name="_0302 Mali Tablo_C 8_Life (EU)" xfId="1357" xr:uid="{1B82D4AB-0876-4E66-B5F7-62ECB8B07781}"/>
    <cellStyle name="_0302 Mali Tablo_C 8_Slide_14 (2)" xfId="1358" xr:uid="{5E03FD96-B3A8-4143-A5E4-1494D48CEB8A}"/>
    <cellStyle name="_0302 Mali Tablo_C 8_Slide_30 (2)" xfId="1359" xr:uid="{CE67BA69-9855-493F-8363-82E185DE654B}"/>
    <cellStyle name="_0302 Mali Tablo_C 8_Slide_37 (1)" xfId="1360" xr:uid="{1207F1C4-3366-4D17-94D6-DBF718B18D77}"/>
    <cellStyle name="_0302 Mali Tablo_C 8_Visionline (Net profit)" xfId="1361" xr:uid="{AC0087A4-EB58-4A14-B9AF-69F6505BD2AC}"/>
    <cellStyle name="_0302 Mali Tablo_C 9" xfId="1362" xr:uid="{C1A21D40-3D7B-4B32-AF64-19BDE9D2039C}"/>
    <cellStyle name="_0302 Mali Tablo_C 9_Gross Inflow (@ageas share)" xfId="1363" xr:uid="{0024688D-D9E0-4A55-A08B-167AB370B9A3}"/>
    <cellStyle name="_0302 Mali Tablo_C 9_Life (EU)" xfId="1364" xr:uid="{6EB568DA-1157-4613-BDB2-CAD6F2C27A7A}"/>
    <cellStyle name="_0302 Mali Tablo_C 9_Slide_14 (2)" xfId="1365" xr:uid="{2F5789F8-E846-4BB7-8084-6F2E181D03D3}"/>
    <cellStyle name="_0302 Mali Tablo_C 9_Slide_30 (2)" xfId="1366" xr:uid="{547EF8A0-65D8-42D0-853D-2F1034ACA726}"/>
    <cellStyle name="_0302 Mali Tablo_C 9_Slide_37 (1)" xfId="1367" xr:uid="{A1036586-4F65-4084-938D-99F5148EFB03}"/>
    <cellStyle name="_0302 Mali Tablo_C 9_Visionline (Net profit)" xfId="1368" xr:uid="{3F237633-1B4C-40B9-90B9-50DB966AF3A6}"/>
    <cellStyle name="_0302 Mali Tablo_C_Gross Inflow (@ageas share)" xfId="1369" xr:uid="{310E1642-FC87-4DA7-AF17-1597D6728A80}"/>
    <cellStyle name="_0302 Mali Tablo_C_Life (EU)" xfId="1370" xr:uid="{181EC241-099A-4A35-BA06-0DAC6EEEC4A6}"/>
    <cellStyle name="_0302 Mali Tablo_C_Slide_14 (2)" xfId="1371" xr:uid="{970CA6D5-0359-4976-B0D5-CF4162E75029}"/>
    <cellStyle name="_0302 Mali Tablo_C_Slide_30 (2)" xfId="1372" xr:uid="{2E24C3AC-9901-41B7-B0A5-D90930E1C628}"/>
    <cellStyle name="_0302 Mali Tablo_C_Slide_37 (1)" xfId="1373" xr:uid="{1BC339C7-3F55-4136-82AF-CAFD5BD72B4F}"/>
    <cellStyle name="_0302 Mali Tablo_C_Visionline (Net profit)" xfId="1374" xr:uid="{86E8B79F-F377-45DF-A603-76AF45F2A51E}"/>
    <cellStyle name="_0302 Mali Tablo_D" xfId="1375" xr:uid="{49E43D96-69C9-401E-BC10-22702267F878}"/>
    <cellStyle name="_0302 Mali Tablo_D 10" xfId="1376" xr:uid="{6348F159-DCEB-4D0D-93D2-4CD7753B29BD}"/>
    <cellStyle name="_0302 Mali Tablo_D 2" xfId="1377" xr:uid="{A2539EC1-5C18-48A6-9800-569084E40BAF}"/>
    <cellStyle name="_0302 Mali Tablo_D 3" xfId="1378" xr:uid="{34B5F2AE-5C13-4852-BE56-787FDD8A2AAE}"/>
    <cellStyle name="_0302 Mali Tablo_D 4" xfId="1379" xr:uid="{E92CAA8B-8A7D-4F66-A757-F3B3E66484AA}"/>
    <cellStyle name="_0302 Mali Tablo_D 5" xfId="1380" xr:uid="{4E801C0B-29BA-4584-B3F2-984F7962F117}"/>
    <cellStyle name="_0302 Mali Tablo_D 6" xfId="1381" xr:uid="{15449C57-335B-41BC-A47D-BCAC15F41DC0}"/>
    <cellStyle name="_0302 Mali Tablo_D 7" xfId="1382" xr:uid="{2F5502D0-BB43-4325-B366-317CEC99C94D}"/>
    <cellStyle name="_0302 Mali Tablo_D 8" xfId="1383" xr:uid="{1CB5B5E6-343A-40E8-835A-436B62AA4E93}"/>
    <cellStyle name="_0302 Mali Tablo_D 9" xfId="1384" xr:uid="{0EA9DE07-4F89-436F-A91E-FBEC33DF85CE}"/>
    <cellStyle name="_0302 Mali Tablo_E" xfId="1385" xr:uid="{94DB6AE7-26C3-4371-ABF7-6DC8875455F7}"/>
    <cellStyle name="_0302 Mali Tablo_E 10" xfId="1386" xr:uid="{D1493C15-729D-45E0-90A1-20D2D40F614F}"/>
    <cellStyle name="_0302 Mali Tablo_E 2" xfId="1387" xr:uid="{6C245080-8046-4E03-BFA2-690759F517FA}"/>
    <cellStyle name="_0302 Mali Tablo_E 3" xfId="1388" xr:uid="{0BA09959-9B32-4212-9C6C-BD3E221B7776}"/>
    <cellStyle name="_0302 Mali Tablo_E 4" xfId="1389" xr:uid="{467AA924-CED8-4862-B77D-4F152DDEBA94}"/>
    <cellStyle name="_0302 Mali Tablo_E 5" xfId="1390" xr:uid="{DA0B6427-AB25-491A-95D8-3046043C00D5}"/>
    <cellStyle name="_0302 Mali Tablo_E 6" xfId="1391" xr:uid="{6D979A0A-EC5D-454C-92BE-2C3453254350}"/>
    <cellStyle name="_0302 Mali Tablo_E 7" xfId="1392" xr:uid="{F7207252-D98C-467D-A76F-96612DADB52C}"/>
    <cellStyle name="_0302 Mali Tablo_E 8" xfId="1393" xr:uid="{3F1807EC-2FA6-41C2-B226-C6E70727B9BD}"/>
    <cellStyle name="_0302 Mali Tablo_E 9" xfId="1394" xr:uid="{5B013066-3C0B-424F-804F-94A534E8C441}"/>
    <cellStyle name="_0302 Mali Tablo_F" xfId="1395" xr:uid="{7954A3D4-16A7-4ADD-B9EE-286793E9A553}"/>
    <cellStyle name="_0302 Mali Tablo_F 2" xfId="1396" xr:uid="{EF1329BB-0AFF-4700-BB42-E297B834AA2E}"/>
    <cellStyle name="_0302 Mali Tablo_F 3" xfId="1397" xr:uid="{CEA506D0-DD98-493B-A5E1-7BEEB097C898}"/>
    <cellStyle name="_0302_1" xfId="1398" xr:uid="{9E0C93CC-53F5-474B-9D30-07D5ACDC78DD}"/>
    <cellStyle name="_0302_1 2" xfId="1399" xr:uid="{08106366-011F-4418-9E89-588BDD5820CB}"/>
    <cellStyle name="_0302_1 3" xfId="1400" xr:uid="{DAFC12D6-9BC7-403A-8B17-23F89014ECFF}"/>
    <cellStyle name="_0302_2" xfId="1401" xr:uid="{AC4067C9-D8DC-46CC-BB1C-068568DBAB83}"/>
    <cellStyle name="_0302_2 10" xfId="1402" xr:uid="{1360CEDC-3A77-482D-927E-E581E6CAB2AC}"/>
    <cellStyle name="_0302_2 2" xfId="1403" xr:uid="{AB990CD7-CB44-4760-85DF-EEBE1B610DA7}"/>
    <cellStyle name="_0302_2 3" xfId="1404" xr:uid="{DFACDF03-B94D-49E2-ABB2-3B4D01F83831}"/>
    <cellStyle name="_0302_2 4" xfId="1405" xr:uid="{C1315D34-DF90-46A4-8CDF-58D1AF27A585}"/>
    <cellStyle name="_0302_2 5" xfId="1406" xr:uid="{62A1736A-3837-441B-BB8C-3C4C42209DE2}"/>
    <cellStyle name="_0302_2 6" xfId="1407" xr:uid="{0D5A7F11-36AE-4D17-AAD2-712AD4CCFF54}"/>
    <cellStyle name="_0302_2 7" xfId="1408" xr:uid="{04C756DB-F840-4FAA-871F-5321AA6AB29C}"/>
    <cellStyle name="_0302_2 8" xfId="1409" xr:uid="{702ECE50-14AE-47B2-92CB-9463A1AD7DFE}"/>
    <cellStyle name="_0302_2 9" xfId="1410" xr:uid="{7F7DC989-8B24-474B-84E8-6B03EA6BBBAD}"/>
    <cellStyle name="_0302_3" xfId="1411" xr:uid="{BF9D1010-BB9A-46C2-BE08-2F194BD151B8}"/>
    <cellStyle name="_0302_3 10" xfId="1412" xr:uid="{D6B0078E-6F20-4FA1-BB1D-AE3CA893C588}"/>
    <cellStyle name="_0302_3 2" xfId="1413" xr:uid="{5E41D2C9-0CC4-44EF-9E91-E5B265D65DCF}"/>
    <cellStyle name="_0302_3 3" xfId="1414" xr:uid="{06E45C73-E1DF-4440-9969-45CDA08DEB9A}"/>
    <cellStyle name="_0302_3 4" xfId="1415" xr:uid="{0861B263-882C-445C-82B6-41C5F3316C10}"/>
    <cellStyle name="_0302_3 5" xfId="1416" xr:uid="{24A964BC-9F1F-4CE2-A1DE-333376880808}"/>
    <cellStyle name="_0302_3 6" xfId="1417" xr:uid="{AFB0C2EE-7A69-4998-982E-E83199847A31}"/>
    <cellStyle name="_0302_3 7" xfId="1418" xr:uid="{D5198BC6-8D35-49A3-B1A2-7E6EA80E671B}"/>
    <cellStyle name="_0302_3 8" xfId="1419" xr:uid="{DFA63981-5561-409B-8B14-31494AA40BAD}"/>
    <cellStyle name="_0302_3 9" xfId="1420" xr:uid="{F3EEDBC1-6715-4EA5-B6C0-7239ECEF4B7F}"/>
    <cellStyle name="_0302_4" xfId="1421" xr:uid="{0F336546-626A-4A0F-B06F-FFA66F21B3EE}"/>
    <cellStyle name="_0302_4 10" xfId="1422" xr:uid="{F7DC3239-E318-416F-BB0E-F12ED9FABECC}"/>
    <cellStyle name="_0302_4 2" xfId="1423" xr:uid="{03617F78-B945-48DD-BEDA-3238183FDBD1}"/>
    <cellStyle name="_0302_4 3" xfId="1424" xr:uid="{1100E948-007E-4B21-A89F-A18BDCBDC4F7}"/>
    <cellStyle name="_0302_4 4" xfId="1425" xr:uid="{BC8CF38E-7BDB-4E3A-AFE9-83A60BC1B958}"/>
    <cellStyle name="_0302_4 5" xfId="1426" xr:uid="{E92C2CAD-3021-41D2-96A5-ACF377E81AF3}"/>
    <cellStyle name="_0302_4 6" xfId="1427" xr:uid="{4BC1EDE5-2516-4779-BA2F-F20A1337DE84}"/>
    <cellStyle name="_0302_4 7" xfId="1428" xr:uid="{99C263B1-FDAD-4EFD-84B1-21E1CAD90356}"/>
    <cellStyle name="_0302_4 8" xfId="1429" xr:uid="{97BFE17A-648F-43EC-B951-3596062CAAF6}"/>
    <cellStyle name="_0302_4 9" xfId="1430" xr:uid="{581595E5-222C-4208-97AD-1BFA857B5AF9}"/>
    <cellStyle name="_0302_5" xfId="1431" xr:uid="{8D83CC16-0D97-43C6-BFEC-AC336AD014E7}"/>
    <cellStyle name="_0302_5 2" xfId="1432" xr:uid="{180F20CA-D866-414A-9AA2-EBC5E9041732}"/>
    <cellStyle name="_0302_5 3" xfId="1433" xr:uid="{21D9EE2D-7B6A-4586-B1CA-B83646493E6D}"/>
    <cellStyle name="_0302_6" xfId="1434" xr:uid="{469D86B4-7EF3-4D60-945B-4CD599D07D6D}"/>
    <cellStyle name="_0302_6 10" xfId="1435" xr:uid="{92C6AA22-7F48-4569-B7BC-23C8974162AE}"/>
    <cellStyle name="_0302_6 2" xfId="1436" xr:uid="{ADC7E324-0E14-42D2-8C5C-440EEBDCD2D0}"/>
    <cellStyle name="_0302_6 3" xfId="1437" xr:uid="{11D744FA-9A2A-4690-A1DC-F545422C3AB7}"/>
    <cellStyle name="_0302_6 4" xfId="1438" xr:uid="{C9F61531-41C4-4081-A29F-496702376DCB}"/>
    <cellStyle name="_0302_6 5" xfId="1439" xr:uid="{3E057A3C-F22C-461E-B6BE-2FA69B74590E}"/>
    <cellStyle name="_0302_6 6" xfId="1440" xr:uid="{53DAE783-0CE6-4AA8-B44D-8F7826CC47B4}"/>
    <cellStyle name="_0302_6 7" xfId="1441" xr:uid="{20F5F18A-59F8-475A-8C70-23F5673FD402}"/>
    <cellStyle name="_0302_6 8" xfId="1442" xr:uid="{BBEEB779-890C-45B5-9504-E63E62682080}"/>
    <cellStyle name="_0302_6 9" xfId="1443" xr:uid="{94E5E641-6906-4062-991A-E3CAD6918108}"/>
    <cellStyle name="_0302_7" xfId="1444" xr:uid="{2195E8CF-093D-4FAE-86B6-08A6E8783A5C}"/>
    <cellStyle name="_0302_7 10" xfId="1445" xr:uid="{6D20AED0-F16E-4926-8211-F3F4555C2717}"/>
    <cellStyle name="_0302_7 2" xfId="1446" xr:uid="{D5D5EEB9-6043-49F3-97DA-78156EA0FB26}"/>
    <cellStyle name="_0302_7 3" xfId="1447" xr:uid="{1B175B6A-DBBE-414F-A805-6A8B8435093F}"/>
    <cellStyle name="_0302_7 4" xfId="1448" xr:uid="{E72ED74C-D6DA-4560-B31C-1EAAB9C9EE40}"/>
    <cellStyle name="_0302_7 5" xfId="1449" xr:uid="{19400EE7-D9D5-4264-B28E-E25B36E9227A}"/>
    <cellStyle name="_0302_7 6" xfId="1450" xr:uid="{07273FB3-5978-4F1F-962B-BA91D520999D}"/>
    <cellStyle name="_0302_7 7" xfId="1451" xr:uid="{8AB90213-1EBC-4003-AF4A-BE3A81315EE1}"/>
    <cellStyle name="_0302_7 8" xfId="1452" xr:uid="{E20F8AFF-7F87-4D22-950A-819F55765823}"/>
    <cellStyle name="_0302_7 9" xfId="1453" xr:uid="{E602733C-4014-4E53-AEB2-E7AD62C0FEA5}"/>
    <cellStyle name="_0302_8" xfId="1454" xr:uid="{4CA7BBEA-956D-4F76-A005-E247529E9810}"/>
    <cellStyle name="_0302_9" xfId="1455" xr:uid="{1B3DA283-CAC4-463E-BE75-6F5844F2644A}"/>
    <cellStyle name="_0302_A" xfId="1456" xr:uid="{5E1FD071-224E-48AF-9A9D-75C278E1DB30}"/>
    <cellStyle name="_0302_B" xfId="1457" xr:uid="{57A7C2CF-CCD9-4D4F-9155-FB5986EEC843}"/>
    <cellStyle name="_0302_B 10" xfId="1458" xr:uid="{B3F71F9E-ED19-4629-B0B7-11D9279470CF}"/>
    <cellStyle name="_0302_B 10_Gross Inflow (@ageas share)" xfId="1459" xr:uid="{5873AED7-FC62-4E62-8DD2-8BE83C51EF52}"/>
    <cellStyle name="_0302_B 10_Life (EU)" xfId="1460" xr:uid="{2A83A070-EF43-4846-B880-AEB787049C62}"/>
    <cellStyle name="_0302_B 10_Slide_14 (2)" xfId="1461" xr:uid="{F712A1A7-12FF-4A22-ABF7-BD02CA787CE1}"/>
    <cellStyle name="_0302_B 10_Slide_30 (2)" xfId="1462" xr:uid="{0542789F-7BEB-4927-8051-6F40AB9849A7}"/>
    <cellStyle name="_0302_B 10_Slide_37 (1)" xfId="1463" xr:uid="{0E8B86F0-87D6-4EF8-8DC8-87632A053484}"/>
    <cellStyle name="_0302_B 10_Visionline (Net profit)" xfId="1464" xr:uid="{E6228293-66D8-4C4E-B831-D83086CB77C4}"/>
    <cellStyle name="_0302_B 2" xfId="1465" xr:uid="{BEF4AB7B-254F-43A6-AC8F-A62AEC8C2A1A}"/>
    <cellStyle name="_0302_B 2_Gross Inflow (@ageas share)" xfId="1466" xr:uid="{DA90F299-345C-4035-8A0F-15BCCD5ADA8F}"/>
    <cellStyle name="_0302_B 2_Life (EU)" xfId="1467" xr:uid="{70851EED-453D-4039-BEA3-E13F8164F34B}"/>
    <cellStyle name="_0302_B 2_Slide_14 (2)" xfId="1468" xr:uid="{51995CAC-019F-42B1-AD68-19C785083BD8}"/>
    <cellStyle name="_0302_B 2_Slide_30 (2)" xfId="1469" xr:uid="{3854BEE2-8FD3-41CC-866D-BC765B41E55E}"/>
    <cellStyle name="_0302_B 2_Slide_37 (1)" xfId="1470" xr:uid="{96EC9FCC-87BD-4F8F-86B9-C8A8F5A994ED}"/>
    <cellStyle name="_0302_B 2_Visionline (Net profit)" xfId="1471" xr:uid="{7704D23E-C4D0-4B44-8AFD-DBD315BC966B}"/>
    <cellStyle name="_0302_B 3" xfId="1472" xr:uid="{30CA8BDA-6BBF-40EF-941A-7635B28D4B6E}"/>
    <cellStyle name="_0302_B 3_Gross Inflow (@ageas share)" xfId="1473" xr:uid="{C91289DF-2E30-405F-B565-E793BBCA0E1C}"/>
    <cellStyle name="_0302_B 3_Life (EU)" xfId="1474" xr:uid="{3E830AC8-B4CE-4F15-AFD1-8CC527336EA9}"/>
    <cellStyle name="_0302_B 3_Slide_14 (2)" xfId="1475" xr:uid="{43BF0D18-1798-479F-9B28-5C765609F006}"/>
    <cellStyle name="_0302_B 3_Slide_30 (2)" xfId="1476" xr:uid="{095201F4-D9D8-45E1-B381-3F862A556A21}"/>
    <cellStyle name="_0302_B 3_Slide_37 (1)" xfId="1477" xr:uid="{E6DF5A55-0CEF-49A9-917D-FD03260B3563}"/>
    <cellStyle name="_0302_B 3_Visionline (Net profit)" xfId="1478" xr:uid="{B5A34A43-2936-468E-BC3B-3A2CA08DAF24}"/>
    <cellStyle name="_0302_B 4" xfId="1479" xr:uid="{EB92868C-7FBD-4687-A729-F56B886C60A5}"/>
    <cellStyle name="_0302_B 4_Gross Inflow (@ageas share)" xfId="1480" xr:uid="{E42FA226-B9A0-4050-9E95-2293AFC602D9}"/>
    <cellStyle name="_0302_B 4_Life (EU)" xfId="1481" xr:uid="{4DD1E372-22BE-4F10-A344-52F2A91FE59A}"/>
    <cellStyle name="_0302_B 4_Slide_14 (2)" xfId="1482" xr:uid="{CAA3F823-AC89-4488-B06D-22F224440AED}"/>
    <cellStyle name="_0302_B 4_Slide_30 (2)" xfId="1483" xr:uid="{D9A5510B-77AC-4E9D-B4B2-8685CAAAE14A}"/>
    <cellStyle name="_0302_B 4_Slide_37 (1)" xfId="1484" xr:uid="{58BD3046-4AB4-4D0B-8BAD-C7448E00349F}"/>
    <cellStyle name="_0302_B 4_Visionline (Net profit)" xfId="1485" xr:uid="{F2E90FAA-396B-4558-AFBE-A255A4616416}"/>
    <cellStyle name="_0302_B 5" xfId="1486" xr:uid="{152DDBA9-2486-4722-A0DD-C7B8FE9ABF80}"/>
    <cellStyle name="_0302_B 5_Gross Inflow (@ageas share)" xfId="1487" xr:uid="{8AD66D9B-8BD7-4B44-B514-D2964C6DFBC9}"/>
    <cellStyle name="_0302_B 5_Life (EU)" xfId="1488" xr:uid="{260B28CA-3DCC-4D52-9349-F95A03AC101D}"/>
    <cellStyle name="_0302_B 5_Slide_14 (2)" xfId="1489" xr:uid="{38032628-5AD4-4B19-A6E1-A24C74FB2FFA}"/>
    <cellStyle name="_0302_B 5_Slide_30 (2)" xfId="1490" xr:uid="{F24DE2CF-805E-4D33-8FEE-164BAA961093}"/>
    <cellStyle name="_0302_B 5_Slide_37 (1)" xfId="1491" xr:uid="{CDC4F388-7CAC-41AE-BFD5-98C145E14D39}"/>
    <cellStyle name="_0302_B 5_Visionline (Net profit)" xfId="1492" xr:uid="{1FFA9C01-F431-48F0-804E-C911AA94EA46}"/>
    <cellStyle name="_0302_B 6" xfId="1493" xr:uid="{068DA648-7F37-48D8-A2BE-63679FE9F985}"/>
    <cellStyle name="_0302_B 6_Gross Inflow (@ageas share)" xfId="1494" xr:uid="{39606172-A087-43D7-AB2F-9E769171CAD5}"/>
    <cellStyle name="_0302_B 6_Life (EU)" xfId="1495" xr:uid="{77EC18B7-00AA-456E-BF61-D51AAEB2D8C5}"/>
    <cellStyle name="_0302_B 6_Slide_14 (2)" xfId="1496" xr:uid="{E590823C-29A5-4F00-BA9C-7A13B5BE3F46}"/>
    <cellStyle name="_0302_B 6_Slide_30 (2)" xfId="1497" xr:uid="{C8D51AC5-210A-4FBD-A208-B629E34FA42D}"/>
    <cellStyle name="_0302_B 6_Slide_37 (1)" xfId="1498" xr:uid="{23E3A5EE-FC2B-42F3-8C6A-C34B35534723}"/>
    <cellStyle name="_0302_B 6_Visionline (Net profit)" xfId="1499" xr:uid="{6111AC0B-F605-4176-BE8A-1BF1CF848FEC}"/>
    <cellStyle name="_0302_B 7" xfId="1500" xr:uid="{90D0CAFC-5951-4C62-A0FC-81C840B9288F}"/>
    <cellStyle name="_0302_B 7_Gross Inflow (@ageas share)" xfId="1501" xr:uid="{9FD28940-14F4-4D29-890E-D2EA0892E12E}"/>
    <cellStyle name="_0302_B 7_Life (EU)" xfId="1502" xr:uid="{6F9AC17D-B8BB-48FF-8377-13C74A1905F5}"/>
    <cellStyle name="_0302_B 7_Slide_14 (2)" xfId="1503" xr:uid="{3CB06414-B56E-442D-8CB0-96CB678EE3AE}"/>
    <cellStyle name="_0302_B 7_Slide_30 (2)" xfId="1504" xr:uid="{990ABDA3-69E5-4D4D-826F-C4CFCFB628E1}"/>
    <cellStyle name="_0302_B 7_Slide_37 (1)" xfId="1505" xr:uid="{13E8ECD9-226D-498B-8BD6-83095358DC10}"/>
    <cellStyle name="_0302_B 7_Visionline (Net profit)" xfId="1506" xr:uid="{F771677C-D2F4-41CF-9A37-9D9F5145C20B}"/>
    <cellStyle name="_0302_B 8" xfId="1507" xr:uid="{D409FD2C-2457-44BF-B928-C1E3C3784580}"/>
    <cellStyle name="_0302_B 8_Gross Inflow (@ageas share)" xfId="1508" xr:uid="{15473A2F-764B-4FA0-9ED0-2E6F681C26D9}"/>
    <cellStyle name="_0302_B 8_Life (EU)" xfId="1509" xr:uid="{5F007E51-CCBD-40E5-934F-5FB86BC2D692}"/>
    <cellStyle name="_0302_B 8_Slide_14 (2)" xfId="1510" xr:uid="{F46FFDC2-BFA4-46D8-9822-CD61A64E51B0}"/>
    <cellStyle name="_0302_B 8_Slide_30 (2)" xfId="1511" xr:uid="{DC81CA56-0B30-47EA-BE48-3F2371D479CA}"/>
    <cellStyle name="_0302_B 8_Slide_37 (1)" xfId="1512" xr:uid="{50132337-A02B-47BF-984C-0D0D6C9FAB55}"/>
    <cellStyle name="_0302_B 8_Visionline (Net profit)" xfId="1513" xr:uid="{3D73FD6B-A485-49E1-9448-C0571887888C}"/>
    <cellStyle name="_0302_B 9" xfId="1514" xr:uid="{512772B9-BC4C-40DB-B86C-0735B5E8BC78}"/>
    <cellStyle name="_0302_B 9_Gross Inflow (@ageas share)" xfId="1515" xr:uid="{6CCEDBE0-4AC0-49E0-866D-4EF84EB4F875}"/>
    <cellStyle name="_0302_B 9_Life (EU)" xfId="1516" xr:uid="{B1373FE0-23E1-455A-A95A-54A558A7005F}"/>
    <cellStyle name="_0302_B 9_Slide_14 (2)" xfId="1517" xr:uid="{96CA5487-851F-45E4-9AF6-E4DCAB9A06B3}"/>
    <cellStyle name="_0302_B 9_Slide_30 (2)" xfId="1518" xr:uid="{060B59DF-B387-4F90-8FB5-D0DD8961FE68}"/>
    <cellStyle name="_0302_B 9_Slide_37 (1)" xfId="1519" xr:uid="{32712D27-DAD0-4147-A628-0CFF2B3E7CB0}"/>
    <cellStyle name="_0302_B 9_Visionline (Net profit)" xfId="1520" xr:uid="{3106AE2D-F0E9-4FEE-B0DC-DC12B7CFD54B}"/>
    <cellStyle name="_0302_B_Gross Inflow (@ageas share)" xfId="1521" xr:uid="{9A3D647A-36B5-4C01-B766-F26265C305CF}"/>
    <cellStyle name="_0302_B_Life (EU)" xfId="1522" xr:uid="{B8EB980F-C7EB-4FB6-AC5F-E6CB9ABA9FB1}"/>
    <cellStyle name="_0302_B_Slide_14 (2)" xfId="1523" xr:uid="{4E56AA23-6618-468A-B1AD-4C27CB3623B6}"/>
    <cellStyle name="_0302_B_Slide_30 (2)" xfId="1524" xr:uid="{DA23B14C-A1EC-49DD-8C6C-D295FC5C6497}"/>
    <cellStyle name="_0302_B_Slide_37 (1)" xfId="1525" xr:uid="{6788BED1-A5E5-43B2-B9D6-A1710ED73300}"/>
    <cellStyle name="_0302_B_Visionline (Net profit)" xfId="1526" xr:uid="{663B63F1-1266-45E2-8420-80ED827A5B22}"/>
    <cellStyle name="_0302_C" xfId="1527" xr:uid="{B5D65F44-4572-4784-9585-2B30BB060046}"/>
    <cellStyle name="_0302_C 10" xfId="1528" xr:uid="{B6F324A3-430E-484B-B3DD-78ABBCDD8EEB}"/>
    <cellStyle name="_0302_C 2" xfId="1529" xr:uid="{1839BC30-45F2-40CA-87CA-1C53964F8768}"/>
    <cellStyle name="_0302_C 3" xfId="1530" xr:uid="{1E8A8D67-9015-4545-A512-A3D126E4095F}"/>
    <cellStyle name="_0302_C 4" xfId="1531" xr:uid="{3577534F-45D2-404A-85FA-C48A112ECFAE}"/>
    <cellStyle name="_0302_C 5" xfId="1532" xr:uid="{0D5952D9-25F2-4675-8A59-36179927229F}"/>
    <cellStyle name="_0302_C 6" xfId="1533" xr:uid="{6699E04E-E0D9-446D-988F-9F1F230B21E4}"/>
    <cellStyle name="_0302_C 7" xfId="1534" xr:uid="{767CD6E0-935D-46E7-9F86-E77FE7ED4A6C}"/>
    <cellStyle name="_0302_C 8" xfId="1535" xr:uid="{576AE867-9C8C-4FF1-A3AF-1E7324A799F3}"/>
    <cellStyle name="_0302_C 9" xfId="1536" xr:uid="{C6D1D335-79B3-4904-A6A6-9450DB6156FD}"/>
    <cellStyle name="_0302_D" xfId="1537" xr:uid="{A72C8F00-C320-41CF-AE6A-9215959BACAF}"/>
    <cellStyle name="_0302_D 10" xfId="1538" xr:uid="{C789D0B0-78D7-4D42-99CA-CAEF40AD77F6}"/>
    <cellStyle name="_0302_D 10_Gross Inflow (@ageas share)" xfId="1539" xr:uid="{B55BDAFF-ABEF-4B65-85C1-C2AD363DC2D4}"/>
    <cellStyle name="_0302_D 10_Life (EU)" xfId="1540" xr:uid="{9483205B-4AE3-4F44-AC67-D9B1D9D8EB50}"/>
    <cellStyle name="_0302_D 10_Slide_14 (2)" xfId="1541" xr:uid="{11199902-9FF8-4813-93E6-F09959B9BF67}"/>
    <cellStyle name="_0302_D 10_Slide_30 (2)" xfId="1542" xr:uid="{0BCF1EA7-DF37-48FD-9B76-3DCAB2131558}"/>
    <cellStyle name="_0302_D 10_Slide_37 (1)" xfId="1543" xr:uid="{86499943-39CB-4A0C-AF06-455F89092B48}"/>
    <cellStyle name="_0302_D 10_Visionline (Net profit)" xfId="1544" xr:uid="{F47B3900-51E7-47CC-82A4-9F33995E5D9B}"/>
    <cellStyle name="_0302_D 2" xfId="1545" xr:uid="{42BCE4C3-FD10-4AC6-8559-D037444D98FC}"/>
    <cellStyle name="_0302_D 2_Gross Inflow (@ageas share)" xfId="1546" xr:uid="{1F4AFFD9-5BC9-4142-9E61-525C165628EC}"/>
    <cellStyle name="_0302_D 2_Life (EU)" xfId="1547" xr:uid="{77E96E7C-9BF1-4863-96DF-8FE8C737BAE4}"/>
    <cellStyle name="_0302_D 2_Slide_14 (2)" xfId="1548" xr:uid="{4552E052-C986-40CA-BCAD-69B41F6F1C59}"/>
    <cellStyle name="_0302_D 2_Slide_30 (2)" xfId="1549" xr:uid="{B2D56A72-9F3E-4DA6-AB09-4E4A396185F0}"/>
    <cellStyle name="_0302_D 2_Slide_37 (1)" xfId="1550" xr:uid="{669773CA-CCDA-4712-A272-FAEBA48EB6D6}"/>
    <cellStyle name="_0302_D 2_Visionline (Net profit)" xfId="1551" xr:uid="{76E965CA-D9AE-4740-A68E-A6486776F600}"/>
    <cellStyle name="_0302_D 3" xfId="1552" xr:uid="{91BDD6C9-FDBA-4FE5-B002-350B58C745F4}"/>
    <cellStyle name="_0302_D 3_Gross Inflow (@ageas share)" xfId="1553" xr:uid="{A2C9E3EB-C9D3-49EA-A0AA-9FDA1A917B84}"/>
    <cellStyle name="_0302_D 3_Life (EU)" xfId="1554" xr:uid="{E6584236-96C3-4563-B540-5DB806385E94}"/>
    <cellStyle name="_0302_D 3_Slide_14 (2)" xfId="1555" xr:uid="{F5B1001C-9703-41C4-A0DB-FE944F5C8701}"/>
    <cellStyle name="_0302_D 3_Slide_30 (2)" xfId="1556" xr:uid="{DCAFE25C-C3FF-4C80-9960-4E31095EE512}"/>
    <cellStyle name="_0302_D 3_Slide_37 (1)" xfId="1557" xr:uid="{A83D2AE4-5127-436C-88EB-9CFC07576AA0}"/>
    <cellStyle name="_0302_D 3_Visionline (Net profit)" xfId="1558" xr:uid="{CF94E5A7-B47B-4B85-A0FE-0D59934BAA6A}"/>
    <cellStyle name="_0302_D 4" xfId="1559" xr:uid="{DDC874DD-E00F-4E49-B811-BEBE59659474}"/>
    <cellStyle name="_0302_D 4_Gross Inflow (@ageas share)" xfId="1560" xr:uid="{1BAB72B2-F876-44A8-A78D-90AA56394875}"/>
    <cellStyle name="_0302_D 4_Life (EU)" xfId="1561" xr:uid="{C93435BE-4B8D-4B8D-BDB5-6D875D25C89D}"/>
    <cellStyle name="_0302_D 4_Slide_14 (2)" xfId="1562" xr:uid="{F43A59D6-08E2-420F-A275-84B506E4CD1C}"/>
    <cellStyle name="_0302_D 4_Slide_30 (2)" xfId="1563" xr:uid="{00DC21BB-A0CF-497A-8222-08FE6D417159}"/>
    <cellStyle name="_0302_D 4_Slide_37 (1)" xfId="1564" xr:uid="{D994EB5B-CDED-430A-984D-B21C0064EC57}"/>
    <cellStyle name="_0302_D 4_Visionline (Net profit)" xfId="1565" xr:uid="{576579B1-8BE1-4DE8-8667-29EED2D46666}"/>
    <cellStyle name="_0302_D 5" xfId="1566" xr:uid="{F2A54318-2110-4AF8-9E47-7AEDB3DA767E}"/>
    <cellStyle name="_0302_D 5_Gross Inflow (@ageas share)" xfId="1567" xr:uid="{8FD4746D-0FF7-4F43-BD85-50336C91E83C}"/>
    <cellStyle name="_0302_D 5_Life (EU)" xfId="1568" xr:uid="{E82DA464-7136-49B5-ADD2-426C774BC8F8}"/>
    <cellStyle name="_0302_D 5_Slide_14 (2)" xfId="1569" xr:uid="{4C31D208-741F-478D-A8BE-631221C2A3DB}"/>
    <cellStyle name="_0302_D 5_Slide_30 (2)" xfId="1570" xr:uid="{3C4FD352-7388-4E07-BDA1-D63DA4C94F90}"/>
    <cellStyle name="_0302_D 5_Slide_37 (1)" xfId="1571" xr:uid="{8F83781B-F958-42C9-AE5F-FE1030880ECF}"/>
    <cellStyle name="_0302_D 5_Visionline (Net profit)" xfId="1572" xr:uid="{64B8447C-09B8-43B7-B124-05D9EC8C8C39}"/>
    <cellStyle name="_0302_D 6" xfId="1573" xr:uid="{4A1FA72C-3CFB-467C-8867-2434ED671CB0}"/>
    <cellStyle name="_0302_D 6_Gross Inflow (@ageas share)" xfId="1574" xr:uid="{C80EDCF0-F7F8-455F-BCB7-F2EF7C3E255E}"/>
    <cellStyle name="_0302_D 6_Life (EU)" xfId="1575" xr:uid="{FA2E5723-F1E7-4B02-A8A4-BEC046070F4F}"/>
    <cellStyle name="_0302_D 6_Slide_14 (2)" xfId="1576" xr:uid="{6CCE81BF-0C13-4428-B57D-BAB6C0C4D377}"/>
    <cellStyle name="_0302_D 6_Slide_30 (2)" xfId="1577" xr:uid="{97A6DB7E-B657-493B-9F0F-71348CF71436}"/>
    <cellStyle name="_0302_D 6_Slide_37 (1)" xfId="1578" xr:uid="{564A6944-449E-49C6-A551-AC69BED8AA00}"/>
    <cellStyle name="_0302_D 6_Visionline (Net profit)" xfId="1579" xr:uid="{CE44F413-0138-4CDB-942E-0AAA91437176}"/>
    <cellStyle name="_0302_D 7" xfId="1580" xr:uid="{AC802058-1026-4004-9E1B-4A22C12271C4}"/>
    <cellStyle name="_0302_D 7_Gross Inflow (@ageas share)" xfId="1581" xr:uid="{4AC2D70A-E646-426B-974E-09EF7D783806}"/>
    <cellStyle name="_0302_D 7_Life (EU)" xfId="1582" xr:uid="{B30ED480-EA52-4E09-8271-DDB19F6F1B45}"/>
    <cellStyle name="_0302_D 7_Slide_14 (2)" xfId="1583" xr:uid="{27C5B4F3-9092-48EE-992B-960009454E93}"/>
    <cellStyle name="_0302_D 7_Slide_30 (2)" xfId="1584" xr:uid="{B42C5AF4-4993-43E7-A89C-DFB526FA71A5}"/>
    <cellStyle name="_0302_D 7_Slide_37 (1)" xfId="1585" xr:uid="{90112838-C498-4379-AC32-F7C5AEE8D7DD}"/>
    <cellStyle name="_0302_D 7_Visionline (Net profit)" xfId="1586" xr:uid="{D7CAFD61-CA65-47D6-B5F2-997502897FBB}"/>
    <cellStyle name="_0302_D 8" xfId="1587" xr:uid="{CF8F8CE9-0BAC-43D5-A6FA-83BB6FE3881C}"/>
    <cellStyle name="_0302_D 8_Gross Inflow (@ageas share)" xfId="1588" xr:uid="{24C97B03-7611-4B87-A868-1DF7501BAA0B}"/>
    <cellStyle name="_0302_D 8_Life (EU)" xfId="1589" xr:uid="{2BF71D3E-DE69-4BF3-B15D-9DC7225B6323}"/>
    <cellStyle name="_0302_D 8_Slide_14 (2)" xfId="1590" xr:uid="{109B2966-6C92-41B0-916B-B4A5DF8FDCD2}"/>
    <cellStyle name="_0302_D 8_Slide_30 (2)" xfId="1591" xr:uid="{CF0F09DB-B01F-4168-8AA3-B8AC78D253B6}"/>
    <cellStyle name="_0302_D 8_Slide_37 (1)" xfId="1592" xr:uid="{D2EB6A65-9FE4-4C12-9ED0-FD4C8A5B2CFB}"/>
    <cellStyle name="_0302_D 8_Visionline (Net profit)" xfId="1593" xr:uid="{5DCF3D24-FBD8-49A0-9870-AB166B99C67A}"/>
    <cellStyle name="_0302_D 9" xfId="1594" xr:uid="{822F9E85-4023-476D-BE4F-0054D5C07504}"/>
    <cellStyle name="_0302_D 9_Gross Inflow (@ageas share)" xfId="1595" xr:uid="{ECC1DF29-2E46-4CA8-A56E-9D0B31105EA7}"/>
    <cellStyle name="_0302_D 9_Life (EU)" xfId="1596" xr:uid="{E4BA40A4-DB67-46A4-888E-3E4F51B1D986}"/>
    <cellStyle name="_0302_D 9_Slide_14 (2)" xfId="1597" xr:uid="{04D08114-1665-4D06-909A-8E517B8A84AC}"/>
    <cellStyle name="_0302_D 9_Slide_30 (2)" xfId="1598" xr:uid="{290CBF0A-154C-41DD-BF42-E8EF01A14595}"/>
    <cellStyle name="_0302_D 9_Slide_37 (1)" xfId="1599" xr:uid="{794EEC50-1A72-4492-BECE-1593BA930A5E}"/>
    <cellStyle name="_0302_D 9_Visionline (Net profit)" xfId="1600" xr:uid="{F4F6E75B-A960-4781-B4A3-D866759EAA3A}"/>
    <cellStyle name="_0302_D_Gross Inflow (@ageas share)" xfId="1601" xr:uid="{7579320F-2AA0-4495-87D1-4349DB7E98A8}"/>
    <cellStyle name="_0302_D_Life (EU)" xfId="1602" xr:uid="{AADA53D6-3AE3-489F-B24B-5361F2CBC9B2}"/>
    <cellStyle name="_0302_D_Slide_14 (2)" xfId="1603" xr:uid="{7AF996EA-C3BF-4AEE-83D1-13345D50F8EF}"/>
    <cellStyle name="_0302_D_Slide_30 (2)" xfId="1604" xr:uid="{9114F803-9CD3-4070-A27A-FA470D5D6615}"/>
    <cellStyle name="_0302_D_Slide_37 (1)" xfId="1605" xr:uid="{C83E0F67-A80C-4D47-B9C0-F15407EECD1C}"/>
    <cellStyle name="_0302_D_Visionline (Net profit)" xfId="1606" xr:uid="{F903AFF5-362C-4AF0-B958-81BFC5A028CF}"/>
    <cellStyle name="_0302_E" xfId="1607" xr:uid="{F6CE00C3-AFC3-4E37-B8F1-A7AF9A91C653}"/>
    <cellStyle name="_0302_F" xfId="1608" xr:uid="{D2C9A1FB-22FB-4ACC-9215-1082C8769B3D}"/>
    <cellStyle name="_0402" xfId="1609" xr:uid="{88F25FA1-4767-4503-8A69-D23777D14176}"/>
    <cellStyle name="_0402 10" xfId="1610" xr:uid="{773A8650-12B2-4E0F-BE8F-A31DADACA323}"/>
    <cellStyle name="_0402 2" xfId="1611" xr:uid="{2B17D3E9-7C21-4296-B8FF-F28EE5E83342}"/>
    <cellStyle name="_0402 3" xfId="1612" xr:uid="{56FF84E4-D0DC-4406-93BE-14D16B079D00}"/>
    <cellStyle name="_0402 4" xfId="1613" xr:uid="{0D8ABE07-EB4E-4C00-A904-77616B889863}"/>
    <cellStyle name="_0402 5" xfId="1614" xr:uid="{1438E640-64A3-4489-BD16-8E113B0E6A47}"/>
    <cellStyle name="_0402 6" xfId="1615" xr:uid="{9229443C-CC65-4DA5-B8C2-24B47B3669F5}"/>
    <cellStyle name="_0402 7" xfId="1616" xr:uid="{3CD4563D-3F88-4BBA-AFC9-D7C8EBBD0C00}"/>
    <cellStyle name="_0402 8" xfId="1617" xr:uid="{E9AE5C82-AE08-4E54-BFE3-8ABF10CAB667}"/>
    <cellStyle name="_0402 9" xfId="1618" xr:uid="{606DA918-437C-460E-A13D-9C9CFE851843}"/>
    <cellStyle name="_0402_1" xfId="1619" xr:uid="{4D2CA24A-824F-4EC6-B9F3-41B40CD3824E}"/>
    <cellStyle name="_0402_1 2" xfId="1620" xr:uid="{0BE20C16-6A9F-4C11-8F9B-F608C6FFA210}"/>
    <cellStyle name="_0402_1 3" xfId="1621" xr:uid="{A7426B7E-F418-4A94-A221-DA744ABADF77}"/>
    <cellStyle name="_0402_2" xfId="1622" xr:uid="{D834D637-554D-4BCB-B0CE-427B192EAF6A}"/>
    <cellStyle name="_0402_3" xfId="1623" xr:uid="{3A90023A-C2AF-4488-ACEF-2820D88CE350}"/>
    <cellStyle name="_0402_4" xfId="1624" xr:uid="{17B0BBF7-4D99-48AF-9E2B-A36F9529F0D8}"/>
    <cellStyle name="_0402_4 10" xfId="1625" xr:uid="{386F18A4-9F46-427A-AAC8-1060E0B6F711}"/>
    <cellStyle name="_0402_4 2" xfId="1626" xr:uid="{AFF0A806-E5D1-4F21-ADB6-8B93B6AC71F3}"/>
    <cellStyle name="_0402_4 3" xfId="1627" xr:uid="{79D6249E-90AC-4DE8-BB4D-624BABF6BCA6}"/>
    <cellStyle name="_0402_4 4" xfId="1628" xr:uid="{5350138B-99A3-4A4A-9432-D84CA0EEB28C}"/>
    <cellStyle name="_0402_4 5" xfId="1629" xr:uid="{ADEFD593-54C3-409F-B8E4-3D4C1E20A324}"/>
    <cellStyle name="_0402_4 6" xfId="1630" xr:uid="{9BA6912C-6122-4646-8A87-0267DB164B4A}"/>
    <cellStyle name="_0402_4 7" xfId="1631" xr:uid="{5DB309EF-513D-4C07-9338-53237D1A77AE}"/>
    <cellStyle name="_0402_4 8" xfId="1632" xr:uid="{FD4A94FF-087E-4AB2-93F5-3F096B88978B}"/>
    <cellStyle name="_0402_4 9" xfId="1633" xr:uid="{2DBDFF1C-D491-480D-9554-250960C7F433}"/>
    <cellStyle name="_0402_5" xfId="1634" xr:uid="{C8EC4FFB-E8B6-4FB6-8550-E7399045D4F8}"/>
    <cellStyle name="_0402_5 10" xfId="1635" xr:uid="{8FFB40A7-85B2-490E-8F64-B365BB9BB354}"/>
    <cellStyle name="_0402_5 2" xfId="1636" xr:uid="{E606F6EB-A3FF-490F-BB3A-974281DCC5A8}"/>
    <cellStyle name="_0402_5 3" xfId="1637" xr:uid="{87DB1FD7-22F8-4D4A-9B20-08378DFE986D}"/>
    <cellStyle name="_0402_5 4" xfId="1638" xr:uid="{2D83306C-3A03-4F3F-AADB-EC435D3D7B29}"/>
    <cellStyle name="_0402_5 5" xfId="1639" xr:uid="{A0F32BD6-0FB8-4DD7-A712-1584903C1F10}"/>
    <cellStyle name="_0402_5 6" xfId="1640" xr:uid="{FE0B732E-C2CE-47AD-9C45-D025806DA922}"/>
    <cellStyle name="_0402_5 7" xfId="1641" xr:uid="{D6A9A44F-6571-4E5B-817B-C2DA8FBEF615}"/>
    <cellStyle name="_0402_5 8" xfId="1642" xr:uid="{C3B702BF-112A-4771-B5ED-D4D83D0766C4}"/>
    <cellStyle name="_0402_5 9" xfId="1643" xr:uid="{FE1EE30A-9732-421B-AD23-948F7407AB12}"/>
    <cellStyle name="_0402_6" xfId="1644" xr:uid="{A838A087-2D53-4297-A0F0-7F0C7800E5F6}"/>
    <cellStyle name="_0402_7" xfId="1645" xr:uid="{3A49E649-FF93-4067-8FC2-28AD103087D9}"/>
    <cellStyle name="_0402_7 10" xfId="1646" xr:uid="{D5F81409-91DD-46DB-8700-23F7769A142B}"/>
    <cellStyle name="_0402_7 2" xfId="1647" xr:uid="{9C8B4335-B261-40B2-A079-037765D84C0F}"/>
    <cellStyle name="_0402_7 3" xfId="1648" xr:uid="{4FC21776-228C-4A1D-9EB2-760153559A96}"/>
    <cellStyle name="_0402_7 4" xfId="1649" xr:uid="{1235ABBC-533E-407C-9E96-0695E533A8A1}"/>
    <cellStyle name="_0402_7 5" xfId="1650" xr:uid="{72F8AA75-7DAC-477D-9D73-154F6CA8CD34}"/>
    <cellStyle name="_0402_7 6" xfId="1651" xr:uid="{97CDB1F7-CD87-4960-A7B7-E7466456D961}"/>
    <cellStyle name="_0402_7 7" xfId="1652" xr:uid="{21E592B1-41FD-467F-AA01-C5B483D8C5C7}"/>
    <cellStyle name="_0402_7 8" xfId="1653" xr:uid="{74340348-4005-4A50-B83C-F47525B7C747}"/>
    <cellStyle name="_0402_7 9" xfId="1654" xr:uid="{BE5B62C4-02E1-4C27-8D97-C943C95DA843}"/>
    <cellStyle name="_0402_8" xfId="1655" xr:uid="{4D2F4375-3920-4FCB-94F9-DD73B6524E58}"/>
    <cellStyle name="_0402_8 2" xfId="1656" xr:uid="{BC88968A-DF57-4058-A18F-76DEF931E9CF}"/>
    <cellStyle name="_0402_8 3" xfId="1657" xr:uid="{966740CB-50E9-40EC-A250-81AA3E80CDE2}"/>
    <cellStyle name="_0402_9" xfId="1658" xr:uid="{0BFDC24A-6DAA-4446-A8A8-04B7B42D88D9}"/>
    <cellStyle name="_0402_9 10" xfId="1659" xr:uid="{3C13DC73-52B4-4A15-854F-7008A48AD95F}"/>
    <cellStyle name="_0402_9 2" xfId="1660" xr:uid="{ABD59A23-0083-4C56-B697-184A9CF83627}"/>
    <cellStyle name="_0402_9 3" xfId="1661" xr:uid="{C558C9BC-52AC-47B8-B32D-F8C5AAF7B0E2}"/>
    <cellStyle name="_0402_9 4" xfId="1662" xr:uid="{88B6E129-C893-4AC9-A428-E134DE6526CF}"/>
    <cellStyle name="_0402_9 5" xfId="1663" xr:uid="{227EF076-DA2F-4AB2-B8B5-117BF029228E}"/>
    <cellStyle name="_0402_9 6" xfId="1664" xr:uid="{D187E66C-5660-455E-B0CC-F6CB0A7D02A9}"/>
    <cellStyle name="_0402_9 7" xfId="1665" xr:uid="{683DC42A-A45C-41BF-BD98-0D9EA217A8DF}"/>
    <cellStyle name="_0402_9 8" xfId="1666" xr:uid="{8772A544-AB85-4F47-85AE-10343ADFAD17}"/>
    <cellStyle name="_0402_9 9" xfId="1667" xr:uid="{6E730B71-4661-445A-8F46-388A48E68D4E}"/>
    <cellStyle name="_0402_A" xfId="1668" xr:uid="{F469180A-28C8-46B5-9FAD-96F82319F130}"/>
    <cellStyle name="_0402_A 10" xfId="1669" xr:uid="{AD81A9A0-017B-44E3-A6F0-48364D46ED3C}"/>
    <cellStyle name="_0402_A 2" xfId="1670" xr:uid="{CE1EE53B-D447-434A-BCCE-A820872A8BE5}"/>
    <cellStyle name="_0402_A 3" xfId="1671" xr:uid="{56F35059-AE55-4012-B257-B4CC31FC5FFB}"/>
    <cellStyle name="_0402_A 4" xfId="1672" xr:uid="{B0D30E7F-1996-4F3D-8E11-324C9F870FE4}"/>
    <cellStyle name="_0402_A 5" xfId="1673" xr:uid="{786436C7-3E57-4B74-A628-D5BB8FA27620}"/>
    <cellStyle name="_0402_A 6" xfId="1674" xr:uid="{0C7F5910-65A1-49C2-A837-BB1B85179ADE}"/>
    <cellStyle name="_0402_A 7" xfId="1675" xr:uid="{E7619A70-F6CC-4093-A9F2-849103ECA43E}"/>
    <cellStyle name="_0402_A 8" xfId="1676" xr:uid="{DFB0B690-1EC2-40DA-A877-F0EE3139A579}"/>
    <cellStyle name="_0402_A 9" xfId="1677" xr:uid="{8731E7A3-710C-465A-AB45-8FBDD627CD54}"/>
    <cellStyle name="_0402_B" xfId="1678" xr:uid="{9BD89A04-FEA1-4BEE-B7B3-8082D858A1A3}"/>
    <cellStyle name="_0402_B 10" xfId="1679" xr:uid="{CE125A37-796B-4984-BFA6-EB0B523F80CF}"/>
    <cellStyle name="_0402_B 2" xfId="1680" xr:uid="{14ECEC9C-B284-4521-8163-8BAB7E371521}"/>
    <cellStyle name="_0402_B 3" xfId="1681" xr:uid="{F69BD005-856E-4C75-84CD-7F8B65DDAF92}"/>
    <cellStyle name="_0402_B 4" xfId="1682" xr:uid="{46C5B39E-3EA4-46D5-97B6-12B1130D853E}"/>
    <cellStyle name="_0402_B 5" xfId="1683" xr:uid="{8BF41051-D6DC-4901-B652-EE4C7AA3A937}"/>
    <cellStyle name="_0402_B 6" xfId="1684" xr:uid="{608C1E68-480F-45DD-994A-FD9B3CF01547}"/>
    <cellStyle name="_0402_B 7" xfId="1685" xr:uid="{11165B5D-14B7-4EB8-9372-E9EECA2BDEC0}"/>
    <cellStyle name="_0402_B 8" xfId="1686" xr:uid="{64CEE4E5-8BCF-4254-B4C2-41E066E09ACD}"/>
    <cellStyle name="_0402_B 9" xfId="1687" xr:uid="{890247C8-C782-480D-AD66-14D61AFFE2D4}"/>
    <cellStyle name="_0402_C" xfId="1688" xr:uid="{A973F43C-BA14-4B63-A9F0-EDC31A99D8F1}"/>
    <cellStyle name="_0402_D" xfId="1689" xr:uid="{74279B7E-AFBD-4207-B136-E314D6D6EC0F}"/>
    <cellStyle name="_0402_D 10" xfId="1690" xr:uid="{E333AE9B-F973-4335-B2E5-06F89D2E64A2}"/>
    <cellStyle name="_0402_D 10_Gross Inflow (@ageas share)" xfId="1691" xr:uid="{72EDD8D4-4AA7-4753-8F15-EA420ABA761C}"/>
    <cellStyle name="_0402_D 10_Life (EU)" xfId="1692" xr:uid="{7A1848B6-4639-4E12-91E1-1C6A9A07AF25}"/>
    <cellStyle name="_0402_D 10_Slide_14 (2)" xfId="1693" xr:uid="{15FBFD2D-85CF-4F53-A83B-819C7DB5AA05}"/>
    <cellStyle name="_0402_D 10_Slide_30 (2)" xfId="1694" xr:uid="{E9EAF9E1-2D02-4AA5-89B0-D4C3D8A298B5}"/>
    <cellStyle name="_0402_D 10_Slide_37 (1)" xfId="1695" xr:uid="{C6AB008E-6360-4D4B-87BA-DF8DFAE59894}"/>
    <cellStyle name="_0402_D 10_Visionline (Net profit)" xfId="1696" xr:uid="{A7081A52-7CCA-4272-9449-5C8EE68C744E}"/>
    <cellStyle name="_0402_D 2" xfId="1697" xr:uid="{67234163-03FF-4C50-8457-7B85C70CFF9A}"/>
    <cellStyle name="_0402_D 2_Gross Inflow (@ageas share)" xfId="1698" xr:uid="{55A7A44E-276F-4A85-BBD0-65C6A55C84FD}"/>
    <cellStyle name="_0402_D 2_Life (EU)" xfId="1699" xr:uid="{3F3E4999-5CB1-4C85-AF67-C9DD27031745}"/>
    <cellStyle name="_0402_D 2_Slide_14 (2)" xfId="1700" xr:uid="{1F15E45E-A533-441E-9560-53B3C48A5DA4}"/>
    <cellStyle name="_0402_D 2_Slide_30 (2)" xfId="1701" xr:uid="{0E964A25-44D7-49A0-80F9-EED481F77585}"/>
    <cellStyle name="_0402_D 2_Slide_37 (1)" xfId="1702" xr:uid="{26BF71B2-A29B-463D-977E-F1FA167F5744}"/>
    <cellStyle name="_0402_D 2_Visionline (Net profit)" xfId="1703" xr:uid="{AB9EF3B0-CAB5-4477-9415-A5DF7736665A}"/>
    <cellStyle name="_0402_D 3" xfId="1704" xr:uid="{5F661262-9108-40B7-8CDC-F59023FEAF2E}"/>
    <cellStyle name="_0402_D 3_Gross Inflow (@ageas share)" xfId="1705" xr:uid="{89DFF3BC-87B8-4247-B160-3F4A64479C72}"/>
    <cellStyle name="_0402_D 3_Life (EU)" xfId="1706" xr:uid="{BF972623-4F07-4F22-90BC-C4A361046070}"/>
    <cellStyle name="_0402_D 3_Slide_14 (2)" xfId="1707" xr:uid="{97C1289E-0C4A-49CC-8F96-ACFF4ABB3C75}"/>
    <cellStyle name="_0402_D 3_Slide_30 (2)" xfId="1708" xr:uid="{D0DF1D72-2711-45F2-94CA-DB08192AC394}"/>
    <cellStyle name="_0402_D 3_Slide_37 (1)" xfId="1709" xr:uid="{8E30A9E2-8EC4-4BBA-A6F2-EA7B668A0FE2}"/>
    <cellStyle name="_0402_D 3_Visionline (Net profit)" xfId="1710" xr:uid="{252C6F93-7751-4C14-A429-0C8D712A55E1}"/>
    <cellStyle name="_0402_D 4" xfId="1711" xr:uid="{659B5D7B-597F-467E-BA22-74367AD96CB6}"/>
    <cellStyle name="_0402_D 4_Gross Inflow (@ageas share)" xfId="1712" xr:uid="{F387E9A8-6191-41C3-9681-6324A6577B35}"/>
    <cellStyle name="_0402_D 4_Life (EU)" xfId="1713" xr:uid="{092B4166-F2EE-4AA1-A4C8-A3AB827B21BB}"/>
    <cellStyle name="_0402_D 4_Slide_14 (2)" xfId="1714" xr:uid="{4D51186F-A77D-40C9-BE36-44FC8389CDDD}"/>
    <cellStyle name="_0402_D 4_Slide_30 (2)" xfId="1715" xr:uid="{57ADBD00-F50F-4D56-B9AB-0263B8463553}"/>
    <cellStyle name="_0402_D 4_Slide_37 (1)" xfId="1716" xr:uid="{CF0C71EB-CCE6-48F8-A3DD-FE1BD3BB8DE1}"/>
    <cellStyle name="_0402_D 4_Visionline (Net profit)" xfId="1717" xr:uid="{64F8BD77-3E5A-48D6-965E-349FC1A2B8F8}"/>
    <cellStyle name="_0402_D 5" xfId="1718" xr:uid="{7A33142C-66F0-4312-9047-3AD2D95619E1}"/>
    <cellStyle name="_0402_D 5_Gross Inflow (@ageas share)" xfId="1719" xr:uid="{CE7C2243-1783-4753-9B67-32D2F6F8C499}"/>
    <cellStyle name="_0402_D 5_Life (EU)" xfId="1720" xr:uid="{4AFB59EC-5182-4E42-9367-9447CAE04E91}"/>
    <cellStyle name="_0402_D 5_Slide_14 (2)" xfId="1721" xr:uid="{34F15B00-9C8F-433E-B3E4-16AF15D82892}"/>
    <cellStyle name="_0402_D 5_Slide_30 (2)" xfId="1722" xr:uid="{A5A1812C-3962-47C8-8D7E-A9F727624689}"/>
    <cellStyle name="_0402_D 5_Slide_37 (1)" xfId="1723" xr:uid="{5FF68C60-FB53-44F2-9A29-4A63A8C6EE52}"/>
    <cellStyle name="_0402_D 5_Visionline (Net profit)" xfId="1724" xr:uid="{F7025E57-D77A-41B8-BA74-BEFE0F964C55}"/>
    <cellStyle name="_0402_D 6" xfId="1725" xr:uid="{0AD18B8D-FD57-4FA5-BE2A-8BF73B1379C3}"/>
    <cellStyle name="_0402_D 6_Gross Inflow (@ageas share)" xfId="1726" xr:uid="{298C9E9D-63F8-4860-99F3-C01E76728AAA}"/>
    <cellStyle name="_0402_D 6_Life (EU)" xfId="1727" xr:uid="{3788A7D7-53EB-4681-B41A-2AF97AA080C2}"/>
    <cellStyle name="_0402_D 6_Slide_14 (2)" xfId="1728" xr:uid="{0A6647C8-6990-4D01-801D-67F30F961DEF}"/>
    <cellStyle name="_0402_D 6_Slide_30 (2)" xfId="1729" xr:uid="{624C2D30-F24F-4083-B1EC-DDBF9093CDC3}"/>
    <cellStyle name="_0402_D 6_Slide_37 (1)" xfId="1730" xr:uid="{18D9AAF5-2916-4B87-9033-8523089468E2}"/>
    <cellStyle name="_0402_D 6_Visionline (Net profit)" xfId="1731" xr:uid="{844DD34B-C487-4DB5-8852-4E9A9E0AFFE7}"/>
    <cellStyle name="_0402_D 7" xfId="1732" xr:uid="{A8FC2B1B-CB18-4C75-901A-A6571DAF2602}"/>
    <cellStyle name="_0402_D 7_Gross Inflow (@ageas share)" xfId="1733" xr:uid="{BCDE1DB6-B1AA-4F76-96D4-2CBB6FB50CF7}"/>
    <cellStyle name="_0402_D 7_Life (EU)" xfId="1734" xr:uid="{49A64025-0491-4A49-A87F-54AD65C5602B}"/>
    <cellStyle name="_0402_D 7_Slide_14 (2)" xfId="1735" xr:uid="{B6AB9DBD-E61A-4567-9506-6CD56BB63008}"/>
    <cellStyle name="_0402_D 7_Slide_30 (2)" xfId="1736" xr:uid="{A4301096-F370-4468-AD35-74166F1A58D6}"/>
    <cellStyle name="_0402_D 7_Slide_37 (1)" xfId="1737" xr:uid="{5F24706B-2D12-47B9-B023-C1434C1AD811}"/>
    <cellStyle name="_0402_D 7_Visionline (Net profit)" xfId="1738" xr:uid="{D53EBEB1-9CA6-472A-94CC-2ED6A3FB8BAA}"/>
    <cellStyle name="_0402_D 8" xfId="1739" xr:uid="{873F62E2-689E-4697-A08E-AD2DC20A67A9}"/>
    <cellStyle name="_0402_D 8_Gross Inflow (@ageas share)" xfId="1740" xr:uid="{1B19473A-C433-419B-B090-3C774D8FFDFC}"/>
    <cellStyle name="_0402_D 8_Life (EU)" xfId="1741" xr:uid="{FA863446-C5C7-4694-A94A-359E1B93E1F7}"/>
    <cellStyle name="_0402_D 8_Slide_14 (2)" xfId="1742" xr:uid="{D9C14031-EDEA-4EB2-A5D2-E0842374972E}"/>
    <cellStyle name="_0402_D 8_Slide_30 (2)" xfId="1743" xr:uid="{25A39163-D763-4C73-80AA-0EC1F7CE3DBF}"/>
    <cellStyle name="_0402_D 8_Slide_37 (1)" xfId="1744" xr:uid="{9E7500F1-153A-4FE1-B756-989D54E3370A}"/>
    <cellStyle name="_0402_D 8_Visionline (Net profit)" xfId="1745" xr:uid="{AB58A8FD-B706-4E51-8DAD-BC2DAF0AC818}"/>
    <cellStyle name="_0402_D 9" xfId="1746" xr:uid="{4E5E7A7C-9013-4C65-AB28-D76995B858A8}"/>
    <cellStyle name="_0402_D 9_Gross Inflow (@ageas share)" xfId="1747" xr:uid="{0612A941-0DB1-4136-A38A-94529E4A62D2}"/>
    <cellStyle name="_0402_D 9_Life (EU)" xfId="1748" xr:uid="{366BA48B-1FEC-494F-AE41-6D5A96DAD3B7}"/>
    <cellStyle name="_0402_D 9_Slide_14 (2)" xfId="1749" xr:uid="{0B5625B7-B113-4004-AAE3-91EFC85216B0}"/>
    <cellStyle name="_0402_D 9_Slide_30 (2)" xfId="1750" xr:uid="{14FE418A-E7A6-4387-9348-D56C62D3028A}"/>
    <cellStyle name="_0402_D 9_Slide_37 (1)" xfId="1751" xr:uid="{EC684CF6-A06C-45A8-92BF-D8D1D2ACE6B0}"/>
    <cellStyle name="_0402_D 9_Visionline (Net profit)" xfId="1752" xr:uid="{BBA10BBD-56BD-4E2D-B6A2-B815FC47703B}"/>
    <cellStyle name="_0402_D_Gross Inflow (@ageas share)" xfId="1753" xr:uid="{0489D476-9200-47DE-9B8F-218F8759D778}"/>
    <cellStyle name="_0402_D_Life (EU)" xfId="1754" xr:uid="{F664B06B-9275-4164-ABAF-415EAD428957}"/>
    <cellStyle name="_0402_D_Slide_14 (2)" xfId="1755" xr:uid="{8A4A25AE-FDB3-4810-9429-159D5E34F322}"/>
    <cellStyle name="_0402_D_Slide_30 (2)" xfId="1756" xr:uid="{429DC6C5-7804-40C7-8016-8DD72E90AEBB}"/>
    <cellStyle name="_0402_D_Slide_37 (1)" xfId="1757" xr:uid="{BD4286C3-E65D-4E33-B630-420A62E924FD}"/>
    <cellStyle name="_0402_D_Visionline (Net profit)" xfId="1758" xr:uid="{D6E1C15E-8628-4517-BB45-01989ECE63BF}"/>
    <cellStyle name="_0402_E" xfId="1759" xr:uid="{6A75E4B5-3EDA-4FDB-883A-4B1EFC168306}"/>
    <cellStyle name="_0402_E 10" xfId="1760" xr:uid="{058A9E1D-D5A8-4848-B6B3-4A166B206714}"/>
    <cellStyle name="_0402_E 10_Gross Inflow (@ageas share)" xfId="1761" xr:uid="{A89391DF-2AE6-4F0B-A453-ABAE972B5406}"/>
    <cellStyle name="_0402_E 10_Life (EU)" xfId="1762" xr:uid="{3B703F1E-34E6-4CB9-9655-8BAB717DA97E}"/>
    <cellStyle name="_0402_E 10_Slide_14 (2)" xfId="1763" xr:uid="{66B9ABE3-D47F-4486-AF93-9E667D9E9692}"/>
    <cellStyle name="_0402_E 10_Slide_30 (2)" xfId="1764" xr:uid="{3F8B8B4C-3C2A-4A1E-B6B9-3ED5741CE05A}"/>
    <cellStyle name="_0402_E 10_Slide_37 (1)" xfId="1765" xr:uid="{AF42EF83-A2D5-4DCA-A994-8684B4C0AC5E}"/>
    <cellStyle name="_0402_E 10_Visionline (Net profit)" xfId="1766" xr:uid="{BA56EDAB-CA93-45FC-9EC9-048077ECAAC1}"/>
    <cellStyle name="_0402_E 2" xfId="1767" xr:uid="{D9965AAA-50A5-414A-8CF6-1BA658564A44}"/>
    <cellStyle name="_0402_E 2_Gross Inflow (@ageas share)" xfId="1768" xr:uid="{88FD41DE-7933-4FE6-A2E6-6DF3A27CD202}"/>
    <cellStyle name="_0402_E 2_Life (EU)" xfId="1769" xr:uid="{B97291FF-E60C-48DF-A5B3-81C6F6991E91}"/>
    <cellStyle name="_0402_E 2_Slide_14 (2)" xfId="1770" xr:uid="{7B249EDD-AB8B-4328-8D6D-E40D5FC57154}"/>
    <cellStyle name="_0402_E 2_Slide_30 (2)" xfId="1771" xr:uid="{176ADEFF-AB15-498F-879E-D47557B44B5A}"/>
    <cellStyle name="_0402_E 2_Slide_37 (1)" xfId="1772" xr:uid="{4016E2A3-B202-4340-BBEB-12E4B01F5B9F}"/>
    <cellStyle name="_0402_E 2_Visionline (Net profit)" xfId="1773" xr:uid="{2CBC05CE-A457-41BE-A13D-B4683CF214F1}"/>
    <cellStyle name="_0402_E 3" xfId="1774" xr:uid="{CFFD0E78-B3FC-495A-AC7E-58E64E0B25EC}"/>
    <cellStyle name="_0402_E 3_Gross Inflow (@ageas share)" xfId="1775" xr:uid="{72F978DF-D79B-495C-95EB-A4F23B9DBFA7}"/>
    <cellStyle name="_0402_E 3_Life (EU)" xfId="1776" xr:uid="{15ECE594-6B81-4CB2-8270-C834376EDFCF}"/>
    <cellStyle name="_0402_E 3_Slide_14 (2)" xfId="1777" xr:uid="{D0E461B7-6723-4216-AB38-345AFF6C7A6B}"/>
    <cellStyle name="_0402_E 3_Slide_30 (2)" xfId="1778" xr:uid="{C4E52ACF-0408-4EE0-B61C-6AD55CE7424C}"/>
    <cellStyle name="_0402_E 3_Slide_37 (1)" xfId="1779" xr:uid="{294A80DB-1EDC-45CB-8238-4113E5D59AF2}"/>
    <cellStyle name="_0402_E 3_Visionline (Net profit)" xfId="1780" xr:uid="{6175812D-E737-452D-97AF-EC903119CE5A}"/>
    <cellStyle name="_0402_E 4" xfId="1781" xr:uid="{E61E8D71-9F1F-456F-9715-4120A2B96238}"/>
    <cellStyle name="_0402_E 4_Gross Inflow (@ageas share)" xfId="1782" xr:uid="{E810AE5F-F356-48CA-A3CB-8270CD10BA2C}"/>
    <cellStyle name="_0402_E 4_Life (EU)" xfId="1783" xr:uid="{A0A586F3-BDF2-4E7F-86F6-8F2DACAE030B}"/>
    <cellStyle name="_0402_E 4_Slide_14 (2)" xfId="1784" xr:uid="{69C5A5D7-776D-4062-B21E-7B7D047EE871}"/>
    <cellStyle name="_0402_E 4_Slide_30 (2)" xfId="1785" xr:uid="{3AA27219-E9BE-4909-9EA3-ADA52C64E7B1}"/>
    <cellStyle name="_0402_E 4_Slide_37 (1)" xfId="1786" xr:uid="{DD135487-E843-4F94-A074-A2F3CCBF1415}"/>
    <cellStyle name="_0402_E 4_Visionline (Net profit)" xfId="1787" xr:uid="{6F9418CC-ED6C-4B61-92E6-BD06D7E51288}"/>
    <cellStyle name="_0402_E 5" xfId="1788" xr:uid="{DFB18BF0-8735-4966-B5BA-6A4073499D3A}"/>
    <cellStyle name="_0402_E 5_Gross Inflow (@ageas share)" xfId="1789" xr:uid="{F0FB2E4B-DE4B-4A5C-9367-E3DA7022F432}"/>
    <cellStyle name="_0402_E 5_Life (EU)" xfId="1790" xr:uid="{BFE93818-7777-4199-A45F-BFC9A437A110}"/>
    <cellStyle name="_0402_E 5_Slide_14 (2)" xfId="1791" xr:uid="{609EFCC6-1288-4404-B1A0-15205DDA4176}"/>
    <cellStyle name="_0402_E 5_Slide_30 (2)" xfId="1792" xr:uid="{56411BAA-B87B-4D00-8999-D6FC21B8D424}"/>
    <cellStyle name="_0402_E 5_Slide_37 (1)" xfId="1793" xr:uid="{97B16FC4-9E41-44EA-9E6C-95AD531144A4}"/>
    <cellStyle name="_0402_E 5_Visionline (Net profit)" xfId="1794" xr:uid="{0BD565F6-013E-4726-AC25-CDB56CFD4F45}"/>
    <cellStyle name="_0402_E 6" xfId="1795" xr:uid="{D447EE41-E4B2-482A-BCC9-AE3E01674289}"/>
    <cellStyle name="_0402_E 6_Gross Inflow (@ageas share)" xfId="1796" xr:uid="{18574C3C-164D-49CC-8638-AA8E3B4E71D6}"/>
    <cellStyle name="_0402_E 6_Life (EU)" xfId="1797" xr:uid="{E066AFE6-0F91-48EC-8CA2-7CA304600815}"/>
    <cellStyle name="_0402_E 6_Slide_14 (2)" xfId="1798" xr:uid="{02E7FA09-91BA-4B77-BEB8-0802AB698400}"/>
    <cellStyle name="_0402_E 6_Slide_30 (2)" xfId="1799" xr:uid="{4DC1DFFF-9376-4C33-BD12-392DBC45BD95}"/>
    <cellStyle name="_0402_E 6_Slide_37 (1)" xfId="1800" xr:uid="{CEB81C57-AA51-400F-B55A-49C0F46EA024}"/>
    <cellStyle name="_0402_E 6_Visionline (Net profit)" xfId="1801" xr:uid="{3FDD40D7-9E65-4AE2-AF0B-4EDE4C62285E}"/>
    <cellStyle name="_0402_E 7" xfId="1802" xr:uid="{BF69253F-57C6-48E2-A622-618CCF179F98}"/>
    <cellStyle name="_0402_E 7_Gross Inflow (@ageas share)" xfId="1803" xr:uid="{C9DC51AB-5A6C-428A-A5A6-B7C9BD9D6250}"/>
    <cellStyle name="_0402_E 7_Life (EU)" xfId="1804" xr:uid="{747A951E-BC0D-4DDA-BD28-C072E6A872BE}"/>
    <cellStyle name="_0402_E 7_Slide_14 (2)" xfId="1805" xr:uid="{5899761B-9778-47A6-AAAE-BC508E30ACCA}"/>
    <cellStyle name="_0402_E 7_Slide_30 (2)" xfId="1806" xr:uid="{A76CD714-7EF6-41DD-976C-D94DE343ED6C}"/>
    <cellStyle name="_0402_E 7_Slide_37 (1)" xfId="1807" xr:uid="{4249783E-6295-45CA-86F7-D21F72BB6F60}"/>
    <cellStyle name="_0402_E 7_Visionline (Net profit)" xfId="1808" xr:uid="{4A96BCD5-7216-4BED-9D66-6F7B305616A4}"/>
    <cellStyle name="_0402_E 8" xfId="1809" xr:uid="{5F196D2C-B588-4340-9A3D-DFF058BDCEC8}"/>
    <cellStyle name="_0402_E 8_Gross Inflow (@ageas share)" xfId="1810" xr:uid="{EF9B9C0C-B67C-49A6-BC1E-CFAEACB2D111}"/>
    <cellStyle name="_0402_E 8_Life (EU)" xfId="1811" xr:uid="{0F15CD94-81D5-4148-B6A1-FA2B689779E0}"/>
    <cellStyle name="_0402_E 8_Slide_14 (2)" xfId="1812" xr:uid="{5EF95378-54D6-45C6-ADB9-3CF6D48826AB}"/>
    <cellStyle name="_0402_E 8_Slide_30 (2)" xfId="1813" xr:uid="{4CEF6607-49D1-45E2-862C-2B09A9C6F005}"/>
    <cellStyle name="_0402_E 8_Slide_37 (1)" xfId="1814" xr:uid="{6E6B0403-09AE-4663-A9CE-F44D53E9CC0C}"/>
    <cellStyle name="_0402_E 8_Visionline (Net profit)" xfId="1815" xr:uid="{840A071F-1EEB-4879-AD11-B64AA9B3EA04}"/>
    <cellStyle name="_0402_E 9" xfId="1816" xr:uid="{D28F36BA-B87F-4AF8-8AC2-C8DCC5E369FF}"/>
    <cellStyle name="_0402_E 9_Gross Inflow (@ageas share)" xfId="1817" xr:uid="{54E8B360-C46D-4657-A889-5D229779E2A1}"/>
    <cellStyle name="_0402_E 9_Life (EU)" xfId="1818" xr:uid="{590FBCF0-4786-47CD-9E72-D9BBF3C762ED}"/>
    <cellStyle name="_0402_E 9_Slide_14 (2)" xfId="1819" xr:uid="{B26E2418-AA7D-41DF-916E-C8E9779FB4E7}"/>
    <cellStyle name="_0402_E 9_Slide_30 (2)" xfId="1820" xr:uid="{F0A142CB-AFFF-4DF4-BE80-ADCFB82E2B3F}"/>
    <cellStyle name="_0402_E 9_Slide_37 (1)" xfId="1821" xr:uid="{531DB32D-68FB-4A7A-8899-A2F2C8DC2AA4}"/>
    <cellStyle name="_0402_E 9_Visionline (Net profit)" xfId="1822" xr:uid="{F2022067-61D5-4A8A-9E5A-F007765C5CAC}"/>
    <cellStyle name="_0402_E_Gross Inflow (@ageas share)" xfId="1823" xr:uid="{3037E3C2-AA45-4BF3-84A2-18F626361311}"/>
    <cellStyle name="_0402_E_Life (EU)" xfId="1824" xr:uid="{277ED6D5-19A1-497E-882B-365BF63A8F70}"/>
    <cellStyle name="_0402_E_Slide_14 (2)" xfId="1825" xr:uid="{109A2545-E212-41AA-98A7-D1FA7B87ECFF}"/>
    <cellStyle name="_0402_E_Slide_30 (2)" xfId="1826" xr:uid="{1D65FDC7-0A6A-4601-A75B-E6F4CCCA18A2}"/>
    <cellStyle name="_0402_E_Slide_37 (1)" xfId="1827" xr:uid="{C369701E-E0B1-41A8-BAB2-B97755EE714F}"/>
    <cellStyle name="_0402_E_Visionline (Net profit)" xfId="1828" xr:uid="{A9F9D774-013F-480C-8031-0F8EB139C33E}"/>
    <cellStyle name="_0402_F" xfId="1829" xr:uid="{2A62DFA8-0C08-4511-8F87-95B45D76009D}"/>
    <cellStyle name="_0502" xfId="1830" xr:uid="{5A3C2F2F-F2FA-4D94-A58B-3FDBF5AA3DF0}"/>
    <cellStyle name="_0502 10" xfId="1831" xr:uid="{E4A7FF4D-D22A-46DF-BF26-3018583887BD}"/>
    <cellStyle name="_0502 2" xfId="1832" xr:uid="{0C2CD93C-5A4A-42AB-A8F7-3319C0B884D9}"/>
    <cellStyle name="_0502 3" xfId="1833" xr:uid="{74831387-023E-4A8A-AEB9-BFB9EFB9CE96}"/>
    <cellStyle name="_0502 4" xfId="1834" xr:uid="{137491D9-CB86-48E7-8883-D50932001B8D}"/>
    <cellStyle name="_0502 5" xfId="1835" xr:uid="{4A0B444D-DC46-4A84-8F48-0F0443E727C6}"/>
    <cellStyle name="_0502 6" xfId="1836" xr:uid="{77F29D5B-A85D-4359-9B0A-BA6675396DAA}"/>
    <cellStyle name="_0502 7" xfId="1837" xr:uid="{569C1891-5C78-4F88-90BD-1C1257992761}"/>
    <cellStyle name="_0502 8" xfId="1838" xr:uid="{83151DF3-7D00-4F3A-805B-5F7C5A1D127D}"/>
    <cellStyle name="_0502 9" xfId="1839" xr:uid="{C659766F-C9D8-4B50-B4D6-D902A6100D0C}"/>
    <cellStyle name="_0502_1" xfId="1840" xr:uid="{C35EDA2C-3716-4810-88B3-74792EBBB4D0}"/>
    <cellStyle name="_0502_2" xfId="1841" xr:uid="{2E5BF13A-1EF1-4C75-A715-F685D2B32710}"/>
    <cellStyle name="_0502_2 10" xfId="1842" xr:uid="{0EDF1F3F-D3CB-450C-B1DC-E383302665F7}"/>
    <cellStyle name="_0502_2 2" xfId="1843" xr:uid="{6074AB16-B018-4F1C-BD30-A3B204C6F5BF}"/>
    <cellStyle name="_0502_2 3" xfId="1844" xr:uid="{4D9AB41F-5511-46D2-A5DC-290F1CBD036C}"/>
    <cellStyle name="_0502_2 4" xfId="1845" xr:uid="{3CE36372-4ED4-4A96-A00F-2FDE52A13137}"/>
    <cellStyle name="_0502_2 5" xfId="1846" xr:uid="{F03815B8-4B03-4752-8573-CD287F7CCE30}"/>
    <cellStyle name="_0502_2 6" xfId="1847" xr:uid="{719AF002-F129-4B17-92E5-439FB60D678B}"/>
    <cellStyle name="_0502_2 7" xfId="1848" xr:uid="{93448C1F-B15D-4194-B42C-821FD68DCE49}"/>
    <cellStyle name="_0502_2 8" xfId="1849" xr:uid="{B782622C-0042-4C8F-8786-01E0012C1FD0}"/>
    <cellStyle name="_0502_2 9" xfId="1850" xr:uid="{7C210FE1-7289-41FA-BC94-BBBCBCFCBBEA}"/>
    <cellStyle name="_0502_3" xfId="1851" xr:uid="{6362771E-1E92-4BC1-A1FE-94BFB6AC9BCC}"/>
    <cellStyle name="_0502_3 10" xfId="1852" xr:uid="{E029FAD9-2008-4700-A5BD-409CE5F1819E}"/>
    <cellStyle name="_0502_3 2" xfId="1853" xr:uid="{A7B4A376-3CC0-4384-BC8A-B5A17CB8AA99}"/>
    <cellStyle name="_0502_3 3" xfId="1854" xr:uid="{9DF1455E-51E4-4C88-B405-0FAC7A4CD553}"/>
    <cellStyle name="_0502_3 4" xfId="1855" xr:uid="{23B3D687-AC3F-4580-BF3A-83635D38F523}"/>
    <cellStyle name="_0502_3 5" xfId="1856" xr:uid="{4CA326A6-FB51-46FE-BF3A-69B278AF2BD8}"/>
    <cellStyle name="_0502_3 6" xfId="1857" xr:uid="{4427C73B-A961-4C13-A8B9-2DDDF3DE64A2}"/>
    <cellStyle name="_0502_3 7" xfId="1858" xr:uid="{1DAEFCBA-1050-4E21-BFDE-A1DC734DBBCC}"/>
    <cellStyle name="_0502_3 8" xfId="1859" xr:uid="{5AE852E2-9B7B-4217-82EA-31740AEA9BA3}"/>
    <cellStyle name="_0502_3 9" xfId="1860" xr:uid="{21AFA823-3971-47EC-931C-9CA312416417}"/>
    <cellStyle name="_0502_4" xfId="1861" xr:uid="{9800ED87-0C7E-4F58-BCD2-DA97000F6B7E}"/>
    <cellStyle name="_0502_4 10" xfId="1862" xr:uid="{198CA022-3A4F-4A1B-BBDC-4C651BACC233}"/>
    <cellStyle name="_0502_4 10_Gross Inflow (@ageas share)" xfId="1863" xr:uid="{C1442560-1D77-4511-B2B4-07D6B0FCEFE0}"/>
    <cellStyle name="_0502_4 10_Life (EU)" xfId="1864" xr:uid="{8FBA40A7-5790-49D8-A530-F916944DC953}"/>
    <cellStyle name="_0502_4 10_Slide_14 (2)" xfId="1865" xr:uid="{452E0806-D9B1-41FB-8919-3EFF9B77640F}"/>
    <cellStyle name="_0502_4 10_Slide_30 (2)" xfId="1866" xr:uid="{E17DCDFA-CF0E-490D-870D-678CB54596F9}"/>
    <cellStyle name="_0502_4 10_Slide_37 (1)" xfId="1867" xr:uid="{A449E6DD-F95A-4EED-A8CE-0C6BD461BACF}"/>
    <cellStyle name="_0502_4 10_Visionline (Net profit)" xfId="1868" xr:uid="{4F8F471E-2C6A-4147-859D-B73DAEC6C0C6}"/>
    <cellStyle name="_0502_4 2" xfId="1869" xr:uid="{0A969AC8-8D99-4E04-94E0-B47747C0C489}"/>
    <cellStyle name="_0502_4 2_Gross Inflow (@ageas share)" xfId="1870" xr:uid="{062392D5-F47F-45E6-A7CD-EA594C554F81}"/>
    <cellStyle name="_0502_4 2_Life (EU)" xfId="1871" xr:uid="{DE57A93B-BBE8-45AF-8237-D681896E2E8F}"/>
    <cellStyle name="_0502_4 2_Slide_14 (2)" xfId="1872" xr:uid="{71661949-9944-4387-B912-B5E1420B13CC}"/>
    <cellStyle name="_0502_4 2_Slide_30 (2)" xfId="1873" xr:uid="{4013B92F-EB59-40C2-9B17-F5282730E6BE}"/>
    <cellStyle name="_0502_4 2_Slide_37 (1)" xfId="1874" xr:uid="{A1DE780D-DD1E-457F-90B2-D5A8CC23111C}"/>
    <cellStyle name="_0502_4 2_Visionline (Net profit)" xfId="1875" xr:uid="{055CAAF7-76FF-4611-8A61-B4346AA1E17B}"/>
    <cellStyle name="_0502_4 3" xfId="1876" xr:uid="{A89C626E-4CE7-49A6-97D5-065145B694D2}"/>
    <cellStyle name="_0502_4 3_Gross Inflow (@ageas share)" xfId="1877" xr:uid="{1EE7E169-94C7-4127-8456-EE5E9117568E}"/>
    <cellStyle name="_0502_4 3_Life (EU)" xfId="1878" xr:uid="{8BC0B7BF-6539-45D4-84D3-4C221754A46A}"/>
    <cellStyle name="_0502_4 3_Slide_14 (2)" xfId="1879" xr:uid="{5DED1EE8-A641-4B78-8658-DD45AA077AAB}"/>
    <cellStyle name="_0502_4 3_Slide_30 (2)" xfId="1880" xr:uid="{1853E783-36E3-40D5-9ADC-7DF81C0B8784}"/>
    <cellStyle name="_0502_4 3_Slide_37 (1)" xfId="1881" xr:uid="{21F013F7-93BB-4FB9-A703-AB7CF438DD36}"/>
    <cellStyle name="_0502_4 3_Visionline (Net profit)" xfId="1882" xr:uid="{126EFC73-AD2F-4D75-A5C5-345920659454}"/>
    <cellStyle name="_0502_4 4" xfId="1883" xr:uid="{EF4471D3-DA9E-466B-822F-2CC9BA86E10E}"/>
    <cellStyle name="_0502_4 4_Gross Inflow (@ageas share)" xfId="1884" xr:uid="{65D0971E-8FF2-42DB-85E2-122FE0D8393A}"/>
    <cellStyle name="_0502_4 4_Life (EU)" xfId="1885" xr:uid="{B544BC7E-9A6F-4E98-8150-7342F61C1FD7}"/>
    <cellStyle name="_0502_4 4_Slide_14 (2)" xfId="1886" xr:uid="{EFEE1E9E-E65B-42B3-B0C3-FC1E9B73CF43}"/>
    <cellStyle name="_0502_4 4_Slide_30 (2)" xfId="1887" xr:uid="{261CA5E5-FCCB-461A-88F6-8D3FA634D76F}"/>
    <cellStyle name="_0502_4 4_Slide_37 (1)" xfId="1888" xr:uid="{383B2061-4E7A-4B0A-850D-F52200705CA6}"/>
    <cellStyle name="_0502_4 4_Visionline (Net profit)" xfId="1889" xr:uid="{EBCB6936-C92F-460B-B263-1DC6ED7E96A4}"/>
    <cellStyle name="_0502_4 5" xfId="1890" xr:uid="{DEB43CCA-E1D7-4165-973D-3E45477E292E}"/>
    <cellStyle name="_0502_4 5_Gross Inflow (@ageas share)" xfId="1891" xr:uid="{6D014B9E-6CCF-4C1E-979E-7DEA39D17BC3}"/>
    <cellStyle name="_0502_4 5_Life (EU)" xfId="1892" xr:uid="{ECF85EF3-3CB4-4544-A99F-C7CAB35377E0}"/>
    <cellStyle name="_0502_4 5_Slide_14 (2)" xfId="1893" xr:uid="{4B3554F9-DEF4-4B8E-8326-CAF28762741F}"/>
    <cellStyle name="_0502_4 5_Slide_30 (2)" xfId="1894" xr:uid="{9AA73461-AD16-4963-89B5-60B65C0DBC2D}"/>
    <cellStyle name="_0502_4 5_Slide_37 (1)" xfId="1895" xr:uid="{9A5D66E5-6EDC-4555-AA58-A8B113AF9A6C}"/>
    <cellStyle name="_0502_4 5_Visionline (Net profit)" xfId="1896" xr:uid="{3387161B-2644-4A16-BB2D-9001F3F1C0BB}"/>
    <cellStyle name="_0502_4 6" xfId="1897" xr:uid="{D5FEC5D2-DD57-43FA-8E42-CF833057243F}"/>
    <cellStyle name="_0502_4 6_Gross Inflow (@ageas share)" xfId="1898" xr:uid="{D0FE4BEC-49B6-496F-8110-630B60878456}"/>
    <cellStyle name="_0502_4 6_Life (EU)" xfId="1899" xr:uid="{E4072417-A344-42D2-AA82-B0D087CA3B02}"/>
    <cellStyle name="_0502_4 6_Slide_14 (2)" xfId="1900" xr:uid="{569C25B1-17E2-46AA-9ACF-1DCDFB43BF84}"/>
    <cellStyle name="_0502_4 6_Slide_30 (2)" xfId="1901" xr:uid="{A9E57D12-7BD9-467B-A106-D56AE6249CD4}"/>
    <cellStyle name="_0502_4 6_Slide_37 (1)" xfId="1902" xr:uid="{FFB43FF0-3FB0-4E29-8878-5C1734E11FEA}"/>
    <cellStyle name="_0502_4 6_Visionline (Net profit)" xfId="1903" xr:uid="{4B60F039-73DE-45F8-BC43-56DC08126841}"/>
    <cellStyle name="_0502_4 7" xfId="1904" xr:uid="{BEEF0FB1-2F0C-4962-B08E-5BA38968817C}"/>
    <cellStyle name="_0502_4 7_Gross Inflow (@ageas share)" xfId="1905" xr:uid="{E64CACA4-8497-4CF5-A3D0-970CAF24F799}"/>
    <cellStyle name="_0502_4 7_Life (EU)" xfId="1906" xr:uid="{4EF06644-67F9-4D06-A231-2E39099BED05}"/>
    <cellStyle name="_0502_4 7_Slide_14 (2)" xfId="1907" xr:uid="{74957CD1-787F-48A2-A1BD-213E39704887}"/>
    <cellStyle name="_0502_4 7_Slide_30 (2)" xfId="1908" xr:uid="{4F46F440-B85E-417A-A193-2C0C2C98EC9C}"/>
    <cellStyle name="_0502_4 7_Slide_37 (1)" xfId="1909" xr:uid="{7E1592FF-60D1-4DB1-B55D-90902E1BAB22}"/>
    <cellStyle name="_0502_4 7_Visionline (Net profit)" xfId="1910" xr:uid="{D67AEE96-3A7C-4EE3-9ECB-1EF3CB14A072}"/>
    <cellStyle name="_0502_4 8" xfId="1911" xr:uid="{99EB73E8-4641-4353-AD3A-97884085E025}"/>
    <cellStyle name="_0502_4 8_Gross Inflow (@ageas share)" xfId="1912" xr:uid="{3DFA9F16-8C43-4759-9FB7-A1A23FEB49B7}"/>
    <cellStyle name="_0502_4 8_Life (EU)" xfId="1913" xr:uid="{E6CED82F-D8EF-4945-896E-A2DF0278D054}"/>
    <cellStyle name="_0502_4 8_Slide_14 (2)" xfId="1914" xr:uid="{5C99EA00-F62A-4A0A-9B34-008FBB6B3405}"/>
    <cellStyle name="_0502_4 8_Slide_30 (2)" xfId="1915" xr:uid="{4BDDB539-58C1-40B7-8687-CB825602A652}"/>
    <cellStyle name="_0502_4 8_Slide_37 (1)" xfId="1916" xr:uid="{6DAA5D0F-E450-433D-B40A-52526BAE1FE3}"/>
    <cellStyle name="_0502_4 8_Visionline (Net profit)" xfId="1917" xr:uid="{93CFD8C4-076A-4E48-BB88-CBCAA5F38ADB}"/>
    <cellStyle name="_0502_4 9" xfId="1918" xr:uid="{6D010C86-7253-4C10-914C-D4D342CCA481}"/>
    <cellStyle name="_0502_4 9_Gross Inflow (@ageas share)" xfId="1919" xr:uid="{0BEF7433-EECD-404A-9210-C1CCB0864243}"/>
    <cellStyle name="_0502_4 9_Life (EU)" xfId="1920" xr:uid="{0C638D38-4A45-4C4C-806A-4EEB664C1A30}"/>
    <cellStyle name="_0502_4 9_Slide_14 (2)" xfId="1921" xr:uid="{F9BE5EF3-319E-4469-9B69-8DBFF86F87DC}"/>
    <cellStyle name="_0502_4 9_Slide_30 (2)" xfId="1922" xr:uid="{BAA48245-49A7-482F-94CF-038B0FEE1F90}"/>
    <cellStyle name="_0502_4 9_Slide_37 (1)" xfId="1923" xr:uid="{9FEA43C4-FA2E-4509-A968-7176C0D8D09B}"/>
    <cellStyle name="_0502_4 9_Visionline (Net profit)" xfId="1924" xr:uid="{7D22ACB6-E4A5-4A75-90B3-E2D9E1AB3900}"/>
    <cellStyle name="_0502_4_Gross Inflow (@ageas share)" xfId="1925" xr:uid="{7C6C105F-60CA-4098-AC16-63B5C87BC927}"/>
    <cellStyle name="_0502_4_Life (EU)" xfId="1926" xr:uid="{2C4E3467-AD1B-4FF4-B2F4-6E065B6E45D2}"/>
    <cellStyle name="_0502_4_Slide_14 (2)" xfId="1927" xr:uid="{B762CD9D-89A3-4388-B08F-6C36E55368F9}"/>
    <cellStyle name="_0502_4_Slide_30 (2)" xfId="1928" xr:uid="{05534B5D-9321-4605-BFB4-B67DD3ACDCDE}"/>
    <cellStyle name="_0502_4_Slide_37 (1)" xfId="1929" xr:uid="{6B81D546-E338-4B34-86B5-2727B1734EDF}"/>
    <cellStyle name="_0502_4_Visionline (Net profit)" xfId="1930" xr:uid="{ECF1161C-6AD5-417C-9A50-FDBCAF0BDEDF}"/>
    <cellStyle name="_0502_5" xfId="1931" xr:uid="{E11BB7D6-E7F8-405A-9F2E-5FFC21B99681}"/>
    <cellStyle name="_0502_6" xfId="1932" xr:uid="{EB0230D5-0FBF-4EA7-BFAF-64D9A662C418}"/>
    <cellStyle name="_0502_6 2" xfId="1933" xr:uid="{07CD7846-E5B1-447D-9AD6-5447A96EDB1B}"/>
    <cellStyle name="_0502_6 3" xfId="1934" xr:uid="{85E7EE2D-E97F-4FB3-A86D-BE508C93CF1F}"/>
    <cellStyle name="_0502_7" xfId="1935" xr:uid="{D66C4710-D05E-4A7F-BDE9-1E7CAA0C1D42}"/>
    <cellStyle name="_0502_7 10" xfId="1936" xr:uid="{B136CA8F-9F85-4BFA-8BC9-973C0EF83EE1}"/>
    <cellStyle name="_0502_7 2" xfId="1937" xr:uid="{C196B8E4-9DF2-4ACE-BE98-FFE9691F2DBB}"/>
    <cellStyle name="_0502_7 3" xfId="1938" xr:uid="{689F00DD-06C8-4A1B-8B27-0B016A1F467E}"/>
    <cellStyle name="_0502_7 4" xfId="1939" xr:uid="{1842BEA4-C661-403C-A81A-A5220FFA8CFE}"/>
    <cellStyle name="_0502_7 5" xfId="1940" xr:uid="{735BD7A3-4E27-4F23-873D-4D574B3DD7D7}"/>
    <cellStyle name="_0502_7 6" xfId="1941" xr:uid="{6E7CB9B5-DAA0-4DD6-80B8-DA1451128375}"/>
    <cellStyle name="_0502_7 7" xfId="1942" xr:uid="{D3AD93A0-4E83-4F18-9BA4-84A57092BF60}"/>
    <cellStyle name="_0502_7 8" xfId="1943" xr:uid="{D8142EE7-9067-4A13-A37C-7E0DE0E43183}"/>
    <cellStyle name="_0502_7 9" xfId="1944" xr:uid="{22D065DC-B58E-4103-8999-517645A5E122}"/>
    <cellStyle name="_0502_8" xfId="1945" xr:uid="{7D6328DC-DEF7-4896-9317-A90959AF02C9}"/>
    <cellStyle name="_0502_9" xfId="1946" xr:uid="{B551C0F6-4980-4CA2-B8D9-583C48F8FE6B}"/>
    <cellStyle name="_0502_9 2" xfId="1947" xr:uid="{FB6E2956-C258-4FD8-954E-367D8DDB2F14}"/>
    <cellStyle name="_0502_9 3" xfId="1948" xr:uid="{12C9FFF9-3DB9-4554-B2F1-B31D054D2C46}"/>
    <cellStyle name="_0502_A" xfId="1949" xr:uid="{3396B50C-FC51-4D00-873B-CB01DB7E5AFD}"/>
    <cellStyle name="_0502_A 10" xfId="1950" xr:uid="{3888B531-9492-4B39-9FED-66722A0DC08A}"/>
    <cellStyle name="_0502_A 10_Gross Inflow (@ageas share)" xfId="1951" xr:uid="{4517C347-6DF0-4A94-8E0C-01082835FFBC}"/>
    <cellStyle name="_0502_A 10_Life (EU)" xfId="1952" xr:uid="{5BF8F5F9-491E-4B2E-B0E5-479AC3703508}"/>
    <cellStyle name="_0502_A 10_Slide_14 (2)" xfId="1953" xr:uid="{94850408-B39B-4ACE-AFC5-E64D882F8800}"/>
    <cellStyle name="_0502_A 10_Slide_30 (2)" xfId="1954" xr:uid="{1699C3F7-3CFE-4675-A5EF-4718D537146B}"/>
    <cellStyle name="_0502_A 10_Slide_37 (1)" xfId="1955" xr:uid="{84FB2766-8CCE-4ACE-82A9-71C9E92376E0}"/>
    <cellStyle name="_0502_A 10_Visionline (Net profit)" xfId="1956" xr:uid="{14345865-DF72-4CEC-8525-73F5F28F7293}"/>
    <cellStyle name="_0502_A 2" xfId="1957" xr:uid="{516E2935-DCAC-4E60-97D6-7613C7F5B496}"/>
    <cellStyle name="_0502_A 2_Gross Inflow (@ageas share)" xfId="1958" xr:uid="{657261CA-73E2-456E-9004-14264E96BEAD}"/>
    <cellStyle name="_0502_A 2_Life (EU)" xfId="1959" xr:uid="{61A1A918-1D30-41F8-8CF2-9A128A1434BE}"/>
    <cellStyle name="_0502_A 2_Slide_14 (2)" xfId="1960" xr:uid="{ED313EFF-004D-4895-BC91-C57FBFC63A03}"/>
    <cellStyle name="_0502_A 2_Slide_30 (2)" xfId="1961" xr:uid="{AD83667E-3A55-45C7-A65B-141292C732CE}"/>
    <cellStyle name="_0502_A 2_Slide_37 (1)" xfId="1962" xr:uid="{04E017B0-1218-48D9-B203-32FE6D616C02}"/>
    <cellStyle name="_0502_A 2_Visionline (Net profit)" xfId="1963" xr:uid="{A0AE775E-C7EB-40AA-9713-A2DD8D518D48}"/>
    <cellStyle name="_0502_A 3" xfId="1964" xr:uid="{E10B4432-A1D8-488E-B9F9-A4A3AC8C1248}"/>
    <cellStyle name="_0502_A 3_Gross Inflow (@ageas share)" xfId="1965" xr:uid="{F74CA911-12B2-4C8A-A130-6247B13D548A}"/>
    <cellStyle name="_0502_A 3_Life (EU)" xfId="1966" xr:uid="{370300FD-D78C-4780-86F9-B0E380570BE9}"/>
    <cellStyle name="_0502_A 3_Slide_14 (2)" xfId="1967" xr:uid="{94B96DA8-C86B-4CE5-A1A1-E25DB352801A}"/>
    <cellStyle name="_0502_A 3_Slide_30 (2)" xfId="1968" xr:uid="{0ADAC29E-A164-41AF-BD8D-CF50A74F3D2F}"/>
    <cellStyle name="_0502_A 3_Slide_37 (1)" xfId="1969" xr:uid="{DAB634BE-C15E-4026-AE29-7B63AB5C381D}"/>
    <cellStyle name="_0502_A 3_Visionline (Net profit)" xfId="1970" xr:uid="{F728F6EC-1860-4E0B-B5E3-32D0C9529C65}"/>
    <cellStyle name="_0502_A 4" xfId="1971" xr:uid="{77AB3AF6-50E7-414A-ABDF-7A8D53EDF265}"/>
    <cellStyle name="_0502_A 4_Gross Inflow (@ageas share)" xfId="1972" xr:uid="{3D87C8AC-14EC-4BB9-BC35-C3C026A930BE}"/>
    <cellStyle name="_0502_A 4_Life (EU)" xfId="1973" xr:uid="{16FCE525-1252-4B46-A628-353A21E8A962}"/>
    <cellStyle name="_0502_A 4_Slide_14 (2)" xfId="1974" xr:uid="{9EA59BEC-B62F-4142-BF9A-9B7DB50F12AC}"/>
    <cellStyle name="_0502_A 4_Slide_30 (2)" xfId="1975" xr:uid="{A4321421-976B-4DF2-8E96-FDE3B9BB81E7}"/>
    <cellStyle name="_0502_A 4_Slide_37 (1)" xfId="1976" xr:uid="{191107A6-D8EF-4738-A5E6-FBE61A705096}"/>
    <cellStyle name="_0502_A 4_Visionline (Net profit)" xfId="1977" xr:uid="{F9FAB8BC-477E-4A55-9119-5C7CD90A75E5}"/>
    <cellStyle name="_0502_A 5" xfId="1978" xr:uid="{42F7DD09-AEFD-4B0B-8D9E-2B7002E53F37}"/>
    <cellStyle name="_0502_A 5_Gross Inflow (@ageas share)" xfId="1979" xr:uid="{3AB3426D-3C45-4DC0-9678-FD98DA5E7D02}"/>
    <cellStyle name="_0502_A 5_Life (EU)" xfId="1980" xr:uid="{2F435024-9710-41D8-B878-562D11E86559}"/>
    <cellStyle name="_0502_A 5_Slide_14 (2)" xfId="1981" xr:uid="{1823C181-2965-482B-9690-5938399DA16B}"/>
    <cellStyle name="_0502_A 5_Slide_30 (2)" xfId="1982" xr:uid="{4CA7B1AB-B568-479B-8DF5-2C2E01C7D340}"/>
    <cellStyle name="_0502_A 5_Slide_37 (1)" xfId="1983" xr:uid="{634F54C3-EFC2-4A2C-9636-874D5BDDDDAC}"/>
    <cellStyle name="_0502_A 5_Visionline (Net profit)" xfId="1984" xr:uid="{090824E4-971C-4F43-9A75-E7C6BAC72501}"/>
    <cellStyle name="_0502_A 6" xfId="1985" xr:uid="{01AF21C9-E860-4B52-8831-1CBD16410865}"/>
    <cellStyle name="_0502_A 6_Gross Inflow (@ageas share)" xfId="1986" xr:uid="{E243C273-56AE-4BE3-9C41-9B4BDBA711B8}"/>
    <cellStyle name="_0502_A 6_Life (EU)" xfId="1987" xr:uid="{F790E498-30E6-4D84-990D-AF3717075AEC}"/>
    <cellStyle name="_0502_A 6_Slide_14 (2)" xfId="1988" xr:uid="{68C6B790-92DA-4091-AF2B-DD9655539837}"/>
    <cellStyle name="_0502_A 6_Slide_30 (2)" xfId="1989" xr:uid="{6A87257A-4CEB-40A9-80D4-CAC0D10EC2ED}"/>
    <cellStyle name="_0502_A 6_Slide_37 (1)" xfId="1990" xr:uid="{456EE36A-76EC-4488-BB1E-D70784894F7C}"/>
    <cellStyle name="_0502_A 6_Visionline (Net profit)" xfId="1991" xr:uid="{6FBD1097-A699-44DA-A03B-CC17A047E076}"/>
    <cellStyle name="_0502_A 7" xfId="1992" xr:uid="{728AFA2B-92D7-4E16-B7B9-E31FB872AD5B}"/>
    <cellStyle name="_0502_A 7_Gross Inflow (@ageas share)" xfId="1993" xr:uid="{FEBB6D1D-9EBC-4F49-BBE7-BE7CB9541786}"/>
    <cellStyle name="_0502_A 7_Life (EU)" xfId="1994" xr:uid="{688B6A09-AC27-4CBE-A8BA-511222D96802}"/>
    <cellStyle name="_0502_A 7_Slide_14 (2)" xfId="1995" xr:uid="{ACD21C87-14D7-4984-8217-381F2E39F982}"/>
    <cellStyle name="_0502_A 7_Slide_30 (2)" xfId="1996" xr:uid="{10E3CE4B-22E0-45ED-916D-03334AD1CA84}"/>
    <cellStyle name="_0502_A 7_Slide_37 (1)" xfId="1997" xr:uid="{124184E8-0378-4AD0-B010-75B80641877F}"/>
    <cellStyle name="_0502_A 7_Visionline (Net profit)" xfId="1998" xr:uid="{98299C8B-0E03-4263-A7F3-17E1A489D5F0}"/>
    <cellStyle name="_0502_A 8" xfId="1999" xr:uid="{25A7A8F0-D7BC-49A5-A159-AD34A46D7F16}"/>
    <cellStyle name="_0502_A 8_Gross Inflow (@ageas share)" xfId="2000" xr:uid="{7641693A-312D-4537-99EA-75D97F9E7744}"/>
    <cellStyle name="_0502_A 8_Life (EU)" xfId="2001" xr:uid="{0C5B1090-5653-4A33-BB12-BE483CCE770E}"/>
    <cellStyle name="_0502_A 8_Slide_14 (2)" xfId="2002" xr:uid="{1BB8B316-4C94-49E8-9AC2-50D1B6D3621E}"/>
    <cellStyle name="_0502_A 8_Slide_30 (2)" xfId="2003" xr:uid="{C026F1EF-3189-498A-A2A5-8465B1549160}"/>
    <cellStyle name="_0502_A 8_Slide_37 (1)" xfId="2004" xr:uid="{58014646-D993-4782-BB95-8A20291A2143}"/>
    <cellStyle name="_0502_A 8_Visionline (Net profit)" xfId="2005" xr:uid="{86C0407A-22CB-42D3-AF32-83B71EEC5395}"/>
    <cellStyle name="_0502_A 9" xfId="2006" xr:uid="{715B1437-3B30-4C81-8B33-C25C374E2060}"/>
    <cellStyle name="_0502_A 9_Gross Inflow (@ageas share)" xfId="2007" xr:uid="{23BACE97-9F27-47BA-A0DC-353B52E99FFE}"/>
    <cellStyle name="_0502_A 9_Life (EU)" xfId="2008" xr:uid="{50EED570-D895-4BE1-8841-850EFFFB42EE}"/>
    <cellStyle name="_0502_A 9_Slide_14 (2)" xfId="2009" xr:uid="{170EBC65-1264-4431-AE65-4B3D1D738DD8}"/>
    <cellStyle name="_0502_A 9_Slide_30 (2)" xfId="2010" xr:uid="{75D70989-D0F7-4901-B186-11055E7FE930}"/>
    <cellStyle name="_0502_A 9_Slide_37 (1)" xfId="2011" xr:uid="{DD39BEBB-A924-4B6E-AD69-6FDD2B99A811}"/>
    <cellStyle name="_0502_A 9_Visionline (Net profit)" xfId="2012" xr:uid="{E19EF8CE-0C23-48C4-B7BE-94055F61A8CC}"/>
    <cellStyle name="_0502_A_Gross Inflow (@ageas share)" xfId="2013" xr:uid="{742D7243-755D-40D1-BB9B-7EE2EA0FCE5F}"/>
    <cellStyle name="_0502_A_Life (EU)" xfId="2014" xr:uid="{A89E0757-FC03-4F10-9C57-C8CB2A734FA1}"/>
    <cellStyle name="_0502_A_Slide_14 (2)" xfId="2015" xr:uid="{3CE0CEB1-0FDA-46CD-88C9-FB1CF8AE3176}"/>
    <cellStyle name="_0502_A_Slide_30 (2)" xfId="2016" xr:uid="{47804F92-256D-42BD-A90A-2A1DBC690BB4}"/>
    <cellStyle name="_0502_A_Slide_37 (1)" xfId="2017" xr:uid="{B402E1BE-2FD5-4057-B1FB-9B85A65FC14F}"/>
    <cellStyle name="_0502_A_Visionline (Net profit)" xfId="2018" xr:uid="{B39615CB-4C6C-4B4C-808E-59BB969D2DC2}"/>
    <cellStyle name="_0502_B" xfId="2019" xr:uid="{F1EE2EC8-94C1-49F2-A28D-9E2D90A407B4}"/>
    <cellStyle name="_0502_C" xfId="2020" xr:uid="{AEFB05FA-7DD5-49D8-9EC2-776718E35E8C}"/>
    <cellStyle name="_0502_D" xfId="2021" xr:uid="{2D980F99-D983-4395-9413-C6B574809AEB}"/>
    <cellStyle name="_0502_D 10" xfId="2022" xr:uid="{95A30A72-D0A4-46F9-8082-4B5857B9C107}"/>
    <cellStyle name="_0502_D 2" xfId="2023" xr:uid="{3D8EBF12-544C-427A-B1A1-E6D156A50253}"/>
    <cellStyle name="_0502_D 3" xfId="2024" xr:uid="{42B6EC0F-00CF-4FEF-B3FE-EEBAFBFD1075}"/>
    <cellStyle name="_0502_D 4" xfId="2025" xr:uid="{491F32C6-FCBF-49A6-8016-9553C1610128}"/>
    <cellStyle name="_0502_D 5" xfId="2026" xr:uid="{DD9BACA0-7DB0-4167-9786-0911742FEB99}"/>
    <cellStyle name="_0502_D 6" xfId="2027" xr:uid="{504FF88A-BA29-48D1-83DF-8E9194B03CA1}"/>
    <cellStyle name="_0502_D 7" xfId="2028" xr:uid="{A770F676-CB7E-4F75-A2E3-FEC406C5406B}"/>
    <cellStyle name="_0502_D 8" xfId="2029" xr:uid="{7F6E4645-6AED-4210-B18F-D8BDBD08FC29}"/>
    <cellStyle name="_0502_D 9" xfId="2030" xr:uid="{F3747BF2-3701-4D39-80D8-5053D8B87D7D}"/>
    <cellStyle name="_0502_E" xfId="2031" xr:uid="{8206B8C2-7C70-4D38-8FF1-DE24F31EB061}"/>
    <cellStyle name="_0502_F" xfId="2032" xr:uid="{F60113D0-EF30-4AD3-823D-762D9042B615}"/>
    <cellStyle name="_0502_F 10" xfId="2033" xr:uid="{4913CA3D-9D27-455D-9445-510785730FCA}"/>
    <cellStyle name="_0502_F 2" xfId="2034" xr:uid="{D77B5B39-F32A-45FA-8555-A07AE58CD3F7}"/>
    <cellStyle name="_0502_F 3" xfId="2035" xr:uid="{6D33BA44-708B-41A4-B76B-5A9BDFEDD8BD}"/>
    <cellStyle name="_0502_F 4" xfId="2036" xr:uid="{66145939-59AC-49A4-9F30-136872F544AC}"/>
    <cellStyle name="_0502_F 5" xfId="2037" xr:uid="{E6A7CBC3-43F7-4402-9B28-1DB46D52B8AF}"/>
    <cellStyle name="_0502_F 6" xfId="2038" xr:uid="{1CB2AA93-3576-4C65-AF10-187BC7D82F13}"/>
    <cellStyle name="_0502_F 7" xfId="2039" xr:uid="{C10C1388-AD77-4D61-90DD-FADC228EBB12}"/>
    <cellStyle name="_0502_F 8" xfId="2040" xr:uid="{5333EA0C-7435-435A-AB7E-8EA021E61C22}"/>
    <cellStyle name="_0502_F 9" xfId="2041" xr:uid="{039F94B7-E7E5-4FA0-B40B-FE390BAFBA71}"/>
    <cellStyle name="_0601" xfId="2042" xr:uid="{67BD19AC-30C9-4FCD-B82F-DA94D608DF7E}"/>
    <cellStyle name="_0601 10" xfId="2043" xr:uid="{7A056D89-5298-4C7E-8B00-BC6F2E5C4C49}"/>
    <cellStyle name="_0601 2" xfId="2044" xr:uid="{80AD4640-EAAA-49DC-9796-4479E47DCCFA}"/>
    <cellStyle name="_0601 3" xfId="2045" xr:uid="{9229F46B-FEEB-48AB-B1C9-B0AF42F376EF}"/>
    <cellStyle name="_0601 4" xfId="2046" xr:uid="{EF12440E-BE9B-46B8-BCF5-7C871B55B5CC}"/>
    <cellStyle name="_0601 5" xfId="2047" xr:uid="{9EEC90F0-D30B-4E7A-BAF9-DBBB27F5DF68}"/>
    <cellStyle name="_0601 6" xfId="2048" xr:uid="{E53FBC18-4E0C-41DA-BFA8-18ABECC00A69}"/>
    <cellStyle name="_0601 7" xfId="2049" xr:uid="{30EB5559-6D0F-4C8C-ABD4-1566BFB6ECCE}"/>
    <cellStyle name="_0601 8" xfId="2050" xr:uid="{FB55BF81-BE35-42D9-ABCB-F7AD333171B0}"/>
    <cellStyle name="_0601 9" xfId="2051" xr:uid="{78A169AD-FE68-4A85-80F1-540CE507047E}"/>
    <cellStyle name="_0601_1" xfId="2052" xr:uid="{865A2BFF-8E67-4482-A371-6F28A0EA83B3}"/>
    <cellStyle name="_0601_2" xfId="2053" xr:uid="{1D5B3553-2BAE-4E09-A0FE-7513013B6DE9}"/>
    <cellStyle name="_0601_2 2" xfId="2054" xr:uid="{975D8DA0-D163-4DEC-8409-8CEE7983B0AE}"/>
    <cellStyle name="_0601_2 3" xfId="2055" xr:uid="{454C1B65-1A0F-42E7-80BA-57A3E8FD8022}"/>
    <cellStyle name="_0601_3" xfId="2056" xr:uid="{45335715-1385-44B0-8301-52DE6252C20F}"/>
    <cellStyle name="_0601_3 10" xfId="2057" xr:uid="{63938CB5-EE95-4ADE-905A-995600745542}"/>
    <cellStyle name="_0601_3 2" xfId="2058" xr:uid="{53F5DB3F-3CD3-48EE-A571-A8DFFEAC4A96}"/>
    <cellStyle name="_0601_3 3" xfId="2059" xr:uid="{CE70B5B2-73AD-451D-A920-081C3ED523BA}"/>
    <cellStyle name="_0601_3 4" xfId="2060" xr:uid="{2A64230F-F671-4708-BEBD-124074C7E906}"/>
    <cellStyle name="_0601_3 5" xfId="2061" xr:uid="{BA7119D8-2410-4254-96A2-A2A830F5201F}"/>
    <cellStyle name="_0601_3 6" xfId="2062" xr:uid="{73849B2F-3550-4684-B0EB-539CF5C55739}"/>
    <cellStyle name="_0601_3 7" xfId="2063" xr:uid="{5C5698E5-65E4-40EE-8E68-63734A326416}"/>
    <cellStyle name="_0601_3 8" xfId="2064" xr:uid="{228FF918-8D09-4B95-A4A5-2DB7DF46234F}"/>
    <cellStyle name="_0601_3 9" xfId="2065" xr:uid="{A0EA15A8-E465-4912-B0A3-B257C5EFE46C}"/>
    <cellStyle name="_0601_4" xfId="2066" xr:uid="{4765D6B6-AD7E-4715-85F3-DE966A4C3CA7}"/>
    <cellStyle name="_0601_4 2" xfId="2067" xr:uid="{F81EC9FB-C982-479C-9234-FDD6ADE20F23}"/>
    <cellStyle name="_0601_4 3" xfId="2068" xr:uid="{0BC7CF3C-737D-4F89-981B-CF4E07EAB136}"/>
    <cellStyle name="_0601_5" xfId="2069" xr:uid="{CE71E903-E7A8-4D7E-82C4-A4C787D12CDB}"/>
    <cellStyle name="_0601_5 10" xfId="2070" xr:uid="{FB96E09A-F0EB-47BE-9749-387E53BAAB6F}"/>
    <cellStyle name="_0601_5 2" xfId="2071" xr:uid="{292D345D-5106-4392-AD8D-B1F211C864FF}"/>
    <cellStyle name="_0601_5 3" xfId="2072" xr:uid="{A3C0785E-02B0-4E98-948C-80D2B49E6576}"/>
    <cellStyle name="_0601_5 4" xfId="2073" xr:uid="{A94619F0-75BA-4F55-9640-7A00BDE1345C}"/>
    <cellStyle name="_0601_5 5" xfId="2074" xr:uid="{88AD89D3-57F5-4D3B-9C75-4B54347337FC}"/>
    <cellStyle name="_0601_5 6" xfId="2075" xr:uid="{503D157F-C02C-4542-9AE9-90BB8534042E}"/>
    <cellStyle name="_0601_5 7" xfId="2076" xr:uid="{66F8F158-3D48-44E2-879D-961EF95CB071}"/>
    <cellStyle name="_0601_5 8" xfId="2077" xr:uid="{87204E3D-9543-42A5-BA20-133AFD4BE13E}"/>
    <cellStyle name="_0601_5 9" xfId="2078" xr:uid="{D2A576FE-2881-49DE-8658-0927413EBA57}"/>
    <cellStyle name="_0601_6" xfId="2079" xr:uid="{751CD737-9B34-4722-9DFF-89C71286225C}"/>
    <cellStyle name="_0601_6 10" xfId="2080" xr:uid="{611C1EE3-F152-4E5A-9E35-73BAB262602D}"/>
    <cellStyle name="_0601_6 2" xfId="2081" xr:uid="{FCA1F291-458C-40F9-8D29-B17A29DF5E74}"/>
    <cellStyle name="_0601_6 3" xfId="2082" xr:uid="{A6855CEE-9AD2-4F6E-88B1-D2789E11E69C}"/>
    <cellStyle name="_0601_6 4" xfId="2083" xr:uid="{C71EA8A1-0E35-42C3-A106-B0AB39976CD9}"/>
    <cellStyle name="_0601_6 5" xfId="2084" xr:uid="{DBCF9B75-26E1-49ED-874A-1C3D2359232C}"/>
    <cellStyle name="_0601_6 6" xfId="2085" xr:uid="{D2617012-604A-4CE0-97E0-9EAAFBE4FF78}"/>
    <cellStyle name="_0601_6 7" xfId="2086" xr:uid="{88EF47C9-57B1-42D5-A454-BDBC79D8AD66}"/>
    <cellStyle name="_0601_6 8" xfId="2087" xr:uid="{54641EB5-0F39-46F8-8B89-D82308CA7012}"/>
    <cellStyle name="_0601_6 9" xfId="2088" xr:uid="{02263F3F-086A-4114-AE38-7EC5DE4FE671}"/>
    <cellStyle name="_0601_7" xfId="2089" xr:uid="{C1F76459-757E-4ADF-BBBC-D2897F0C92DD}"/>
    <cellStyle name="_0601_8" xfId="2090" xr:uid="{16326DCB-8DFA-4DE9-A99B-E6C5350C501C}"/>
    <cellStyle name="_0601_8 10" xfId="2091" xr:uid="{A8E65A92-34F0-4181-8045-353BAD09C471}"/>
    <cellStyle name="_0601_8 2" xfId="2092" xr:uid="{AB515064-52BA-458F-BB37-9E6B400CAB8A}"/>
    <cellStyle name="_0601_8 3" xfId="2093" xr:uid="{D1946C3F-4DCB-4EB4-A906-8B9188FE5747}"/>
    <cellStyle name="_0601_8 4" xfId="2094" xr:uid="{F72A653C-569A-4762-AC6D-44A4A3962454}"/>
    <cellStyle name="_0601_8 5" xfId="2095" xr:uid="{D7314F60-74A5-46AB-9FC9-31A40ABADAF8}"/>
    <cellStyle name="_0601_8 6" xfId="2096" xr:uid="{21F05150-55B6-4ABA-8122-24CC3707D70C}"/>
    <cellStyle name="_0601_8 7" xfId="2097" xr:uid="{F685E5E7-AA8F-412E-88B3-54352BDD252D}"/>
    <cellStyle name="_0601_8 8" xfId="2098" xr:uid="{FBCA18A2-95C2-427E-9465-1D0F40214C5E}"/>
    <cellStyle name="_0601_8 9" xfId="2099" xr:uid="{9D6045B3-48FF-4CA5-BBFB-D70826CE588A}"/>
    <cellStyle name="_0601_9" xfId="2100" xr:uid="{1413B0F1-EE3B-4B54-B774-4EA677E5FF05}"/>
    <cellStyle name="_0601_A" xfId="2101" xr:uid="{F5BBE896-C170-4B74-822C-8D735D1BFA91}"/>
    <cellStyle name="_0601_B" xfId="2102" xr:uid="{E353797C-0CF2-4E34-85A0-0AE91F9A66BA}"/>
    <cellStyle name="_0601_C" xfId="2103" xr:uid="{5690D636-7011-4EF4-BE8C-91B3121132FB}"/>
    <cellStyle name="_0601_C 10" xfId="2104" xr:uid="{D102F380-F66D-4E8C-8B39-ED9BD795A0C5}"/>
    <cellStyle name="_0601_C 10_Gross Inflow (@ageas share)" xfId="2105" xr:uid="{FDC9961B-3147-4842-97F0-401B6F8A145B}"/>
    <cellStyle name="_0601_C 10_Life (EU)" xfId="2106" xr:uid="{90010966-624C-48C0-9B01-EEED6C65B7F3}"/>
    <cellStyle name="_0601_C 10_Slide_14 (2)" xfId="2107" xr:uid="{99AD669E-3990-4FBA-B1C1-D0BD23DF1ED7}"/>
    <cellStyle name="_0601_C 10_Slide_30 (2)" xfId="2108" xr:uid="{F8AF991D-E7EC-4311-BF3B-CA42D646B1C9}"/>
    <cellStyle name="_0601_C 10_Slide_37 (1)" xfId="2109" xr:uid="{22252018-7CFD-40B1-880F-B1E92472DDE3}"/>
    <cellStyle name="_0601_C 10_Visionline (Net profit)" xfId="2110" xr:uid="{9383EC38-7C21-4F3C-8D46-5B4200AC9D30}"/>
    <cellStyle name="_0601_C 2" xfId="2111" xr:uid="{A97B1A98-8552-4B7B-AF23-1EB321823219}"/>
    <cellStyle name="_0601_C 2_Gross Inflow (@ageas share)" xfId="2112" xr:uid="{F6CDF7A7-C979-40F7-8155-664FB4BA9499}"/>
    <cellStyle name="_0601_C 2_Life (EU)" xfId="2113" xr:uid="{73D11601-080B-473B-AAA0-BD45CDF440BD}"/>
    <cellStyle name="_0601_C 2_Slide_14 (2)" xfId="2114" xr:uid="{2E752B98-AA6D-4FA8-BEAA-D6319158958B}"/>
    <cellStyle name="_0601_C 2_Slide_30 (2)" xfId="2115" xr:uid="{5853F439-5849-45B8-BFC6-1187B326342A}"/>
    <cellStyle name="_0601_C 2_Slide_37 (1)" xfId="2116" xr:uid="{2C0CE86F-13B7-456A-91DF-30B2B029E7CC}"/>
    <cellStyle name="_0601_C 2_Visionline (Net profit)" xfId="2117" xr:uid="{4E29CBB9-382A-41B8-9A31-04EAEFD88C60}"/>
    <cellStyle name="_0601_C 3" xfId="2118" xr:uid="{F6013F87-38F5-40AD-AD39-80C50A57496B}"/>
    <cellStyle name="_0601_C 3_Gross Inflow (@ageas share)" xfId="2119" xr:uid="{89F60BB9-142A-420A-A461-B0A0EEC71D5F}"/>
    <cellStyle name="_0601_C 3_Life (EU)" xfId="2120" xr:uid="{4AFD065E-312A-4C64-8BA1-8DCA8B622FB3}"/>
    <cellStyle name="_0601_C 3_Slide_14 (2)" xfId="2121" xr:uid="{789528BD-5684-4E78-8D46-498D41AAB3BF}"/>
    <cellStyle name="_0601_C 3_Slide_30 (2)" xfId="2122" xr:uid="{71F3A9C2-E91A-48DF-B583-BBDD99168383}"/>
    <cellStyle name="_0601_C 3_Slide_37 (1)" xfId="2123" xr:uid="{955E7D82-5BCA-474A-B472-88F1771E38FD}"/>
    <cellStyle name="_0601_C 3_Visionline (Net profit)" xfId="2124" xr:uid="{CCC4402C-F988-4482-9FCC-58937F47EA38}"/>
    <cellStyle name="_0601_C 4" xfId="2125" xr:uid="{10AFDE3F-C624-41E7-AC01-EA894B0028D8}"/>
    <cellStyle name="_0601_C 4_Gross Inflow (@ageas share)" xfId="2126" xr:uid="{041F0CDE-5BCC-44FE-9D91-A540F489E512}"/>
    <cellStyle name="_0601_C 4_Life (EU)" xfId="2127" xr:uid="{758B0FF0-4734-4FC9-839F-4607303961C0}"/>
    <cellStyle name="_0601_C 4_Slide_14 (2)" xfId="2128" xr:uid="{2858CBED-628F-4439-83DA-AB9A1AF98DC1}"/>
    <cellStyle name="_0601_C 4_Slide_30 (2)" xfId="2129" xr:uid="{F06CC44E-882C-4937-861B-A9FE931EB300}"/>
    <cellStyle name="_0601_C 4_Slide_37 (1)" xfId="2130" xr:uid="{8D5240A7-5B6B-47F9-9D76-A089C139077E}"/>
    <cellStyle name="_0601_C 4_Visionline (Net profit)" xfId="2131" xr:uid="{7DEE729A-4770-4178-9030-878BD59C5F5E}"/>
    <cellStyle name="_0601_C 5" xfId="2132" xr:uid="{C22300DB-BC06-4E5A-9A77-BDCF99BDC3B2}"/>
    <cellStyle name="_0601_C 5_Gross Inflow (@ageas share)" xfId="2133" xr:uid="{4B5CE64E-424F-4865-B3CD-C0B417066799}"/>
    <cellStyle name="_0601_C 5_Life (EU)" xfId="2134" xr:uid="{43FDF04E-41AB-4D45-98CE-43BB2A87945B}"/>
    <cellStyle name="_0601_C 5_Slide_14 (2)" xfId="2135" xr:uid="{7D6F76FC-ADE2-4275-8723-F9463B9727B0}"/>
    <cellStyle name="_0601_C 5_Slide_30 (2)" xfId="2136" xr:uid="{309985FE-03C5-47FC-AB2A-2B33593BD4ED}"/>
    <cellStyle name="_0601_C 5_Slide_37 (1)" xfId="2137" xr:uid="{932AFB80-C611-4B63-BD5B-8794E2E80936}"/>
    <cellStyle name="_0601_C 5_Visionline (Net profit)" xfId="2138" xr:uid="{C8B74C31-8FF1-4F9E-8DFC-87A0A9A192B1}"/>
    <cellStyle name="_0601_C 6" xfId="2139" xr:uid="{386DBE76-A878-4492-BCC9-E58070D77E93}"/>
    <cellStyle name="_0601_C 6_Gross Inflow (@ageas share)" xfId="2140" xr:uid="{6E22E210-B460-46DD-87E5-ED328CDB854B}"/>
    <cellStyle name="_0601_C 6_Life (EU)" xfId="2141" xr:uid="{0BDD1031-BDD3-419C-96AE-FA7506C703BE}"/>
    <cellStyle name="_0601_C 6_Slide_14 (2)" xfId="2142" xr:uid="{2F74BC81-7759-43A8-BE73-507BF55ACD15}"/>
    <cellStyle name="_0601_C 6_Slide_30 (2)" xfId="2143" xr:uid="{EA5ED52D-0D3F-4743-801A-BCFBAE82B6B7}"/>
    <cellStyle name="_0601_C 6_Slide_37 (1)" xfId="2144" xr:uid="{B3AE810F-980D-4CDF-B19E-25AD016DADBC}"/>
    <cellStyle name="_0601_C 6_Visionline (Net profit)" xfId="2145" xr:uid="{F4287024-8899-4D83-8364-EDD337A9DDFB}"/>
    <cellStyle name="_0601_C 7" xfId="2146" xr:uid="{0EB0A94E-4847-45D6-849A-C58E61DDEDB2}"/>
    <cellStyle name="_0601_C 7_Gross Inflow (@ageas share)" xfId="2147" xr:uid="{AE279165-E6B9-49E7-A10C-82B61DFE640E}"/>
    <cellStyle name="_0601_C 7_Life (EU)" xfId="2148" xr:uid="{66B03626-F443-461F-B666-7C234A37E106}"/>
    <cellStyle name="_0601_C 7_Slide_14 (2)" xfId="2149" xr:uid="{7AFDE563-EE81-4A71-B352-C5A53B91455D}"/>
    <cellStyle name="_0601_C 7_Slide_30 (2)" xfId="2150" xr:uid="{E55FC4BB-BC3A-46DC-BC5C-F37C7D0EF002}"/>
    <cellStyle name="_0601_C 7_Slide_37 (1)" xfId="2151" xr:uid="{8E361A91-B060-4CFC-87AD-A6235E70AC63}"/>
    <cellStyle name="_0601_C 7_Visionline (Net profit)" xfId="2152" xr:uid="{B965B4C3-E841-4428-849F-C131718EE85A}"/>
    <cellStyle name="_0601_C 8" xfId="2153" xr:uid="{1F81C4DF-53C3-4DAE-81E7-570394E0A6FB}"/>
    <cellStyle name="_0601_C 8_Gross Inflow (@ageas share)" xfId="2154" xr:uid="{7C8701C7-774F-4090-B422-3940F3C1243C}"/>
    <cellStyle name="_0601_C 8_Life (EU)" xfId="2155" xr:uid="{463EE244-3A98-449B-B2C3-27F57B2C8D9D}"/>
    <cellStyle name="_0601_C 8_Slide_14 (2)" xfId="2156" xr:uid="{E810A418-E69C-48F5-BBA4-03F0EE83E754}"/>
    <cellStyle name="_0601_C 8_Slide_30 (2)" xfId="2157" xr:uid="{C262595B-7E91-4D8D-BACC-E1457F004EF1}"/>
    <cellStyle name="_0601_C 8_Slide_37 (1)" xfId="2158" xr:uid="{CCE8F8A9-AEC7-47F5-9DDD-CEBDA2916903}"/>
    <cellStyle name="_0601_C 8_Visionline (Net profit)" xfId="2159" xr:uid="{336A23CB-BDD7-4F22-BC5A-1CF51F531FE0}"/>
    <cellStyle name="_0601_C 9" xfId="2160" xr:uid="{ED3FF0F9-7F00-422E-ABF2-03B88068D8F9}"/>
    <cellStyle name="_0601_C 9_Gross Inflow (@ageas share)" xfId="2161" xr:uid="{1F9F3BD3-0D21-4898-A79C-36F23A274FF2}"/>
    <cellStyle name="_0601_C 9_Life (EU)" xfId="2162" xr:uid="{81BE5B18-B757-44AE-AD05-7D6C02CDFFAA}"/>
    <cellStyle name="_0601_C 9_Slide_14 (2)" xfId="2163" xr:uid="{3F514B0F-055C-4AA4-9780-7D55348094DA}"/>
    <cellStyle name="_0601_C 9_Slide_30 (2)" xfId="2164" xr:uid="{C5965108-3A14-43FE-91E5-D6CEF1DCE84C}"/>
    <cellStyle name="_0601_C 9_Slide_37 (1)" xfId="2165" xr:uid="{CFF1EA17-5624-4685-8F2D-B8165CA20AD5}"/>
    <cellStyle name="_0601_C 9_Visionline (Net profit)" xfId="2166" xr:uid="{794086D8-FAE9-421F-8BC9-2CDD0AEAE32D}"/>
    <cellStyle name="_0601_C_Gross Inflow (@ageas share)" xfId="2167" xr:uid="{AF4B76D5-6845-49AA-B6B3-23208055DF0E}"/>
    <cellStyle name="_0601_C_Life (EU)" xfId="2168" xr:uid="{00923012-BD4C-4636-A120-FCB7562E3D01}"/>
    <cellStyle name="_0601_C_Slide_14 (2)" xfId="2169" xr:uid="{832D14F8-78EB-4B5C-A0EF-FFA362AFF971}"/>
    <cellStyle name="_0601_C_Slide_30 (2)" xfId="2170" xr:uid="{08A4E862-04C7-4DFE-8DAC-0F59FD03E1B1}"/>
    <cellStyle name="_0601_C_Slide_37 (1)" xfId="2171" xr:uid="{09D0B0E1-31A2-4B48-A1F7-2999D123AE41}"/>
    <cellStyle name="_0601_C_Visionline (Net profit)" xfId="2172" xr:uid="{980FA4F5-85B6-4354-9A55-FBABC51F2169}"/>
    <cellStyle name="_0601_D" xfId="2173" xr:uid="{A2F39F22-12C5-4ADA-8DC2-1555E3A5F27E}"/>
    <cellStyle name="_0601_D 10" xfId="2174" xr:uid="{6DCAB179-41F8-4D93-A8A8-B8D4316EE9B9}"/>
    <cellStyle name="_0601_D 2" xfId="2175" xr:uid="{9022F761-9EA1-450F-9043-81A79C5FE082}"/>
    <cellStyle name="_0601_D 3" xfId="2176" xr:uid="{97C7FAE1-7266-428B-B4C6-30D340410CD7}"/>
    <cellStyle name="_0601_D 4" xfId="2177" xr:uid="{A6B10ADF-3B13-40C0-8417-BA8A8A134697}"/>
    <cellStyle name="_0601_D 5" xfId="2178" xr:uid="{A7C533EC-4E46-492E-9282-A84D8CC47283}"/>
    <cellStyle name="_0601_D 6" xfId="2179" xr:uid="{05F758A9-6281-4CB5-8A4A-E5DDA2EFF069}"/>
    <cellStyle name="_0601_D 7" xfId="2180" xr:uid="{C5503337-6D68-4DA9-A17D-49D675959B6A}"/>
    <cellStyle name="_0601_D 8" xfId="2181" xr:uid="{4B5899F3-0B9E-4647-AB2C-3962DCEBC2F7}"/>
    <cellStyle name="_0601_D 9" xfId="2182" xr:uid="{6D0B37ED-4C60-4E21-A3F3-D38D24590630}"/>
    <cellStyle name="_0601_E" xfId="2183" xr:uid="{D867652B-443F-4D50-8D39-7662FE48B315}"/>
    <cellStyle name="_0601_F" xfId="2184" xr:uid="{E5F3A4CF-7EEF-4947-A3CD-CEDC727B252F}"/>
    <cellStyle name="_0601_F 10" xfId="2185" xr:uid="{2F566099-C1C6-49E9-9F2F-32DDB7C4BBFF}"/>
    <cellStyle name="_0601_F 10_Gross Inflow (@ageas share)" xfId="2186" xr:uid="{A1169330-B5A1-4525-A878-F1F9E705064D}"/>
    <cellStyle name="_0601_F 10_Life (EU)" xfId="2187" xr:uid="{13C3ABC6-2373-4D75-825C-EF2172F3862E}"/>
    <cellStyle name="_0601_F 10_Slide_14 (2)" xfId="2188" xr:uid="{8F5DDA6F-E447-4CA7-A97B-4CC7F969C4A7}"/>
    <cellStyle name="_0601_F 10_Slide_30 (2)" xfId="2189" xr:uid="{044B7412-0375-4C8C-9DC1-FC6E6A0DC72D}"/>
    <cellStyle name="_0601_F 10_Slide_37 (1)" xfId="2190" xr:uid="{48651335-978D-4678-B872-D367AD947813}"/>
    <cellStyle name="_0601_F 10_Visionline (Net profit)" xfId="2191" xr:uid="{973F116D-570E-4A2C-AD4A-CEFB619182A3}"/>
    <cellStyle name="_0601_F 2" xfId="2192" xr:uid="{AA48331B-F24F-4274-BBAF-C2749189FBED}"/>
    <cellStyle name="_0601_F 2_Gross Inflow (@ageas share)" xfId="2193" xr:uid="{B245DFA7-AD35-4DD2-B936-B69D15261A7C}"/>
    <cellStyle name="_0601_F 2_Life (EU)" xfId="2194" xr:uid="{7FC31351-5F29-443B-89E3-F3AD9B1AB103}"/>
    <cellStyle name="_0601_F 2_Slide_14 (2)" xfId="2195" xr:uid="{76FFDA6F-EF6E-4AB5-99E3-86D49D0E9858}"/>
    <cellStyle name="_0601_F 2_Slide_30 (2)" xfId="2196" xr:uid="{1AA68445-449C-45D4-AC5B-7E85C13BB999}"/>
    <cellStyle name="_0601_F 2_Slide_37 (1)" xfId="2197" xr:uid="{1C9989B2-C367-4F67-A0AB-5D745581531F}"/>
    <cellStyle name="_0601_F 2_Visionline (Net profit)" xfId="2198" xr:uid="{85B5461D-6A10-4A14-B49C-00545D50F07C}"/>
    <cellStyle name="_0601_F 3" xfId="2199" xr:uid="{5500837E-3DBE-4BE9-9776-187335B897F4}"/>
    <cellStyle name="_0601_F 3_Gross Inflow (@ageas share)" xfId="2200" xr:uid="{0BD6B5B5-83FC-4C65-9803-0C21D2C7ED16}"/>
    <cellStyle name="_0601_F 3_Life (EU)" xfId="2201" xr:uid="{7CD7FFF7-A808-442C-9C61-69403E7825B6}"/>
    <cellStyle name="_0601_F 3_Slide_14 (2)" xfId="2202" xr:uid="{047A2501-BCED-484E-84AB-A12237D06440}"/>
    <cellStyle name="_0601_F 3_Slide_30 (2)" xfId="2203" xr:uid="{93595D59-3C52-4C9B-A34B-37C001F87DC5}"/>
    <cellStyle name="_0601_F 3_Slide_37 (1)" xfId="2204" xr:uid="{C139F2BF-F8BE-47EB-B820-26444535188B}"/>
    <cellStyle name="_0601_F 3_Visionline (Net profit)" xfId="2205" xr:uid="{CBACD2A8-9A08-4F2D-9D6F-AF381AE0F252}"/>
    <cellStyle name="_0601_F 4" xfId="2206" xr:uid="{0ED47375-CADE-4920-9BE3-7E2214886A71}"/>
    <cellStyle name="_0601_F 4_Gross Inflow (@ageas share)" xfId="2207" xr:uid="{BA820F73-B241-4FC7-AF7F-1CE0FBC32789}"/>
    <cellStyle name="_0601_F 4_Life (EU)" xfId="2208" xr:uid="{ECFB7BEF-6815-4B1E-A1C5-2F9A174B024A}"/>
    <cellStyle name="_0601_F 4_Slide_14 (2)" xfId="2209" xr:uid="{BE0F0821-2BFE-4F46-BAA0-EF4FA80E800C}"/>
    <cellStyle name="_0601_F 4_Slide_30 (2)" xfId="2210" xr:uid="{2A43164D-B142-4CF7-9A5A-BAB71FF4D99E}"/>
    <cellStyle name="_0601_F 4_Slide_37 (1)" xfId="2211" xr:uid="{5388ACB5-C251-425B-AA2F-13F9377EF3C6}"/>
    <cellStyle name="_0601_F 4_Visionline (Net profit)" xfId="2212" xr:uid="{1C9E852E-2A01-4F3F-A942-BDBCCD119FD9}"/>
    <cellStyle name="_0601_F 5" xfId="2213" xr:uid="{777152E4-CFD7-4AF6-B02A-692EB8A0C287}"/>
    <cellStyle name="_0601_F 5_Gross Inflow (@ageas share)" xfId="2214" xr:uid="{C9019201-2DBB-4A52-A221-E22261E26283}"/>
    <cellStyle name="_0601_F 5_Life (EU)" xfId="2215" xr:uid="{7A8B406E-1E31-40C2-B250-E09562BFA051}"/>
    <cellStyle name="_0601_F 5_Slide_14 (2)" xfId="2216" xr:uid="{5AE0774E-514E-44CB-874E-13217E63999D}"/>
    <cellStyle name="_0601_F 5_Slide_30 (2)" xfId="2217" xr:uid="{46502BAF-1D41-458A-A949-845F8F2378B5}"/>
    <cellStyle name="_0601_F 5_Slide_37 (1)" xfId="2218" xr:uid="{3E36F3AC-8B1C-41C8-8331-0FA3F6C00465}"/>
    <cellStyle name="_0601_F 5_Visionline (Net profit)" xfId="2219" xr:uid="{E6B77BE9-6285-41C8-93FC-E6B9550357EC}"/>
    <cellStyle name="_0601_F 6" xfId="2220" xr:uid="{E37733D0-7E94-4069-B453-EBBA5F1CFE91}"/>
    <cellStyle name="_0601_F 6_Gross Inflow (@ageas share)" xfId="2221" xr:uid="{DC2AC5D0-AB47-4C8A-AA70-703E40A360BF}"/>
    <cellStyle name="_0601_F 6_Life (EU)" xfId="2222" xr:uid="{F9C7039C-9801-485C-B7C2-5D32134D41E5}"/>
    <cellStyle name="_0601_F 6_Slide_14 (2)" xfId="2223" xr:uid="{3A1ED70C-6620-412E-866B-4D06B1071F96}"/>
    <cellStyle name="_0601_F 6_Slide_30 (2)" xfId="2224" xr:uid="{F856E13D-436F-4F91-87E8-3F429219FDC2}"/>
    <cellStyle name="_0601_F 6_Slide_37 (1)" xfId="2225" xr:uid="{8BBEC0A3-BF49-4F2A-BD31-4752A07A717A}"/>
    <cellStyle name="_0601_F 6_Visionline (Net profit)" xfId="2226" xr:uid="{4ACEDBFB-E54C-4D9A-94CF-E2B38D9EA9BF}"/>
    <cellStyle name="_0601_F 7" xfId="2227" xr:uid="{6B9E04F9-E9DF-4E6C-85D4-3965C4399C52}"/>
    <cellStyle name="_0601_F 7_Gross Inflow (@ageas share)" xfId="2228" xr:uid="{B404FFC9-3D43-4151-B04F-DDC3BB625467}"/>
    <cellStyle name="_0601_F 7_Life (EU)" xfId="2229" xr:uid="{FA506895-AC29-4750-AB59-385DAC00DE08}"/>
    <cellStyle name="_0601_F 7_Slide_14 (2)" xfId="2230" xr:uid="{4D4BC97D-A26F-4F57-8CE8-94289CAAA242}"/>
    <cellStyle name="_0601_F 7_Slide_30 (2)" xfId="2231" xr:uid="{F40CA386-9C28-46FF-A67A-25B7C57D49E8}"/>
    <cellStyle name="_0601_F 7_Slide_37 (1)" xfId="2232" xr:uid="{8176A3B7-B17F-481E-8F8B-0D106CDDCDDA}"/>
    <cellStyle name="_0601_F 7_Visionline (Net profit)" xfId="2233" xr:uid="{FB1517E3-90D9-4BBA-BA55-1FDAEDF2951F}"/>
    <cellStyle name="_0601_F 8" xfId="2234" xr:uid="{922D28E3-DF33-4068-98E2-450CC6DB0E21}"/>
    <cellStyle name="_0601_F 8_Gross Inflow (@ageas share)" xfId="2235" xr:uid="{6640F912-B03C-4551-80A8-F8186D6CCBF2}"/>
    <cellStyle name="_0601_F 8_Life (EU)" xfId="2236" xr:uid="{69B73ECC-C622-4B80-B6A7-AFB1ED258A7B}"/>
    <cellStyle name="_0601_F 8_Slide_14 (2)" xfId="2237" xr:uid="{70F8767C-CE63-4408-90D6-6A15762634EC}"/>
    <cellStyle name="_0601_F 8_Slide_30 (2)" xfId="2238" xr:uid="{2430034D-9FA4-4E0E-8F60-B1B6D31E2722}"/>
    <cellStyle name="_0601_F 8_Slide_37 (1)" xfId="2239" xr:uid="{4291BDC7-9627-40CC-A784-B87AA5F9C157}"/>
    <cellStyle name="_0601_F 8_Visionline (Net profit)" xfId="2240" xr:uid="{6589C356-2C13-40B7-A8A4-C765C197AEC2}"/>
    <cellStyle name="_0601_F 9" xfId="2241" xr:uid="{A6FC4BD7-F871-45B1-A37E-B3A1BE2967B8}"/>
    <cellStyle name="_0601_F 9_Gross Inflow (@ageas share)" xfId="2242" xr:uid="{2FB0A9C6-0E15-4F94-9B00-CE76200FD808}"/>
    <cellStyle name="_0601_F 9_Life (EU)" xfId="2243" xr:uid="{4A099C93-0E17-46AA-9AB0-317E272C4138}"/>
    <cellStyle name="_0601_F 9_Slide_14 (2)" xfId="2244" xr:uid="{56A7AAA9-72E7-425A-B70D-9AE7DCD37664}"/>
    <cellStyle name="_0601_F 9_Slide_30 (2)" xfId="2245" xr:uid="{DB34B2C0-23A7-43FC-B9B3-5E5A61EBCC76}"/>
    <cellStyle name="_0601_F 9_Slide_37 (1)" xfId="2246" xr:uid="{7A621B6A-EDD2-4B14-90F6-ABBA691B1846}"/>
    <cellStyle name="_0601_F 9_Visionline (Net profit)" xfId="2247" xr:uid="{3D2A92F7-B846-4F67-A20A-DF3AC5CF2B2F}"/>
    <cellStyle name="_0601_F_Gross Inflow (@ageas share)" xfId="2248" xr:uid="{3DF7F8BB-7F00-4A33-858B-A38FFB59EE55}"/>
    <cellStyle name="_0601_F_Life (EU)" xfId="2249" xr:uid="{BABE907E-0B32-4675-9971-1239DD1C242D}"/>
    <cellStyle name="_0601_F_Slide_14 (2)" xfId="2250" xr:uid="{E9B0ACB8-CBC9-4F4D-99AE-42E0B0A627FE}"/>
    <cellStyle name="_0601_F_Slide_30 (2)" xfId="2251" xr:uid="{1DD983EA-61C1-42D6-9052-272DE0824257}"/>
    <cellStyle name="_0601_F_Slide_37 (1)" xfId="2252" xr:uid="{E2F753E5-26E3-4568-A5EB-5B351CB7F9EF}"/>
    <cellStyle name="_0601_F_Visionline (Net profit)" xfId="2253" xr:uid="{35E5AC84-A898-4E3E-AAED-06441F6A7DF0}"/>
    <cellStyle name="_0602" xfId="2254" xr:uid="{7035D57A-FEBA-4EA2-95FF-C8DE24DEFC84}"/>
    <cellStyle name="_0602 10" xfId="2255" xr:uid="{8CF1ACA3-2676-44B1-ABDA-5CCA645444D3}"/>
    <cellStyle name="_0602 2" xfId="2256" xr:uid="{B3F94A0E-218B-4FA1-AFA8-10DA4D659CF9}"/>
    <cellStyle name="_0602 3" xfId="2257" xr:uid="{7CCC36E7-336A-40A4-B0BB-992C3E884F66}"/>
    <cellStyle name="_0602 4" xfId="2258" xr:uid="{69457894-9F08-4609-8940-D25084F54869}"/>
    <cellStyle name="_0602 5" xfId="2259" xr:uid="{AE55B3BC-C197-4093-9CCD-7FC6A36089D1}"/>
    <cellStyle name="_0602 6" xfId="2260" xr:uid="{864B60D3-1E94-4F5C-BA56-B949B7888F00}"/>
    <cellStyle name="_0602 7" xfId="2261" xr:uid="{EA704FEB-9DFF-4C74-A763-172D4CBEEDFB}"/>
    <cellStyle name="_0602 8" xfId="2262" xr:uid="{47089195-94D1-4588-BE26-043F00C90100}"/>
    <cellStyle name="_0602 9" xfId="2263" xr:uid="{C3E456F9-ECEE-47BC-B8F9-25B3468F53D7}"/>
    <cellStyle name="_0602 GV" xfId="2264" xr:uid="{F463A504-43B1-43A0-AA04-0590A3455151}"/>
    <cellStyle name="_0602 GV 2" xfId="2265" xr:uid="{0D26E42A-771F-4102-9ADB-29AE1197F066}"/>
    <cellStyle name="_0602 GV 3" xfId="2266" xr:uid="{15A84577-BF72-492A-996D-C706C00F968C}"/>
    <cellStyle name="_0602 GV_1" xfId="2267" xr:uid="{A5F78646-C1F4-4DFE-A828-41A3336F6350}"/>
    <cellStyle name="_0602 GV_2" xfId="2268" xr:uid="{3E6C8546-4294-4961-BCAB-B9C443161205}"/>
    <cellStyle name="_0602 GV_2 10" xfId="2269" xr:uid="{18F24A72-50EC-457F-B267-4EE8B9423246}"/>
    <cellStyle name="_0602 GV_2 2" xfId="2270" xr:uid="{C4D17045-CCCC-451A-871A-C4BEBB245D72}"/>
    <cellStyle name="_0602 GV_2 3" xfId="2271" xr:uid="{5A75C9AF-8D20-4757-A3A3-1664747782AC}"/>
    <cellStyle name="_0602 GV_2 4" xfId="2272" xr:uid="{FBF2C93C-404B-46F5-8A96-EF082098CE6A}"/>
    <cellStyle name="_0602 GV_2 5" xfId="2273" xr:uid="{1AA630DC-9079-4C4F-BBBA-A7D5AB943857}"/>
    <cellStyle name="_0602 GV_2 6" xfId="2274" xr:uid="{20CC8F9D-9836-44AE-B161-BFF2175F1CBF}"/>
    <cellStyle name="_0602 GV_2 7" xfId="2275" xr:uid="{BED586EB-6C23-48D7-A660-C1749CE4FD9C}"/>
    <cellStyle name="_0602 GV_2 8" xfId="2276" xr:uid="{DC0626FC-BA94-4B3C-97C0-7762FBCC700A}"/>
    <cellStyle name="_0602 GV_2 9" xfId="2277" xr:uid="{6C20BF4A-21B2-4657-A04A-E5743EFE0E53}"/>
    <cellStyle name="_0602 GV_3" xfId="2278" xr:uid="{07A0AFD6-FF83-434B-B869-E0B53ABBD6D0}"/>
    <cellStyle name="_0602 GV_4" xfId="2279" xr:uid="{7DE525E1-F778-4B46-B8A8-1071F2ED32D9}"/>
    <cellStyle name="_0602 GV_4 10" xfId="2280" xr:uid="{5BAA377A-6F16-4729-8F57-979948D85493}"/>
    <cellStyle name="_0602 GV_4 2" xfId="2281" xr:uid="{ED4EBE59-E6B6-44E9-A786-A249E7A44F26}"/>
    <cellStyle name="_0602 GV_4 3" xfId="2282" xr:uid="{83244E0D-6741-413C-AF11-7BBE26804827}"/>
    <cellStyle name="_0602 GV_4 4" xfId="2283" xr:uid="{169201E6-7116-4892-8A09-8363CA7D8BD1}"/>
    <cellStyle name="_0602 GV_4 5" xfId="2284" xr:uid="{2CF5990C-67EC-4F17-A995-6FFBD3C310AB}"/>
    <cellStyle name="_0602 GV_4 6" xfId="2285" xr:uid="{DEA62FF2-5A9C-4D11-B7C4-755BBA958FAF}"/>
    <cellStyle name="_0602 GV_4 7" xfId="2286" xr:uid="{1A0F8DDB-9E5C-4D94-A863-A2796B9A1031}"/>
    <cellStyle name="_0602 GV_4 8" xfId="2287" xr:uid="{A3359DB1-B932-4D6F-8D62-166D004B1C69}"/>
    <cellStyle name="_0602 GV_4 9" xfId="2288" xr:uid="{9D73C715-717F-4107-8340-C51ABA39C0CF}"/>
    <cellStyle name="_0602 GV_4_0902 GV" xfId="2289" xr:uid="{102F6403-EA53-4254-AE21-4941BFEAE817}"/>
    <cellStyle name="_0602 GV_4_0902 GV 10" xfId="2290" xr:uid="{A6D4D2F3-CC6F-44C4-8F8F-87FB797AD134}"/>
    <cellStyle name="_0602 GV_4_0902 GV 2" xfId="2291" xr:uid="{753A9A6F-4D40-43BA-BEFB-CDD8192AAEC1}"/>
    <cellStyle name="_0602 GV_4_0902 GV 3" xfId="2292" xr:uid="{3CFF3196-E7F6-4554-A18A-A810733EA9D6}"/>
    <cellStyle name="_0602 GV_4_0902 GV 4" xfId="2293" xr:uid="{7874B979-1463-4F47-9255-6FF4CE911AAD}"/>
    <cellStyle name="_0602 GV_4_0902 GV 5" xfId="2294" xr:uid="{724B8090-BF57-432D-96CC-BCA77BD06D2A}"/>
    <cellStyle name="_0602 GV_4_0902 GV 6" xfId="2295" xr:uid="{70E1764F-0A71-4B9F-810C-AA5DDB495026}"/>
    <cellStyle name="_0602 GV_4_0902 GV 7" xfId="2296" xr:uid="{D1D4522B-CAEB-49D6-AD83-3B76564AB65C}"/>
    <cellStyle name="_0602 GV_4_0902 GV 8" xfId="2297" xr:uid="{156A6903-1D13-44BF-95A8-4356AB3E5637}"/>
    <cellStyle name="_0602 GV_4_0902 GV 9" xfId="2298" xr:uid="{7545792A-20D3-4554-8EB8-1C41489AD8D0}"/>
    <cellStyle name="_0602 GV_4_KOC ALLIANZ HAYAT 31.12.2002 Monthly PL" xfId="2299" xr:uid="{5E36AB2E-C7A2-495A-AC91-7D35D62953D5}"/>
    <cellStyle name="_0602 GV_4_KOC ALLIANZ HAYAT 31.12.2002 Monthly PL 10" xfId="2300" xr:uid="{5DABAA85-6195-4C82-A862-A96BDC232D7B}"/>
    <cellStyle name="_0602 GV_4_KOC ALLIANZ HAYAT 31.12.2002 Monthly PL 2" xfId="2301" xr:uid="{D59C8DF7-58B2-49A7-9446-6CC5376A95F2}"/>
    <cellStyle name="_0602 GV_4_KOC ALLIANZ HAYAT 31.12.2002 Monthly PL 3" xfId="2302" xr:uid="{AB1A61F0-9612-4F59-8CEF-77A8A6D02B02}"/>
    <cellStyle name="_0602 GV_4_KOC ALLIANZ HAYAT 31.12.2002 Monthly PL 4" xfId="2303" xr:uid="{9111887D-5DAB-4DB1-9340-56BA63AB01C8}"/>
    <cellStyle name="_0602 GV_4_KOC ALLIANZ HAYAT 31.12.2002 Monthly PL 5" xfId="2304" xr:uid="{1FBA5DBA-60F2-4501-B36A-DC815CD6BED3}"/>
    <cellStyle name="_0602 GV_4_KOC ALLIANZ HAYAT 31.12.2002 Monthly PL 6" xfId="2305" xr:uid="{C96E2DBE-7DD7-41FC-AEF7-9721ED5EB577}"/>
    <cellStyle name="_0602 GV_4_KOC ALLIANZ HAYAT 31.12.2002 Monthly PL 7" xfId="2306" xr:uid="{698FB89B-DBBA-4925-A186-E9EA9467A268}"/>
    <cellStyle name="_0602 GV_4_KOC ALLIANZ HAYAT 31.12.2002 Monthly PL 8" xfId="2307" xr:uid="{5545678A-B112-4731-9B27-0949CBA7C685}"/>
    <cellStyle name="_0602 GV_4_KOC ALLIANZ HAYAT 31.12.2002 Monthly PL 9" xfId="2308" xr:uid="{15B8DBCD-BF40-44C8-AA9E-F1D0E3F07986}"/>
    <cellStyle name="_0602 GV_4_Mali Tablolar(26-03-03) " xfId="2309" xr:uid="{FFF17E08-5B3B-429C-B76E-41BF87476DAE}"/>
    <cellStyle name="_0602 GV_4_Mali Tablolar(26-03-03)  10" xfId="2310" xr:uid="{8B5D58EB-C060-48D4-9D03-6CA85B71A85E}"/>
    <cellStyle name="_0602 GV_4_Mali Tablolar(26-03-03)  2" xfId="2311" xr:uid="{1D58D3FB-CF46-4203-8FC0-10326D6458FB}"/>
    <cellStyle name="_0602 GV_4_Mali Tablolar(26-03-03)  3" xfId="2312" xr:uid="{8B881A68-070D-4953-97BE-2DA547F86259}"/>
    <cellStyle name="_0602 GV_4_Mali Tablolar(26-03-03)  4" xfId="2313" xr:uid="{412C53EB-A289-4963-B4C1-746CC9D8EEF4}"/>
    <cellStyle name="_0602 GV_4_Mali Tablolar(26-03-03)  5" xfId="2314" xr:uid="{CEB78AA0-8AF5-46B2-A6CF-79DBB7911F53}"/>
    <cellStyle name="_0602 GV_4_Mali Tablolar(26-03-03)  6" xfId="2315" xr:uid="{EF9B5105-3777-4555-8B8B-F1AE536FF16F}"/>
    <cellStyle name="_0602 GV_4_Mali Tablolar(26-03-03)  7" xfId="2316" xr:uid="{1192B1A9-8FEB-46DB-BC22-99BE9B7F1682}"/>
    <cellStyle name="_0602 GV_4_Mali Tablolar(26-03-03)  8" xfId="2317" xr:uid="{68C81991-433F-4BDD-B00D-C6188BEB9F48}"/>
    <cellStyle name="_0602 GV_4_Mali Tablolar(26-03-03)  9" xfId="2318" xr:uid="{D47F8EE1-0178-468F-8BDB-867A291577FB}"/>
    <cellStyle name="_0602 GV_5" xfId="2319" xr:uid="{FF131664-2AA1-4574-B462-25AAAD50FBC5}"/>
    <cellStyle name="_0602 GV_5 10" xfId="2320" xr:uid="{3AF0484D-0F72-45D5-9153-C03F9D91C3B5}"/>
    <cellStyle name="_0602 GV_5 2" xfId="2321" xr:uid="{8C4875AA-753C-4286-B6D1-8D46D01A46B2}"/>
    <cellStyle name="_0602 GV_5 3" xfId="2322" xr:uid="{E4F062AC-DB54-4B75-859F-8AACB84784AE}"/>
    <cellStyle name="_0602 GV_5 4" xfId="2323" xr:uid="{574523C7-90F0-4E17-BCB4-71B7DD438074}"/>
    <cellStyle name="_0602 GV_5 5" xfId="2324" xr:uid="{722E3540-A75D-4F68-850E-949A95CF6AAE}"/>
    <cellStyle name="_0602 GV_5 6" xfId="2325" xr:uid="{527A16B2-C7BF-46FA-9CCA-397E27E75255}"/>
    <cellStyle name="_0602 GV_5 7" xfId="2326" xr:uid="{56DCDF81-B125-49E2-AFC1-E1B9B1830A3D}"/>
    <cellStyle name="_0602 GV_5 8" xfId="2327" xr:uid="{DE67005A-2798-4820-B85E-73098102D82B}"/>
    <cellStyle name="_0602 GV_5 9" xfId="2328" xr:uid="{9B01FF9A-45FA-44B1-8FB1-A330C3846608}"/>
    <cellStyle name="_0602 GV_5_0902 GV" xfId="2329" xr:uid="{A4DD4D4C-3DFE-43FD-98F1-4127A469076E}"/>
    <cellStyle name="_0602 GV_5_0902 GV 10" xfId="2330" xr:uid="{7D651187-A585-4787-BBB3-39953EE80E8E}"/>
    <cellStyle name="_0602 GV_5_0902 GV 2" xfId="2331" xr:uid="{E62183F4-CE0D-42C0-B697-6CCB3ECECB65}"/>
    <cellStyle name="_0602 GV_5_0902 GV 3" xfId="2332" xr:uid="{EB90906E-40DD-4416-B196-D9DAF7B2263A}"/>
    <cellStyle name="_0602 GV_5_0902 GV 4" xfId="2333" xr:uid="{989DDA56-C97E-414C-8ECE-61AE2131B48F}"/>
    <cellStyle name="_0602 GV_5_0902 GV 5" xfId="2334" xr:uid="{83FE2873-1221-457D-81E1-B98C896F888F}"/>
    <cellStyle name="_0602 GV_5_0902 GV 6" xfId="2335" xr:uid="{B674F23E-DD6D-4780-8B34-71A8B0BD57DB}"/>
    <cellStyle name="_0602 GV_5_0902 GV 7" xfId="2336" xr:uid="{E2B7B15D-E0AD-45F7-8065-52079EF085C1}"/>
    <cellStyle name="_0602 GV_5_0902 GV 8" xfId="2337" xr:uid="{FC2FF451-D73A-4FFB-A11E-9AE2CB34E88C}"/>
    <cellStyle name="_0602 GV_5_0902 GV 9" xfId="2338" xr:uid="{13347766-EA30-4CA2-B77E-26602C2DB1AD}"/>
    <cellStyle name="_0602 GV_5_KOC ALLIANZ HAYAT 31.12.2002 Monthly PL" xfId="2339" xr:uid="{1270B3BB-5845-478B-9D84-BDD088B3D8B4}"/>
    <cellStyle name="_0602 GV_5_KOC ALLIANZ HAYAT 31.12.2002 Monthly PL 2" xfId="2340" xr:uid="{89F91D0E-2B1A-4361-9CEF-C64DB9C97CB9}"/>
    <cellStyle name="_0602 GV_5_KOC ALLIANZ HAYAT 31.12.2002 Monthly PL 3" xfId="2341" xr:uid="{D9EBC129-EC1D-4103-A37F-C5E289267ADC}"/>
    <cellStyle name="_0602 GV_5_Mali Tablolar(26-03-03) " xfId="2342" xr:uid="{AD11FDFC-B095-404D-8D5A-0E3FDFA2AF87}"/>
    <cellStyle name="_0602 GV_5_Mali Tablolar(26-03-03)  10" xfId="2343" xr:uid="{9FA6B316-CA03-4D6E-BE0B-E3DBAA3A8AEE}"/>
    <cellStyle name="_0602 GV_5_Mali Tablolar(26-03-03)  2" xfId="2344" xr:uid="{1349A93F-2B91-48BC-8B51-E80DDEAF4E40}"/>
    <cellStyle name="_0602 GV_5_Mali Tablolar(26-03-03)  3" xfId="2345" xr:uid="{DDF4851E-2377-481A-8FBF-2E0AAC324848}"/>
    <cellStyle name="_0602 GV_5_Mali Tablolar(26-03-03)  4" xfId="2346" xr:uid="{FEFA2B70-6DB8-4F40-9672-79B9BB0E9EE7}"/>
    <cellStyle name="_0602 GV_5_Mali Tablolar(26-03-03)  5" xfId="2347" xr:uid="{E4DCFAA8-0C0C-413A-8CF5-10A27E4F8E0C}"/>
    <cellStyle name="_0602 GV_5_Mali Tablolar(26-03-03)  6" xfId="2348" xr:uid="{E0477DB9-CEBE-43F3-8144-40C563186C9A}"/>
    <cellStyle name="_0602 GV_5_Mali Tablolar(26-03-03)  7" xfId="2349" xr:uid="{1547AEE5-9C68-4DB1-B003-A921BEF5A51A}"/>
    <cellStyle name="_0602 GV_5_Mali Tablolar(26-03-03)  8" xfId="2350" xr:uid="{1E219A48-40CA-4DDE-A5FF-C873C4C7C5E3}"/>
    <cellStyle name="_0602 GV_5_Mali Tablolar(26-03-03)  9" xfId="2351" xr:uid="{5B6885E3-7530-48A7-B677-375A8175E5EE}"/>
    <cellStyle name="_0602 GV_6" xfId="2352" xr:uid="{5D95AD60-033C-442A-A148-5FE779150820}"/>
    <cellStyle name="_0602 GV_6 2" xfId="2353" xr:uid="{20EB68CC-516C-4957-8C11-8120B63B3336}"/>
    <cellStyle name="_0602 GV_6 3" xfId="2354" xr:uid="{AF217739-99EB-4A20-A61A-F2236D1959C6}"/>
    <cellStyle name="_0602 GV_6_0902 GV" xfId="2355" xr:uid="{AC390D37-FC0F-46F2-BD2C-3A66C9B32371}"/>
    <cellStyle name="_0602 GV_6_0902 GV 2" xfId="2356" xr:uid="{D68DC71C-55BA-4639-9470-3908644716FC}"/>
    <cellStyle name="_0602 GV_6_0902 GV 3" xfId="2357" xr:uid="{126E80C7-D376-4624-B27F-43A83C50AFB3}"/>
    <cellStyle name="_0602 GV_6_KOC ALLIANZ HAYAT 31.12.2002 Monthly PL" xfId="2358" xr:uid="{EA6E2FC7-10CB-495B-8261-12EF5E13B8FB}"/>
    <cellStyle name="_0602 GV_6_KOC ALLIANZ HAYAT 31.12.2002 Monthly PL 10" xfId="2359" xr:uid="{617772F2-7169-4556-B5EF-408C51F2B4D1}"/>
    <cellStyle name="_0602 GV_6_KOC ALLIANZ HAYAT 31.12.2002 Monthly PL 2" xfId="2360" xr:uid="{F239D5F4-756F-4197-BCDA-CC7B048D2DDF}"/>
    <cellStyle name="_0602 GV_6_KOC ALLIANZ HAYAT 31.12.2002 Monthly PL 3" xfId="2361" xr:uid="{35F0B02A-0896-4D16-A020-3E2973D2960A}"/>
    <cellStyle name="_0602 GV_6_KOC ALLIANZ HAYAT 31.12.2002 Monthly PL 4" xfId="2362" xr:uid="{F8FE74F7-8410-44A9-90A8-98BE5E263AE7}"/>
    <cellStyle name="_0602 GV_6_KOC ALLIANZ HAYAT 31.12.2002 Monthly PL 5" xfId="2363" xr:uid="{1AE92C75-07B3-45D4-841A-002C9B0424FE}"/>
    <cellStyle name="_0602 GV_6_KOC ALLIANZ HAYAT 31.12.2002 Monthly PL 6" xfId="2364" xr:uid="{02E7DCF5-DA9A-4829-97EA-7C601357B954}"/>
    <cellStyle name="_0602 GV_6_KOC ALLIANZ HAYAT 31.12.2002 Monthly PL 7" xfId="2365" xr:uid="{8E3D6CB5-E44D-448A-BBD1-0221ECA0513D}"/>
    <cellStyle name="_0602 GV_6_KOC ALLIANZ HAYAT 31.12.2002 Monthly PL 8" xfId="2366" xr:uid="{58EFF534-CA60-46CE-86EE-E1FC57BCE15C}"/>
    <cellStyle name="_0602 GV_6_KOC ALLIANZ HAYAT 31.12.2002 Monthly PL 9" xfId="2367" xr:uid="{AB831659-807B-4052-BA2C-C56F98EE7275}"/>
    <cellStyle name="_0602 GV_6_Mali Tablolar(26-03-03) " xfId="2368" xr:uid="{DD5D7BEA-BADE-48F3-B64F-E8E38346145B}"/>
    <cellStyle name="_0602 GV_6_Mali Tablolar(26-03-03)  2" xfId="2369" xr:uid="{61F9F5BE-7FFD-45C8-95DA-2C0DDEAA488E}"/>
    <cellStyle name="_0602 GV_6_Mali Tablolar(26-03-03)  3" xfId="2370" xr:uid="{81A8B8E7-0178-433F-AE77-935F87829607}"/>
    <cellStyle name="_0602 GV_7" xfId="2371" xr:uid="{8570A648-E46B-4790-91F8-8872E845D8A7}"/>
    <cellStyle name="_0602 GV_7 10" xfId="2372" xr:uid="{1B3C0FE3-6BC2-4702-819B-0FB7BCA13BBA}"/>
    <cellStyle name="_0602 GV_7 2" xfId="2373" xr:uid="{94111561-CCF7-4B0E-B1CC-1A114E3CC757}"/>
    <cellStyle name="_0602 GV_7 3" xfId="2374" xr:uid="{6D5793B1-C696-45C1-A0C9-2ADACCFB0726}"/>
    <cellStyle name="_0602 GV_7 4" xfId="2375" xr:uid="{B7DC3535-A56A-48D2-8482-27119741FE77}"/>
    <cellStyle name="_0602 GV_7 5" xfId="2376" xr:uid="{911FCF1E-0DFF-47E5-A2A9-0313C96F3DDC}"/>
    <cellStyle name="_0602 GV_7 6" xfId="2377" xr:uid="{31C14ACB-3F16-4DA8-9489-FB77C8FABA35}"/>
    <cellStyle name="_0602 GV_7 7" xfId="2378" xr:uid="{5D63E43F-9027-4389-8210-5F11CCB7C9E7}"/>
    <cellStyle name="_0602 GV_7 8" xfId="2379" xr:uid="{CE15DE36-4007-4E47-A814-8AFEFCF47CB7}"/>
    <cellStyle name="_0602 GV_7 9" xfId="2380" xr:uid="{AF5C6471-999F-4535-824C-435758E21E58}"/>
    <cellStyle name="_0602 GV_7_0902 GV" xfId="2381" xr:uid="{D52E8E3A-C6AD-420C-A279-F221115C52EE}"/>
    <cellStyle name="_0602 GV_7_0902 GV 10" xfId="2382" xr:uid="{B47EF586-3951-48E8-BB06-10431DA38359}"/>
    <cellStyle name="_0602 GV_7_0902 GV 2" xfId="2383" xr:uid="{52A6F964-105D-41DC-B40A-965255B50C13}"/>
    <cellStyle name="_0602 GV_7_0902 GV 3" xfId="2384" xr:uid="{10219510-7B69-4DA3-BD2F-4F9F426CD564}"/>
    <cellStyle name="_0602 GV_7_0902 GV 4" xfId="2385" xr:uid="{21BB81B3-4432-4FE7-AC49-4BE72751C535}"/>
    <cellStyle name="_0602 GV_7_0902 GV 5" xfId="2386" xr:uid="{89646B5A-9759-4A7A-94F0-9C0881CA636C}"/>
    <cellStyle name="_0602 GV_7_0902 GV 6" xfId="2387" xr:uid="{4D90D318-60AE-4EF2-B394-D82A1352652D}"/>
    <cellStyle name="_0602 GV_7_0902 GV 7" xfId="2388" xr:uid="{912B1D44-B90A-48C0-AC13-0A0C0929D265}"/>
    <cellStyle name="_0602 GV_7_0902 GV 8" xfId="2389" xr:uid="{936757DC-C231-414C-B6F8-6F12C62C3222}"/>
    <cellStyle name="_0602 GV_7_0902 GV 9" xfId="2390" xr:uid="{7D7AFC3B-0416-4CBB-9A6A-ED22A864521B}"/>
    <cellStyle name="_0602 GV_7_KOC ALLIANZ HAYAT 31.12.2002 Monthly PL" xfId="2391" xr:uid="{56ECD86D-769A-4FE8-94B1-72139038521F}"/>
    <cellStyle name="_0602 GV_7_KOC ALLIANZ HAYAT 31.12.2002 Monthly PL 10" xfId="2392" xr:uid="{4C8DE6D0-0417-4E77-99B6-5F8F295D1F34}"/>
    <cellStyle name="_0602 GV_7_KOC ALLIANZ HAYAT 31.12.2002 Monthly PL 2" xfId="2393" xr:uid="{E3EEA7C6-5FB5-42B6-8DE0-0ED4C8115F80}"/>
    <cellStyle name="_0602 GV_7_KOC ALLIANZ HAYAT 31.12.2002 Monthly PL 3" xfId="2394" xr:uid="{A7296A99-7C8C-490F-8C61-778635F26880}"/>
    <cellStyle name="_0602 GV_7_KOC ALLIANZ HAYAT 31.12.2002 Monthly PL 4" xfId="2395" xr:uid="{30EC6D16-D9ED-4B0B-B977-63FCFC87E84F}"/>
    <cellStyle name="_0602 GV_7_KOC ALLIANZ HAYAT 31.12.2002 Monthly PL 5" xfId="2396" xr:uid="{61C0B692-E78F-4B1E-BB76-37AFD01E021E}"/>
    <cellStyle name="_0602 GV_7_KOC ALLIANZ HAYAT 31.12.2002 Monthly PL 6" xfId="2397" xr:uid="{C6C566C1-8920-4652-BB1A-2BB3800BDDA5}"/>
    <cellStyle name="_0602 GV_7_KOC ALLIANZ HAYAT 31.12.2002 Monthly PL 7" xfId="2398" xr:uid="{B6078C57-8B21-4DE4-BD65-E970875EE26D}"/>
    <cellStyle name="_0602 GV_7_KOC ALLIANZ HAYAT 31.12.2002 Monthly PL 8" xfId="2399" xr:uid="{DC7E737C-997F-4BCD-92F4-BF423807723D}"/>
    <cellStyle name="_0602 GV_7_KOC ALLIANZ HAYAT 31.12.2002 Monthly PL 9" xfId="2400" xr:uid="{0600D116-3043-428E-9B91-383FB2B6C30C}"/>
    <cellStyle name="_0602 GV_7_Mali Tablolar(26-03-03) " xfId="2401" xr:uid="{35DDEA11-0323-4ACB-BEDE-F1E8BE091AB3}"/>
    <cellStyle name="_0602 GV_7_Mali Tablolar(26-03-03)  10" xfId="2402" xr:uid="{7461CE74-B20D-40FC-88BB-0AEFB1483A1E}"/>
    <cellStyle name="_0602 GV_7_Mali Tablolar(26-03-03)  2" xfId="2403" xr:uid="{83A047DD-66D7-4ACE-A0BB-BCFA0FB85A36}"/>
    <cellStyle name="_0602 GV_7_Mali Tablolar(26-03-03)  3" xfId="2404" xr:uid="{D5BBBED3-4511-45A7-B5BE-1AF6CDF758AE}"/>
    <cellStyle name="_0602 GV_7_Mali Tablolar(26-03-03)  4" xfId="2405" xr:uid="{566D8EE1-0CC5-4907-8650-E325CB42A2CB}"/>
    <cellStyle name="_0602 GV_7_Mali Tablolar(26-03-03)  5" xfId="2406" xr:uid="{F44F98D4-E994-48F3-B028-86FCAC20E2C4}"/>
    <cellStyle name="_0602 GV_7_Mali Tablolar(26-03-03)  6" xfId="2407" xr:uid="{2FD44E00-7B4E-404A-A499-38D4DDB5A997}"/>
    <cellStyle name="_0602 GV_7_Mali Tablolar(26-03-03)  7" xfId="2408" xr:uid="{EE86E0B4-E364-4F13-B41B-A82F73EC48C1}"/>
    <cellStyle name="_0602 GV_7_Mali Tablolar(26-03-03)  8" xfId="2409" xr:uid="{A9125FC7-A933-429E-8780-B890B21E07E5}"/>
    <cellStyle name="_0602 GV_7_Mali Tablolar(26-03-03)  9" xfId="2410" xr:uid="{90E45A57-1325-4BAB-AD11-5BFA55CD2E10}"/>
    <cellStyle name="_0602 GV_8" xfId="2411" xr:uid="{B561C187-8774-4963-8365-0B69B94DAD83}"/>
    <cellStyle name="_0602 GV_8 10" xfId="2412" xr:uid="{AED77736-1CE4-4EA3-80EB-B48C704F6FCA}"/>
    <cellStyle name="_0602 GV_8 2" xfId="2413" xr:uid="{4E54CCEA-56E4-4EFB-B9F1-144BD1424A5B}"/>
    <cellStyle name="_0602 GV_8 3" xfId="2414" xr:uid="{07F53CE5-7399-4468-851C-35DEA096D8A6}"/>
    <cellStyle name="_0602 GV_8 4" xfId="2415" xr:uid="{2F39ACA3-75F0-46FB-9504-A9730DC69420}"/>
    <cellStyle name="_0602 GV_8 5" xfId="2416" xr:uid="{0B38DA85-DA4D-44E7-877E-88D1065822CB}"/>
    <cellStyle name="_0602 GV_8 6" xfId="2417" xr:uid="{5A01B572-A4F7-4951-BCE4-77DC4AFEFD5B}"/>
    <cellStyle name="_0602 GV_8 7" xfId="2418" xr:uid="{DBED0CA9-ED2A-46E7-8157-95697D7E8D57}"/>
    <cellStyle name="_0602 GV_8 8" xfId="2419" xr:uid="{2619899C-FC9A-4D0B-8930-56E8AAA7199A}"/>
    <cellStyle name="_0602 GV_8 9" xfId="2420" xr:uid="{17E25F26-F8D5-4EEC-A43A-F744BD24A3FD}"/>
    <cellStyle name="_0602 GV_8_0902 GV" xfId="2421" xr:uid="{F6A2B75F-CCBF-46F0-B8F4-67A54769E1C5}"/>
    <cellStyle name="_0602 GV_8_0902 GV 10" xfId="2422" xr:uid="{2DF4D37A-6395-4356-8D02-6BC9770C17E6}"/>
    <cellStyle name="_0602 GV_8_0902 GV 2" xfId="2423" xr:uid="{9F371449-6E89-4339-AFB8-623F7BFBDE85}"/>
    <cellStyle name="_0602 GV_8_0902 GV 3" xfId="2424" xr:uid="{7713B6F7-F76C-4351-B8BC-77F76E8624C0}"/>
    <cellStyle name="_0602 GV_8_0902 GV 4" xfId="2425" xr:uid="{D15C8732-4F57-47CE-AFB1-C4522EFC40C4}"/>
    <cellStyle name="_0602 GV_8_0902 GV 5" xfId="2426" xr:uid="{E6340573-98E7-4089-9B11-ECF7392B4BFA}"/>
    <cellStyle name="_0602 GV_8_0902 GV 6" xfId="2427" xr:uid="{55BAF8BF-12AF-4EA6-B122-9FDCFDA962F2}"/>
    <cellStyle name="_0602 GV_8_0902 GV 7" xfId="2428" xr:uid="{8CA08BD8-87E0-4ABB-A303-51628CFC8960}"/>
    <cellStyle name="_0602 GV_8_0902 GV 8" xfId="2429" xr:uid="{115C609A-3F30-4DA1-8F52-998E356F394C}"/>
    <cellStyle name="_0602 GV_8_0902 GV 9" xfId="2430" xr:uid="{8ADF275E-33C6-4486-94F0-0FB3FDF0C650}"/>
    <cellStyle name="_0602 GV_8_KOC ALLIANZ HAYAT 31.12.2002 Monthly PL" xfId="2431" xr:uid="{1C31B84F-8CF6-4153-8AE5-6B741F868AB9}"/>
    <cellStyle name="_0602 GV_8_KOC ALLIANZ HAYAT 31.12.2002 Monthly PL 10" xfId="2432" xr:uid="{AA80A293-FF94-4918-9C0E-57B6A5EB5F4C}"/>
    <cellStyle name="_0602 GV_8_KOC ALLIANZ HAYAT 31.12.2002 Monthly PL 10_Gross Inflow (@ageas share)" xfId="2433" xr:uid="{C0A0E6C0-127A-4F16-B9C4-FCBF7B1313CF}"/>
    <cellStyle name="_0602 GV_8_KOC ALLIANZ HAYAT 31.12.2002 Monthly PL 10_Life (EU)" xfId="2434" xr:uid="{D8F38677-1AF7-4A9E-82CF-29C3BCF3F50E}"/>
    <cellStyle name="_0602 GV_8_KOC ALLIANZ HAYAT 31.12.2002 Monthly PL 10_Slide_14 (2)" xfId="2435" xr:uid="{E3C3E195-111D-4EC0-AB4A-9B59A9B56231}"/>
    <cellStyle name="_0602 GV_8_KOC ALLIANZ HAYAT 31.12.2002 Monthly PL 10_Slide_30 (2)" xfId="2436" xr:uid="{FFA1B896-40D7-449D-9627-EAA7912DAAAE}"/>
    <cellStyle name="_0602 GV_8_KOC ALLIANZ HAYAT 31.12.2002 Monthly PL 10_Slide_37 (1)" xfId="2437" xr:uid="{43D9AF0E-9470-4A2B-B0E6-8A23A6BE1EC2}"/>
    <cellStyle name="_0602 GV_8_KOC ALLIANZ HAYAT 31.12.2002 Monthly PL 10_Visionline (Net profit)" xfId="2438" xr:uid="{76FE1889-B9AD-42A6-A591-34A19666C161}"/>
    <cellStyle name="_0602 GV_8_KOC ALLIANZ HAYAT 31.12.2002 Monthly PL 2" xfId="2439" xr:uid="{9516920E-750D-49C3-A0DE-1988277AF8DF}"/>
    <cellStyle name="_0602 GV_8_KOC ALLIANZ HAYAT 31.12.2002 Monthly PL 2_Gross Inflow (@ageas share)" xfId="2440" xr:uid="{14D3EB9C-B5CE-4277-837B-CFC1E9956465}"/>
    <cellStyle name="_0602 GV_8_KOC ALLIANZ HAYAT 31.12.2002 Monthly PL 2_Life (EU)" xfId="2441" xr:uid="{14C3435B-BD8B-4C34-97A1-4DF774FDA479}"/>
    <cellStyle name="_0602 GV_8_KOC ALLIANZ HAYAT 31.12.2002 Monthly PL 2_Slide_14 (2)" xfId="2442" xr:uid="{5FEDFC69-B938-4909-A4D6-374A49F42846}"/>
    <cellStyle name="_0602 GV_8_KOC ALLIANZ HAYAT 31.12.2002 Monthly PL 2_Slide_30 (2)" xfId="2443" xr:uid="{A7D5FE59-3E40-469D-9AA0-C802217BB25F}"/>
    <cellStyle name="_0602 GV_8_KOC ALLIANZ HAYAT 31.12.2002 Monthly PL 2_Slide_37 (1)" xfId="2444" xr:uid="{D505B6D2-A710-4218-9154-7182034DE994}"/>
    <cellStyle name="_0602 GV_8_KOC ALLIANZ HAYAT 31.12.2002 Monthly PL 2_Visionline (Net profit)" xfId="2445" xr:uid="{6F6C1F5C-62B2-4258-AC81-A5D427E3B5D2}"/>
    <cellStyle name="_0602 GV_8_KOC ALLIANZ HAYAT 31.12.2002 Monthly PL 3" xfId="2446" xr:uid="{DAAE07A4-8993-4CA3-A20F-1026DF71E91F}"/>
    <cellStyle name="_0602 GV_8_KOC ALLIANZ HAYAT 31.12.2002 Monthly PL 3_Gross Inflow (@ageas share)" xfId="2447" xr:uid="{819B2636-D65D-46EB-B2AD-9D4FE46E20D4}"/>
    <cellStyle name="_0602 GV_8_KOC ALLIANZ HAYAT 31.12.2002 Monthly PL 3_Life (EU)" xfId="2448" xr:uid="{DC282992-F306-42AA-A59D-CC351F737891}"/>
    <cellStyle name="_0602 GV_8_KOC ALLIANZ HAYAT 31.12.2002 Monthly PL 3_Slide_14 (2)" xfId="2449" xr:uid="{CB13706A-1538-4DE4-85D1-21FE80F307CA}"/>
    <cellStyle name="_0602 GV_8_KOC ALLIANZ HAYAT 31.12.2002 Monthly PL 3_Slide_30 (2)" xfId="2450" xr:uid="{3390D9B1-3FCC-4E57-9A93-A26C27E4CD53}"/>
    <cellStyle name="_0602 GV_8_KOC ALLIANZ HAYAT 31.12.2002 Monthly PL 3_Slide_37 (1)" xfId="2451" xr:uid="{8E65AF20-5904-41CF-98D6-F0CE34622D2F}"/>
    <cellStyle name="_0602 GV_8_KOC ALLIANZ HAYAT 31.12.2002 Monthly PL 3_Visionline (Net profit)" xfId="2452" xr:uid="{DE0C5ABF-DDED-4DD8-861B-441A7800791E}"/>
    <cellStyle name="_0602 GV_8_KOC ALLIANZ HAYAT 31.12.2002 Monthly PL 4" xfId="2453" xr:uid="{D665FA5D-6421-4B52-8D6C-56C8E0D89A23}"/>
    <cellStyle name="_0602 GV_8_KOC ALLIANZ HAYAT 31.12.2002 Monthly PL 4_Gross Inflow (@ageas share)" xfId="2454" xr:uid="{C7DF10EB-3A65-4324-851D-C3F837EEF52C}"/>
    <cellStyle name="_0602 GV_8_KOC ALLIANZ HAYAT 31.12.2002 Monthly PL 4_Life (EU)" xfId="2455" xr:uid="{C381FB78-D0A3-4F55-BA54-ECC16FAE5932}"/>
    <cellStyle name="_0602 GV_8_KOC ALLIANZ HAYAT 31.12.2002 Monthly PL 4_Slide_14 (2)" xfId="2456" xr:uid="{C9D5F57D-DF76-47AA-AEAC-CF579D6AADF2}"/>
    <cellStyle name="_0602 GV_8_KOC ALLIANZ HAYAT 31.12.2002 Monthly PL 4_Slide_30 (2)" xfId="2457" xr:uid="{A0F7D8A0-22BB-41BE-AF37-6EDFD5D209EE}"/>
    <cellStyle name="_0602 GV_8_KOC ALLIANZ HAYAT 31.12.2002 Monthly PL 4_Slide_37 (1)" xfId="2458" xr:uid="{9F41AF3F-9C65-4B74-8356-D756FFF3ED11}"/>
    <cellStyle name="_0602 GV_8_KOC ALLIANZ HAYAT 31.12.2002 Monthly PL 4_Visionline (Net profit)" xfId="2459" xr:uid="{5F9097B3-B0A4-4D52-AD89-3AB4185EDE6C}"/>
    <cellStyle name="_0602 GV_8_KOC ALLIANZ HAYAT 31.12.2002 Monthly PL 5" xfId="2460" xr:uid="{A7DDEADB-A995-4531-9E1A-F64EE678DF33}"/>
    <cellStyle name="_0602 GV_8_KOC ALLIANZ HAYAT 31.12.2002 Monthly PL 5_Gross Inflow (@ageas share)" xfId="2461" xr:uid="{4EBF4722-3530-46B9-88D8-E9AC1161387D}"/>
    <cellStyle name="_0602 GV_8_KOC ALLIANZ HAYAT 31.12.2002 Monthly PL 5_Life (EU)" xfId="2462" xr:uid="{B182FBC4-7E9C-419A-91E5-A2BB80EB143F}"/>
    <cellStyle name="_0602 GV_8_KOC ALLIANZ HAYAT 31.12.2002 Monthly PL 5_Slide_14 (2)" xfId="2463" xr:uid="{9F8B4B4A-1DDE-49D1-AA79-9860DA7AF574}"/>
    <cellStyle name="_0602 GV_8_KOC ALLIANZ HAYAT 31.12.2002 Monthly PL 5_Slide_30 (2)" xfId="2464" xr:uid="{8ABC07BD-4057-4E86-985A-80DA4360E523}"/>
    <cellStyle name="_0602 GV_8_KOC ALLIANZ HAYAT 31.12.2002 Monthly PL 5_Slide_37 (1)" xfId="2465" xr:uid="{75E4B797-3957-4FFE-8B60-E2282EFD7762}"/>
    <cellStyle name="_0602 GV_8_KOC ALLIANZ HAYAT 31.12.2002 Monthly PL 5_Visionline (Net profit)" xfId="2466" xr:uid="{495ED792-615F-4E35-8B96-16B8356002D1}"/>
    <cellStyle name="_0602 GV_8_KOC ALLIANZ HAYAT 31.12.2002 Monthly PL 6" xfId="2467" xr:uid="{E961AE76-5D31-4538-9330-313E269CC274}"/>
    <cellStyle name="_0602 GV_8_KOC ALLIANZ HAYAT 31.12.2002 Monthly PL 6_Gross Inflow (@ageas share)" xfId="2468" xr:uid="{8B64EB61-9BF0-4797-BFA9-A4AE8C4EDB61}"/>
    <cellStyle name="_0602 GV_8_KOC ALLIANZ HAYAT 31.12.2002 Monthly PL 6_Life (EU)" xfId="2469" xr:uid="{E09BEF1A-9456-4793-B4B6-46A23E23176F}"/>
    <cellStyle name="_0602 GV_8_KOC ALLIANZ HAYAT 31.12.2002 Monthly PL 6_Slide_14 (2)" xfId="2470" xr:uid="{20FDAE41-8A4C-489E-B8DD-70B7135C97F3}"/>
    <cellStyle name="_0602 GV_8_KOC ALLIANZ HAYAT 31.12.2002 Monthly PL 6_Slide_30 (2)" xfId="2471" xr:uid="{0063DA91-513C-41C8-AA21-F7C6D590BCCD}"/>
    <cellStyle name="_0602 GV_8_KOC ALLIANZ HAYAT 31.12.2002 Monthly PL 6_Slide_37 (1)" xfId="2472" xr:uid="{9EF316E5-27D8-4471-A587-6F4FCE3347E0}"/>
    <cellStyle name="_0602 GV_8_KOC ALLIANZ HAYAT 31.12.2002 Monthly PL 6_Visionline (Net profit)" xfId="2473" xr:uid="{1945C13F-4D46-4742-B87E-4D58D3E72CD8}"/>
    <cellStyle name="_0602 GV_8_KOC ALLIANZ HAYAT 31.12.2002 Monthly PL 7" xfId="2474" xr:uid="{8C6E8246-8777-4740-BDBD-E0637C0CA3B7}"/>
    <cellStyle name="_0602 GV_8_KOC ALLIANZ HAYAT 31.12.2002 Monthly PL 7_Gross Inflow (@ageas share)" xfId="2475" xr:uid="{2C1C273C-E4AD-4676-8B7B-63466182E123}"/>
    <cellStyle name="_0602 GV_8_KOC ALLIANZ HAYAT 31.12.2002 Monthly PL 7_Life (EU)" xfId="2476" xr:uid="{D2E2C797-8818-4FE0-BCC7-799ECD889C71}"/>
    <cellStyle name="_0602 GV_8_KOC ALLIANZ HAYAT 31.12.2002 Monthly PL 7_Slide_14 (2)" xfId="2477" xr:uid="{0699B22B-0A0D-448E-AEA4-C6DA79E15693}"/>
    <cellStyle name="_0602 GV_8_KOC ALLIANZ HAYAT 31.12.2002 Monthly PL 7_Slide_30 (2)" xfId="2478" xr:uid="{0A4979C2-FC87-422C-B809-84FCE9066745}"/>
    <cellStyle name="_0602 GV_8_KOC ALLIANZ HAYAT 31.12.2002 Monthly PL 7_Slide_37 (1)" xfId="2479" xr:uid="{AE2D1854-2077-4010-A8BA-94823F3F7421}"/>
    <cellStyle name="_0602 GV_8_KOC ALLIANZ HAYAT 31.12.2002 Monthly PL 7_Visionline (Net profit)" xfId="2480" xr:uid="{19F391D3-E0C8-4489-82F7-D5EE341264EC}"/>
    <cellStyle name="_0602 GV_8_KOC ALLIANZ HAYAT 31.12.2002 Monthly PL 8" xfId="2481" xr:uid="{2121030A-6EB3-4FB5-9BB8-9E6603A3F8A4}"/>
    <cellStyle name="_0602 GV_8_KOC ALLIANZ HAYAT 31.12.2002 Monthly PL 8_Gross Inflow (@ageas share)" xfId="2482" xr:uid="{9AC824CF-BA44-449F-8713-3E20C326AFFE}"/>
    <cellStyle name="_0602 GV_8_KOC ALLIANZ HAYAT 31.12.2002 Monthly PL 8_Life (EU)" xfId="2483" xr:uid="{230FF874-CDF0-4E44-B6F9-D0D76D81798D}"/>
    <cellStyle name="_0602 GV_8_KOC ALLIANZ HAYAT 31.12.2002 Monthly PL 8_Slide_14 (2)" xfId="2484" xr:uid="{65D1DD1F-6112-4AB3-A140-2F4C975DBD94}"/>
    <cellStyle name="_0602 GV_8_KOC ALLIANZ HAYAT 31.12.2002 Monthly PL 8_Slide_30 (2)" xfId="2485" xr:uid="{EB00E179-0301-4982-9502-222BFF17F61F}"/>
    <cellStyle name="_0602 GV_8_KOC ALLIANZ HAYAT 31.12.2002 Monthly PL 8_Slide_37 (1)" xfId="2486" xr:uid="{4355FF84-4291-44C4-B5B1-E3052F50CAEA}"/>
    <cellStyle name="_0602 GV_8_KOC ALLIANZ HAYAT 31.12.2002 Monthly PL 8_Visionline (Net profit)" xfId="2487" xr:uid="{28580639-E30C-4BA8-A78F-633C841E7201}"/>
    <cellStyle name="_0602 GV_8_KOC ALLIANZ HAYAT 31.12.2002 Monthly PL 9" xfId="2488" xr:uid="{715FF4E9-EACC-4BFF-9158-734F2F183B5C}"/>
    <cellStyle name="_0602 GV_8_KOC ALLIANZ HAYAT 31.12.2002 Monthly PL 9_Gross Inflow (@ageas share)" xfId="2489" xr:uid="{FB358A5E-36D1-4CA2-9F66-4B3C99254D0D}"/>
    <cellStyle name="_0602 GV_8_KOC ALLIANZ HAYAT 31.12.2002 Monthly PL 9_Life (EU)" xfId="2490" xr:uid="{5EC04E0E-9F2F-45DB-81ED-51FE4EAAF90E}"/>
    <cellStyle name="_0602 GV_8_KOC ALLIANZ HAYAT 31.12.2002 Monthly PL 9_Slide_14 (2)" xfId="2491" xr:uid="{A124AAAC-B9B4-4E41-BFBF-A20A41C6BE8B}"/>
    <cellStyle name="_0602 GV_8_KOC ALLIANZ HAYAT 31.12.2002 Monthly PL 9_Slide_30 (2)" xfId="2492" xr:uid="{AC81BEF1-3E57-4200-BAF2-CF67ACEAB0D2}"/>
    <cellStyle name="_0602 GV_8_KOC ALLIANZ HAYAT 31.12.2002 Monthly PL 9_Slide_37 (1)" xfId="2493" xr:uid="{20EF9BF2-6820-4B52-BEC1-17529FE59B80}"/>
    <cellStyle name="_0602 GV_8_KOC ALLIANZ HAYAT 31.12.2002 Monthly PL 9_Visionline (Net profit)" xfId="2494" xr:uid="{36486AF4-3030-49F5-9C6C-0D46134EFEC3}"/>
    <cellStyle name="_0602 GV_8_KOC ALLIANZ HAYAT 31.12.2002 Monthly PL_Gross Inflow (@ageas share)" xfId="2495" xr:uid="{7E063AD3-92CC-49E7-803B-4AF34B92CA02}"/>
    <cellStyle name="_0602 GV_8_KOC ALLIANZ HAYAT 31.12.2002 Monthly PL_Life (EU)" xfId="2496" xr:uid="{F01B6512-44C9-432F-B01A-727D3FDD8639}"/>
    <cellStyle name="_0602 GV_8_KOC ALLIANZ HAYAT 31.12.2002 Monthly PL_Slide_14 (2)" xfId="2497" xr:uid="{F3B5E22B-45CD-49E8-BF0D-FD295DE0CB35}"/>
    <cellStyle name="_0602 GV_8_KOC ALLIANZ HAYAT 31.12.2002 Monthly PL_Slide_30 (2)" xfId="2498" xr:uid="{2DD0CB31-C8AB-4C47-8910-A97EC3B6FF74}"/>
    <cellStyle name="_0602 GV_8_KOC ALLIANZ HAYAT 31.12.2002 Monthly PL_Slide_37 (1)" xfId="2499" xr:uid="{79B0200F-FF09-493D-81A4-BE0AEBEC176C}"/>
    <cellStyle name="_0602 GV_8_KOC ALLIANZ HAYAT 31.12.2002 Monthly PL_Visionline (Net profit)" xfId="2500" xr:uid="{42B56CCF-8486-4159-B733-95A34A82EF21}"/>
    <cellStyle name="_0602 GV_8_Mali Tablolar(26-03-03) " xfId="2501" xr:uid="{489ADBB1-AEDC-4E0B-8693-C7067AE38127}"/>
    <cellStyle name="_0602 GV_8_Mali Tablolar(26-03-03)  10" xfId="2502" xr:uid="{E76C4147-8C5E-4842-8246-48EA9D274AF9}"/>
    <cellStyle name="_0602 GV_8_Mali Tablolar(26-03-03)  2" xfId="2503" xr:uid="{750D67EA-035B-4B12-BAF8-373A8AA68BF5}"/>
    <cellStyle name="_0602 GV_8_Mali Tablolar(26-03-03)  3" xfId="2504" xr:uid="{CBC4B105-3B37-4D02-BC01-B48D7084C6D5}"/>
    <cellStyle name="_0602 GV_8_Mali Tablolar(26-03-03)  4" xfId="2505" xr:uid="{F278873D-C764-47B6-8811-CE13D63798E7}"/>
    <cellStyle name="_0602 GV_8_Mali Tablolar(26-03-03)  5" xfId="2506" xr:uid="{2B70307A-9F67-494A-9B31-ABE6483F509B}"/>
    <cellStyle name="_0602 GV_8_Mali Tablolar(26-03-03)  6" xfId="2507" xr:uid="{D0FB0E99-4DB7-414F-B05A-388E1C03CE4D}"/>
    <cellStyle name="_0602 GV_8_Mali Tablolar(26-03-03)  7" xfId="2508" xr:uid="{5FEF05D8-0B17-4D13-81A8-DB09C5E80D5D}"/>
    <cellStyle name="_0602 GV_8_Mali Tablolar(26-03-03)  8" xfId="2509" xr:uid="{93C75241-CE2B-4859-85E0-FD88414788D2}"/>
    <cellStyle name="_0602 GV_8_Mali Tablolar(26-03-03)  9" xfId="2510" xr:uid="{EC5ABF5A-EEB3-49B7-A33C-71B32B49DEB2}"/>
    <cellStyle name="_0602 GV_9" xfId="2511" xr:uid="{9D724A58-79CA-4156-A61C-EB82582C05BA}"/>
    <cellStyle name="_0602 GV_9 10" xfId="2512" xr:uid="{F1343D8A-A9D2-4141-A7A4-8DFCE51D6B0D}"/>
    <cellStyle name="_0602 GV_9 10_Gross Inflow (@ageas share)" xfId="2513" xr:uid="{450C22E6-E2AF-424B-A243-53AB911D65B0}"/>
    <cellStyle name="_0602 GV_9 10_Life (EU)" xfId="2514" xr:uid="{ECE610F9-B36E-40A7-876B-62B5B5889EA1}"/>
    <cellStyle name="_0602 GV_9 10_Slide_14 (2)" xfId="2515" xr:uid="{B19E2A63-F05C-47DA-9F88-2297D3AC1792}"/>
    <cellStyle name="_0602 GV_9 10_Slide_30 (2)" xfId="2516" xr:uid="{24D4E484-9C49-45EC-BE0C-D2428C016922}"/>
    <cellStyle name="_0602 GV_9 10_Slide_37 (1)" xfId="2517" xr:uid="{3B0E515F-1F80-4D96-B3FD-724898F7E4E4}"/>
    <cellStyle name="_0602 GV_9 10_Visionline (Net profit)" xfId="2518" xr:uid="{D901056C-73E4-4604-AAB2-A431108109BB}"/>
    <cellStyle name="_0602 GV_9 2" xfId="2519" xr:uid="{A0D9750E-8694-492B-AC14-7C59B9460CFA}"/>
    <cellStyle name="_0602 GV_9 2_Gross Inflow (@ageas share)" xfId="2520" xr:uid="{36ECC448-C71A-4BE3-97F1-F8D6F7190D7B}"/>
    <cellStyle name="_0602 GV_9 2_Life (EU)" xfId="2521" xr:uid="{A762DB54-C9AB-4622-8A4A-EC173518C41C}"/>
    <cellStyle name="_0602 GV_9 2_Slide_14 (2)" xfId="2522" xr:uid="{67912855-1CED-4A50-896A-7F320043A6A0}"/>
    <cellStyle name="_0602 GV_9 2_Slide_30 (2)" xfId="2523" xr:uid="{CC3852CE-FDF3-4E5D-A282-D988788176A1}"/>
    <cellStyle name="_0602 GV_9 2_Slide_37 (1)" xfId="2524" xr:uid="{A52ABEF1-2A35-4C1A-BDCA-EBC56C34F9E4}"/>
    <cellStyle name="_0602 GV_9 2_Visionline (Net profit)" xfId="2525" xr:uid="{6EC4D6B2-DF2D-45D5-A94E-C83E750839C8}"/>
    <cellStyle name="_0602 GV_9 3" xfId="2526" xr:uid="{97894C62-C006-493A-8AC9-BE7DD8446E0F}"/>
    <cellStyle name="_0602 GV_9 3_Gross Inflow (@ageas share)" xfId="2527" xr:uid="{BF3397ED-2FF5-40E5-A678-16AE23D5189D}"/>
    <cellStyle name="_0602 GV_9 3_Life (EU)" xfId="2528" xr:uid="{5293E363-B2A3-4EDC-93D3-4C8533620004}"/>
    <cellStyle name="_0602 GV_9 3_Slide_14 (2)" xfId="2529" xr:uid="{3C32BDAA-1D69-42B1-A4D7-3DAA733399C5}"/>
    <cellStyle name="_0602 GV_9 3_Slide_30 (2)" xfId="2530" xr:uid="{ECF3EA50-4134-4944-BDBC-859F9860B3D7}"/>
    <cellStyle name="_0602 GV_9 3_Slide_37 (1)" xfId="2531" xr:uid="{874F5A1D-EE3E-459D-A277-46C0C57F70E0}"/>
    <cellStyle name="_0602 GV_9 3_Visionline (Net profit)" xfId="2532" xr:uid="{17EA63C8-CAEE-4D9B-9A5E-1E2A2A38AF40}"/>
    <cellStyle name="_0602 GV_9 4" xfId="2533" xr:uid="{720CEE8D-34DB-431C-B605-7557223E4B2C}"/>
    <cellStyle name="_0602 GV_9 4_Gross Inflow (@ageas share)" xfId="2534" xr:uid="{C5EDED3B-DEC9-4345-B9AC-95AB43617D2E}"/>
    <cellStyle name="_0602 GV_9 4_Life (EU)" xfId="2535" xr:uid="{5B847011-25D6-4668-9517-654035132794}"/>
    <cellStyle name="_0602 GV_9 4_Slide_14 (2)" xfId="2536" xr:uid="{36AC12A2-1E86-404D-B440-871BDBB53348}"/>
    <cellStyle name="_0602 GV_9 4_Slide_30 (2)" xfId="2537" xr:uid="{C6726358-F570-4560-AA22-B42C84CE89DD}"/>
    <cellStyle name="_0602 GV_9 4_Slide_37 (1)" xfId="2538" xr:uid="{A76D5777-FBBD-4336-9DCE-E8BC2FC890C5}"/>
    <cellStyle name="_0602 GV_9 4_Visionline (Net profit)" xfId="2539" xr:uid="{AE07099E-2D72-448C-8D9B-ADEEDC547752}"/>
    <cellStyle name="_0602 GV_9 5" xfId="2540" xr:uid="{14EE00C3-8396-4E3D-9E09-4FF46A22869C}"/>
    <cellStyle name="_0602 GV_9 5_Gross Inflow (@ageas share)" xfId="2541" xr:uid="{1640C697-E4F0-44A0-A89B-2E01760E1372}"/>
    <cellStyle name="_0602 GV_9 5_Life (EU)" xfId="2542" xr:uid="{42F61960-2DDA-405C-9C15-D309092551BE}"/>
    <cellStyle name="_0602 GV_9 5_Slide_14 (2)" xfId="2543" xr:uid="{5A0CE2FC-43E6-482E-A3AF-9212D699A713}"/>
    <cellStyle name="_0602 GV_9 5_Slide_30 (2)" xfId="2544" xr:uid="{08A44284-B0B3-4BA9-84AD-6A83E48BA40F}"/>
    <cellStyle name="_0602 GV_9 5_Slide_37 (1)" xfId="2545" xr:uid="{1FA35D83-FD3B-40EA-AE4D-BA613281C3AA}"/>
    <cellStyle name="_0602 GV_9 5_Visionline (Net profit)" xfId="2546" xr:uid="{EB7092BB-8492-45BD-8C44-D5B3F48E7235}"/>
    <cellStyle name="_0602 GV_9 6" xfId="2547" xr:uid="{3E50B852-0BCC-4D54-80B4-8843124D8AD7}"/>
    <cellStyle name="_0602 GV_9 6_Gross Inflow (@ageas share)" xfId="2548" xr:uid="{AF8D9BBC-E8D3-41B5-9982-DC685DE5AF6F}"/>
    <cellStyle name="_0602 GV_9 6_Life (EU)" xfId="2549" xr:uid="{54187000-7FEF-436B-9C4B-AEC525AC1DAE}"/>
    <cellStyle name="_0602 GV_9 6_Slide_14 (2)" xfId="2550" xr:uid="{A84C8041-B781-4507-BF75-12A5BB1B9628}"/>
    <cellStyle name="_0602 GV_9 6_Slide_30 (2)" xfId="2551" xr:uid="{72AEDB29-B279-4017-9CA6-515A023ABADC}"/>
    <cellStyle name="_0602 GV_9 6_Slide_37 (1)" xfId="2552" xr:uid="{BAB9AC12-51A1-44A5-AA11-156605E077A9}"/>
    <cellStyle name="_0602 GV_9 6_Visionline (Net profit)" xfId="2553" xr:uid="{35AD44A4-9007-4CA5-A7D6-619ACFF17D71}"/>
    <cellStyle name="_0602 GV_9 7" xfId="2554" xr:uid="{340BBB1F-C3E8-42BB-939C-CA4E5F17D9E0}"/>
    <cellStyle name="_0602 GV_9 7_Gross Inflow (@ageas share)" xfId="2555" xr:uid="{426334A4-06BD-43E2-96D2-28895DFDB623}"/>
    <cellStyle name="_0602 GV_9 7_Life (EU)" xfId="2556" xr:uid="{95AF3E0E-36A2-401A-89F9-25634FC0D1A3}"/>
    <cellStyle name="_0602 GV_9 7_Slide_14 (2)" xfId="2557" xr:uid="{710F1F82-586C-494B-968D-51BA65057D2B}"/>
    <cellStyle name="_0602 GV_9 7_Slide_30 (2)" xfId="2558" xr:uid="{A53E8EE0-FD7D-4E37-A333-C95EBACFA2A8}"/>
    <cellStyle name="_0602 GV_9 7_Slide_37 (1)" xfId="2559" xr:uid="{59C01236-5248-4033-B7A2-17149D48A9A8}"/>
    <cellStyle name="_0602 GV_9 7_Visionline (Net profit)" xfId="2560" xr:uid="{418978F2-4E73-4F41-8405-DF731EE0B062}"/>
    <cellStyle name="_0602 GV_9 8" xfId="2561" xr:uid="{871112BA-1860-45EA-9CC8-3DD0FE7A4BED}"/>
    <cellStyle name="_0602 GV_9 8_Gross Inflow (@ageas share)" xfId="2562" xr:uid="{C4890FA1-59D5-474C-93BE-988B4F1C9C60}"/>
    <cellStyle name="_0602 GV_9 8_Life (EU)" xfId="2563" xr:uid="{FFD11B4E-7A11-4A97-AC61-6A9DA4E95EB0}"/>
    <cellStyle name="_0602 GV_9 8_Slide_14 (2)" xfId="2564" xr:uid="{976880CE-1E74-4345-A876-A51A7DD115A9}"/>
    <cellStyle name="_0602 GV_9 8_Slide_30 (2)" xfId="2565" xr:uid="{17B5357A-16FA-4B36-A35E-8C0D8F7468DE}"/>
    <cellStyle name="_0602 GV_9 8_Slide_37 (1)" xfId="2566" xr:uid="{F9A2DF1E-AA77-4F4B-A582-B96130EC9D12}"/>
    <cellStyle name="_0602 GV_9 8_Visionline (Net profit)" xfId="2567" xr:uid="{C6D6B554-70B2-4DFB-810A-4D3D0D06A175}"/>
    <cellStyle name="_0602 GV_9 9" xfId="2568" xr:uid="{DCD943FA-204E-4475-BFB9-E2037CAADCEB}"/>
    <cellStyle name="_0602 GV_9 9_Gross Inflow (@ageas share)" xfId="2569" xr:uid="{4630F14F-488A-4C65-9124-014F1BAC9AE2}"/>
    <cellStyle name="_0602 GV_9 9_Life (EU)" xfId="2570" xr:uid="{19DC121E-F7B3-40FE-B153-F5647C6BA75D}"/>
    <cellStyle name="_0602 GV_9 9_Slide_14 (2)" xfId="2571" xr:uid="{401A782A-B3F2-4118-AEF3-55DB59B8AA4D}"/>
    <cellStyle name="_0602 GV_9 9_Slide_30 (2)" xfId="2572" xr:uid="{D01998AF-3455-4F9C-942A-E52AC3E50822}"/>
    <cellStyle name="_0602 GV_9 9_Slide_37 (1)" xfId="2573" xr:uid="{32F4F46C-C192-4247-B56E-51501B8245BB}"/>
    <cellStyle name="_0602 GV_9 9_Visionline (Net profit)" xfId="2574" xr:uid="{4EC0407F-DADD-4C58-ADE0-23700DC5687E}"/>
    <cellStyle name="_0602 GV_9_0902 GV" xfId="2575" xr:uid="{6C042F26-8FAD-4D7F-B2F5-895DF1285E9B}"/>
    <cellStyle name="_0602 GV_9_0902 GV 10" xfId="2576" xr:uid="{AE74B8C1-4581-4F84-BC9A-C9D71263AFF7}"/>
    <cellStyle name="_0602 GV_9_0902 GV 10_Gross Inflow (@ageas share)" xfId="2577" xr:uid="{03316DC5-A49B-4D35-893A-7CEDDCF50530}"/>
    <cellStyle name="_0602 GV_9_0902 GV 10_Life (EU)" xfId="2578" xr:uid="{C27FAF14-EE10-43C0-BA44-C28DB0B72D87}"/>
    <cellStyle name="_0602 GV_9_0902 GV 10_Slide_14 (2)" xfId="2579" xr:uid="{1D930324-966A-4AE8-9638-4838D5BFFBC3}"/>
    <cellStyle name="_0602 GV_9_0902 GV 10_Slide_30 (2)" xfId="2580" xr:uid="{8710BD1F-E043-493D-B5F0-09B64A0543F3}"/>
    <cellStyle name="_0602 GV_9_0902 GV 10_Slide_37 (1)" xfId="2581" xr:uid="{C9ECFBD5-0448-484A-A916-9E20E79D081C}"/>
    <cellStyle name="_0602 GV_9_0902 GV 10_Visionline (Net profit)" xfId="2582" xr:uid="{AB7B4F21-CFD2-493A-BFB2-88104B93BB9C}"/>
    <cellStyle name="_0602 GV_9_0902 GV 2" xfId="2583" xr:uid="{CFAC801A-ED13-41C3-91C4-C7A515A11433}"/>
    <cellStyle name="_0602 GV_9_0902 GV 2_Gross Inflow (@ageas share)" xfId="2584" xr:uid="{72A425EA-CC57-4738-87CF-EEA5089C926E}"/>
    <cellStyle name="_0602 GV_9_0902 GV 2_Life (EU)" xfId="2585" xr:uid="{73879BC6-9786-4870-8811-01600FDC48A1}"/>
    <cellStyle name="_0602 GV_9_0902 GV 2_Slide_14 (2)" xfId="2586" xr:uid="{FAA7BD4A-FBE1-434B-B8A7-F69A77482315}"/>
    <cellStyle name="_0602 GV_9_0902 GV 2_Slide_30 (2)" xfId="2587" xr:uid="{0EAF870F-CF43-4563-974D-7AA96B8F4FAE}"/>
    <cellStyle name="_0602 GV_9_0902 GV 2_Slide_37 (1)" xfId="2588" xr:uid="{73EF8686-34E9-4195-893F-B0FB068F0974}"/>
    <cellStyle name="_0602 GV_9_0902 GV 2_Visionline (Net profit)" xfId="2589" xr:uid="{7101B5DA-96F0-4795-B95E-C7CF40273C2F}"/>
    <cellStyle name="_0602 GV_9_0902 GV 3" xfId="2590" xr:uid="{E7F63630-AC5F-452D-8B09-56B394964CEC}"/>
    <cellStyle name="_0602 GV_9_0902 GV 3_Gross Inflow (@ageas share)" xfId="2591" xr:uid="{8B73B0D9-2476-48EB-927D-B0A7BD265677}"/>
    <cellStyle name="_0602 GV_9_0902 GV 3_Life (EU)" xfId="2592" xr:uid="{6FBC442F-8AD4-47F7-AB76-3F0412171826}"/>
    <cellStyle name="_0602 GV_9_0902 GV 3_Slide_14 (2)" xfId="2593" xr:uid="{2A4469AF-BA62-4D27-B545-44BEAC1F9507}"/>
    <cellStyle name="_0602 GV_9_0902 GV 3_Slide_30 (2)" xfId="2594" xr:uid="{9E0A2A7F-926B-4E8C-BDD6-81F6F2392FE6}"/>
    <cellStyle name="_0602 GV_9_0902 GV 3_Slide_37 (1)" xfId="2595" xr:uid="{2E844946-0CB1-45AA-848C-F530A6651B15}"/>
    <cellStyle name="_0602 GV_9_0902 GV 3_Visionline (Net profit)" xfId="2596" xr:uid="{1726AA72-30FF-4D72-A26B-B20839CE8AA3}"/>
    <cellStyle name="_0602 GV_9_0902 GV 4" xfId="2597" xr:uid="{87DB044B-6081-4A29-8642-06977E7918EA}"/>
    <cellStyle name="_0602 GV_9_0902 GV 4_Gross Inflow (@ageas share)" xfId="2598" xr:uid="{81A9B88A-B33F-479E-93D8-CC611101C3BB}"/>
    <cellStyle name="_0602 GV_9_0902 GV 4_Life (EU)" xfId="2599" xr:uid="{9930F74F-BED2-4C87-86FC-870D6A7EA8DE}"/>
    <cellStyle name="_0602 GV_9_0902 GV 4_Slide_14 (2)" xfId="2600" xr:uid="{5F7D0839-1020-4C49-BA64-18B1031E15A7}"/>
    <cellStyle name="_0602 GV_9_0902 GV 4_Slide_30 (2)" xfId="2601" xr:uid="{6B00799C-24CE-4E1F-85E9-AFA5AFDF7561}"/>
    <cellStyle name="_0602 GV_9_0902 GV 4_Slide_37 (1)" xfId="2602" xr:uid="{B700A663-8711-41CE-96EA-BB2877FAA774}"/>
    <cellStyle name="_0602 GV_9_0902 GV 4_Visionline (Net profit)" xfId="2603" xr:uid="{9F0C26E4-7F44-4C61-A995-08347BC432DA}"/>
    <cellStyle name="_0602 GV_9_0902 GV 5" xfId="2604" xr:uid="{E77C1E07-4FD9-4BCC-B68D-C68F02302F6D}"/>
    <cellStyle name="_0602 GV_9_0902 GV 5_Gross Inflow (@ageas share)" xfId="2605" xr:uid="{7C86CCE6-6625-4CF0-969F-6460EA6AEB12}"/>
    <cellStyle name="_0602 GV_9_0902 GV 5_Life (EU)" xfId="2606" xr:uid="{FA9E527D-2642-4AA1-9667-3053A46F98B7}"/>
    <cellStyle name="_0602 GV_9_0902 GV 5_Slide_14 (2)" xfId="2607" xr:uid="{848CF50A-7094-4E09-8197-338E41488973}"/>
    <cellStyle name="_0602 GV_9_0902 GV 5_Slide_30 (2)" xfId="2608" xr:uid="{22539A7C-80A9-4D11-90B9-68AC5F58F48E}"/>
    <cellStyle name="_0602 GV_9_0902 GV 5_Slide_37 (1)" xfId="2609" xr:uid="{DF9FF9E8-C44D-43E1-9763-E7737FDB0989}"/>
    <cellStyle name="_0602 GV_9_0902 GV 5_Visionline (Net profit)" xfId="2610" xr:uid="{63D73809-53AA-4747-98FF-85E763926A6C}"/>
    <cellStyle name="_0602 GV_9_0902 GV 6" xfId="2611" xr:uid="{4A30D05D-CA30-47AA-8BE6-BCD97431A738}"/>
    <cellStyle name="_0602 GV_9_0902 GV 6_Gross Inflow (@ageas share)" xfId="2612" xr:uid="{13AE933C-98FB-436D-8B8A-78C51E6EE19F}"/>
    <cellStyle name="_0602 GV_9_0902 GV 6_Life (EU)" xfId="2613" xr:uid="{2F455A7B-17C1-4EAB-9315-944416B04722}"/>
    <cellStyle name="_0602 GV_9_0902 GV 6_Slide_14 (2)" xfId="2614" xr:uid="{585B8A5F-68C9-4D00-AED8-B74077021199}"/>
    <cellStyle name="_0602 GV_9_0902 GV 6_Slide_30 (2)" xfId="2615" xr:uid="{BBEEE639-80A0-493A-B26F-BEC34FD02A41}"/>
    <cellStyle name="_0602 GV_9_0902 GV 6_Slide_37 (1)" xfId="2616" xr:uid="{5E4B81F2-70D8-4CB9-8638-A5D5E8E7EC42}"/>
    <cellStyle name="_0602 GV_9_0902 GV 6_Visionline (Net profit)" xfId="2617" xr:uid="{EE668A88-3F66-417A-BB54-48D7560737DF}"/>
    <cellStyle name="_0602 GV_9_0902 GV 7" xfId="2618" xr:uid="{DE9D1B62-185F-4E6B-B5B3-588D39853FB0}"/>
    <cellStyle name="_0602 GV_9_0902 GV 7_Gross Inflow (@ageas share)" xfId="2619" xr:uid="{5F8F92FA-3012-4B58-958D-59DA6B7710B7}"/>
    <cellStyle name="_0602 GV_9_0902 GV 7_Life (EU)" xfId="2620" xr:uid="{DAD5A6BA-AD3E-4C48-A4E0-EC5E408411F6}"/>
    <cellStyle name="_0602 GV_9_0902 GV 7_Slide_14 (2)" xfId="2621" xr:uid="{5A8F76B2-8DFF-400D-A705-26990F2F553E}"/>
    <cellStyle name="_0602 GV_9_0902 GV 7_Slide_30 (2)" xfId="2622" xr:uid="{63CB75C5-343F-4AD3-B902-715EF1184A18}"/>
    <cellStyle name="_0602 GV_9_0902 GV 7_Slide_37 (1)" xfId="2623" xr:uid="{42FEAA18-5DC5-42DE-998F-2514CEB120E7}"/>
    <cellStyle name="_0602 GV_9_0902 GV 7_Visionline (Net profit)" xfId="2624" xr:uid="{E45F3BF7-FAF6-4958-A4A2-BC5BB10AFF87}"/>
    <cellStyle name="_0602 GV_9_0902 GV 8" xfId="2625" xr:uid="{E87325CA-066C-4EA3-B458-6D5B0F5E912E}"/>
    <cellStyle name="_0602 GV_9_0902 GV 8_Gross Inflow (@ageas share)" xfId="2626" xr:uid="{CF63DB52-5373-4168-82DF-8320F403BF3A}"/>
    <cellStyle name="_0602 GV_9_0902 GV 8_Life (EU)" xfId="2627" xr:uid="{85F38811-4E2F-4712-90F6-21860ECAF22C}"/>
    <cellStyle name="_0602 GV_9_0902 GV 8_Slide_14 (2)" xfId="2628" xr:uid="{2A340D83-82CD-43CB-8B09-D9FAC8D18A27}"/>
    <cellStyle name="_0602 GV_9_0902 GV 8_Slide_30 (2)" xfId="2629" xr:uid="{ABEDFCFD-344F-4A29-8AC1-5C53CEA0C64C}"/>
    <cellStyle name="_0602 GV_9_0902 GV 8_Slide_37 (1)" xfId="2630" xr:uid="{21355C75-6C52-46D1-B0A5-CF56872A29ED}"/>
    <cellStyle name="_0602 GV_9_0902 GV 8_Visionline (Net profit)" xfId="2631" xr:uid="{EABF92F6-56F9-47D7-81E2-0C9A47011EE0}"/>
    <cellStyle name="_0602 GV_9_0902 GV 9" xfId="2632" xr:uid="{62422B9A-42D7-4C1A-AB98-AC8E990EBFD5}"/>
    <cellStyle name="_0602 GV_9_0902 GV 9_Gross Inflow (@ageas share)" xfId="2633" xr:uid="{1E8FD3BB-0B41-4164-A1C5-6B80D89ED8FC}"/>
    <cellStyle name="_0602 GV_9_0902 GV 9_Life (EU)" xfId="2634" xr:uid="{30927CFB-3E3B-4417-873E-095FDA2B8CCA}"/>
    <cellStyle name="_0602 GV_9_0902 GV 9_Slide_14 (2)" xfId="2635" xr:uid="{51C92412-CCE5-4478-BA0B-936B2A9BB70F}"/>
    <cellStyle name="_0602 GV_9_0902 GV 9_Slide_30 (2)" xfId="2636" xr:uid="{F0E2E645-BA20-4E74-9A21-D28753B6B3C2}"/>
    <cellStyle name="_0602 GV_9_0902 GV 9_Slide_37 (1)" xfId="2637" xr:uid="{6BA88D14-5CAD-4ED8-99A8-E0879EBEE732}"/>
    <cellStyle name="_0602 GV_9_0902 GV 9_Visionline (Net profit)" xfId="2638" xr:uid="{1C44A584-B0FF-4B56-BA73-B7B117BCFEA8}"/>
    <cellStyle name="_0602 GV_9_0902 GV_Gross Inflow (@ageas share)" xfId="2639" xr:uid="{567495BD-293C-4A39-B6E8-6165501426BB}"/>
    <cellStyle name="_0602 GV_9_0902 GV_Life (EU)" xfId="2640" xr:uid="{4216A159-FBA4-414C-8DF6-B64AD3260F8B}"/>
    <cellStyle name="_0602 GV_9_0902 GV_Slide_14 (2)" xfId="2641" xr:uid="{382A3D4B-FC0E-43BA-A145-F34B45C8C1F0}"/>
    <cellStyle name="_0602 GV_9_0902 GV_Slide_30 (2)" xfId="2642" xr:uid="{10CACBA2-3A65-41CB-8272-6EB747477A2B}"/>
    <cellStyle name="_0602 GV_9_0902 GV_Slide_37 (1)" xfId="2643" xr:uid="{8432ED02-4095-4FFA-9B74-DF06011A5640}"/>
    <cellStyle name="_0602 GV_9_0902 GV_Visionline (Net profit)" xfId="2644" xr:uid="{23ECBE3B-326B-40CA-BD52-87557A99D12D}"/>
    <cellStyle name="_0602 GV_9_Gross Inflow (@ageas share)" xfId="2645" xr:uid="{8AB7DBCD-7836-4280-A847-CC498914D9C2}"/>
    <cellStyle name="_0602 GV_9_KOC ALLIANZ HAYAT 31.12.2002 Monthly PL" xfId="2646" xr:uid="{655CAB4D-979D-4C54-A720-044E7FA19402}"/>
    <cellStyle name="_0602 GV_9_KOC ALLIANZ HAYAT 31.12.2002 Monthly PL 10" xfId="2647" xr:uid="{36B8A870-5EF3-4B74-A513-23219B17EE73}"/>
    <cellStyle name="_0602 GV_9_KOC ALLIANZ HAYAT 31.12.2002 Monthly PL 10_Gross Inflow (@ageas share)" xfId="2648" xr:uid="{813AA582-A99E-447B-8DDD-1F492512B364}"/>
    <cellStyle name="_0602 GV_9_KOC ALLIANZ HAYAT 31.12.2002 Monthly PL 10_Life (EU)" xfId="2649" xr:uid="{1596A2C2-F948-4FF8-9014-19B1F1633731}"/>
    <cellStyle name="_0602 GV_9_KOC ALLIANZ HAYAT 31.12.2002 Monthly PL 10_Slide_14 (2)" xfId="2650" xr:uid="{E72AAF27-FA75-4938-A7A5-59BEB5AA0CD0}"/>
    <cellStyle name="_0602 GV_9_KOC ALLIANZ HAYAT 31.12.2002 Monthly PL 10_Slide_30 (2)" xfId="2651" xr:uid="{9AAABCA8-0C6C-4CB9-A4D0-46ED04029B8C}"/>
    <cellStyle name="_0602 GV_9_KOC ALLIANZ HAYAT 31.12.2002 Monthly PL 10_Slide_37 (1)" xfId="2652" xr:uid="{7C3189B6-1760-4C40-978B-7C69D0A6FB17}"/>
    <cellStyle name="_0602 GV_9_KOC ALLIANZ HAYAT 31.12.2002 Monthly PL 10_Visionline (Net profit)" xfId="2653" xr:uid="{1436663A-5FDB-4743-9C14-03DA77F86482}"/>
    <cellStyle name="_0602 GV_9_KOC ALLIANZ HAYAT 31.12.2002 Monthly PL 2" xfId="2654" xr:uid="{B24A4973-A4C8-4486-9ECA-56FDBEAE523E}"/>
    <cellStyle name="_0602 GV_9_KOC ALLIANZ HAYAT 31.12.2002 Monthly PL 2_Gross Inflow (@ageas share)" xfId="2655" xr:uid="{2C8582F5-209D-4C74-8F3B-10F4D67FF254}"/>
    <cellStyle name="_0602 GV_9_KOC ALLIANZ HAYAT 31.12.2002 Monthly PL 2_Life (EU)" xfId="2656" xr:uid="{73FDF0DC-1C7A-4AE7-BB63-ADBB6E608C8B}"/>
    <cellStyle name="_0602 GV_9_KOC ALLIANZ HAYAT 31.12.2002 Monthly PL 2_Slide_14 (2)" xfId="2657" xr:uid="{6A0DF7B4-4B5E-417C-80EE-6DE991C2EA3E}"/>
    <cellStyle name="_0602 GV_9_KOC ALLIANZ HAYAT 31.12.2002 Monthly PL 2_Slide_30 (2)" xfId="2658" xr:uid="{522691FC-6E77-41E0-A1A0-433D0D2CDEA8}"/>
    <cellStyle name="_0602 GV_9_KOC ALLIANZ HAYAT 31.12.2002 Monthly PL 2_Slide_37 (1)" xfId="2659" xr:uid="{CA37EC89-26C5-4296-95F7-12998CB577AE}"/>
    <cellStyle name="_0602 GV_9_KOC ALLIANZ HAYAT 31.12.2002 Monthly PL 2_Visionline (Net profit)" xfId="2660" xr:uid="{55086967-6C4E-4EC5-8F1C-B629F0DB579C}"/>
    <cellStyle name="_0602 GV_9_KOC ALLIANZ HAYAT 31.12.2002 Monthly PL 3" xfId="2661" xr:uid="{73CB328C-347A-4BA4-B519-588A9DE96489}"/>
    <cellStyle name="_0602 GV_9_KOC ALLIANZ HAYAT 31.12.2002 Monthly PL 3_Gross Inflow (@ageas share)" xfId="2662" xr:uid="{D5CD16FF-F021-4452-B134-59F04FDB3F3C}"/>
    <cellStyle name="_0602 GV_9_KOC ALLIANZ HAYAT 31.12.2002 Monthly PL 3_Life (EU)" xfId="2663" xr:uid="{1F877243-414A-4444-B371-2E6FB37CD333}"/>
    <cellStyle name="_0602 GV_9_KOC ALLIANZ HAYAT 31.12.2002 Monthly PL 3_Slide_14 (2)" xfId="2664" xr:uid="{4A8109F4-F910-4BB3-8E1C-AD1895877704}"/>
    <cellStyle name="_0602 GV_9_KOC ALLIANZ HAYAT 31.12.2002 Monthly PL 3_Slide_30 (2)" xfId="2665" xr:uid="{EFDC35FB-A543-4518-858C-3C140E008D0E}"/>
    <cellStyle name="_0602 GV_9_KOC ALLIANZ HAYAT 31.12.2002 Monthly PL 3_Slide_37 (1)" xfId="2666" xr:uid="{5DF49408-72F5-4DCA-BCF5-7DC087334868}"/>
    <cellStyle name="_0602 GV_9_KOC ALLIANZ HAYAT 31.12.2002 Monthly PL 3_Visionline (Net profit)" xfId="2667" xr:uid="{3A95ACAB-2692-42EB-9210-C77D715BEDB4}"/>
    <cellStyle name="_0602 GV_9_KOC ALLIANZ HAYAT 31.12.2002 Monthly PL 4" xfId="2668" xr:uid="{7DC0B4F2-45B8-47D3-96C4-10CE796AE67C}"/>
    <cellStyle name="_0602 GV_9_KOC ALLIANZ HAYAT 31.12.2002 Monthly PL 4_Gross Inflow (@ageas share)" xfId="2669" xr:uid="{5CCC9C45-1BB3-4B09-8F5B-2D9C43F9D332}"/>
    <cellStyle name="_0602 GV_9_KOC ALLIANZ HAYAT 31.12.2002 Monthly PL 4_Life (EU)" xfId="2670" xr:uid="{5CD1D38F-E32E-465F-B771-98370AFB4683}"/>
    <cellStyle name="_0602 GV_9_KOC ALLIANZ HAYAT 31.12.2002 Monthly PL 4_Slide_14 (2)" xfId="2671" xr:uid="{3FAD35AA-D363-465C-B18D-0C4ECA70E555}"/>
    <cellStyle name="_0602 GV_9_KOC ALLIANZ HAYAT 31.12.2002 Monthly PL 4_Slide_30 (2)" xfId="2672" xr:uid="{60C5AC02-767C-4F40-AECA-2699CC03DAB0}"/>
    <cellStyle name="_0602 GV_9_KOC ALLIANZ HAYAT 31.12.2002 Monthly PL 4_Slide_37 (1)" xfId="2673" xr:uid="{8007E532-DC83-4F61-9258-BD1E8398D453}"/>
    <cellStyle name="_0602 GV_9_KOC ALLIANZ HAYAT 31.12.2002 Monthly PL 4_Visionline (Net profit)" xfId="2674" xr:uid="{B6F53D16-1278-4ACF-BCE4-6174AC3DCB8C}"/>
    <cellStyle name="_0602 GV_9_KOC ALLIANZ HAYAT 31.12.2002 Monthly PL 5" xfId="2675" xr:uid="{72F4754E-8A5C-4F77-8EAB-4E8BF13BB3BA}"/>
    <cellStyle name="_0602 GV_9_KOC ALLIANZ HAYAT 31.12.2002 Monthly PL 5_Gross Inflow (@ageas share)" xfId="2676" xr:uid="{1A4907AE-1D47-441B-8929-38B66D151B3D}"/>
    <cellStyle name="_0602 GV_9_KOC ALLIANZ HAYAT 31.12.2002 Monthly PL 5_Life (EU)" xfId="2677" xr:uid="{05A2507E-FA0C-489A-B0C6-EE2F466D83C0}"/>
    <cellStyle name="_0602 GV_9_KOC ALLIANZ HAYAT 31.12.2002 Monthly PL 5_Slide_14 (2)" xfId="2678" xr:uid="{C8D98A77-9D50-49CA-A52E-3B13BD8D1FEE}"/>
    <cellStyle name="_0602 GV_9_KOC ALLIANZ HAYAT 31.12.2002 Monthly PL 5_Slide_30 (2)" xfId="2679" xr:uid="{4A40D0FC-15C8-41AB-AEA4-E31A5D16F729}"/>
    <cellStyle name="_0602 GV_9_KOC ALLIANZ HAYAT 31.12.2002 Monthly PL 5_Slide_37 (1)" xfId="2680" xr:uid="{C0538008-F41F-4A45-83E4-659419269B2B}"/>
    <cellStyle name="_0602 GV_9_KOC ALLIANZ HAYAT 31.12.2002 Monthly PL 5_Visionline (Net profit)" xfId="2681" xr:uid="{5A39DA05-CD5C-4555-B3C9-3F457B38440C}"/>
    <cellStyle name="_0602 GV_9_KOC ALLIANZ HAYAT 31.12.2002 Monthly PL 6" xfId="2682" xr:uid="{B7D6A449-5B10-43F8-B030-83E519A7EF64}"/>
    <cellStyle name="_0602 GV_9_KOC ALLIANZ HAYAT 31.12.2002 Monthly PL 6_Gross Inflow (@ageas share)" xfId="2683" xr:uid="{F2656855-7943-4325-BC6D-A89AC4A56A17}"/>
    <cellStyle name="_0602 GV_9_KOC ALLIANZ HAYAT 31.12.2002 Monthly PL 6_Life (EU)" xfId="2684" xr:uid="{B481268F-B7A2-4B6E-92E6-C10667D40A08}"/>
    <cellStyle name="_0602 GV_9_KOC ALLIANZ HAYAT 31.12.2002 Monthly PL 6_Slide_14 (2)" xfId="2685" xr:uid="{56EB1F11-ECA9-45A0-872E-5DE88E66184C}"/>
    <cellStyle name="_0602 GV_9_KOC ALLIANZ HAYAT 31.12.2002 Monthly PL 6_Slide_30 (2)" xfId="2686" xr:uid="{0F37F0F9-8621-4A19-B1C4-E9102F6938AB}"/>
    <cellStyle name="_0602 GV_9_KOC ALLIANZ HAYAT 31.12.2002 Monthly PL 6_Slide_37 (1)" xfId="2687" xr:uid="{923BCCB9-FAFD-4F09-AB9F-509265DA9D74}"/>
    <cellStyle name="_0602 GV_9_KOC ALLIANZ HAYAT 31.12.2002 Monthly PL 6_Visionline (Net profit)" xfId="2688" xr:uid="{42C15905-A9A9-49C2-BDA8-8F1098D0F269}"/>
    <cellStyle name="_0602 GV_9_KOC ALLIANZ HAYAT 31.12.2002 Monthly PL 7" xfId="2689" xr:uid="{B095EDEE-3B5B-4FAB-88F8-F228E9A43741}"/>
    <cellStyle name="_0602 GV_9_KOC ALLIANZ HAYAT 31.12.2002 Monthly PL 7_Gross Inflow (@ageas share)" xfId="2690" xr:uid="{82294327-350A-41E8-9698-286DDA5EA63A}"/>
    <cellStyle name="_0602 GV_9_KOC ALLIANZ HAYAT 31.12.2002 Monthly PL 7_Life (EU)" xfId="2691" xr:uid="{62999131-1CDE-43E6-BA5D-EC6F1162C6E0}"/>
    <cellStyle name="_0602 GV_9_KOC ALLIANZ HAYAT 31.12.2002 Monthly PL 7_Slide_14 (2)" xfId="2692" xr:uid="{F105EFF7-D712-4389-B83F-74876162CF63}"/>
    <cellStyle name="_0602 GV_9_KOC ALLIANZ HAYAT 31.12.2002 Monthly PL 7_Slide_30 (2)" xfId="2693" xr:uid="{F99A5DAC-3FC2-4AA2-8863-1205772780B7}"/>
    <cellStyle name="_0602 GV_9_KOC ALLIANZ HAYAT 31.12.2002 Monthly PL 7_Slide_37 (1)" xfId="2694" xr:uid="{39EA5CBF-2012-402C-8E83-4B2F934EBF05}"/>
    <cellStyle name="_0602 GV_9_KOC ALLIANZ HAYAT 31.12.2002 Monthly PL 7_Visionline (Net profit)" xfId="2695" xr:uid="{EB155982-021E-4773-8835-0EA1D6D6A967}"/>
    <cellStyle name="_0602 GV_9_KOC ALLIANZ HAYAT 31.12.2002 Monthly PL 8" xfId="2696" xr:uid="{BCF8EC38-9455-4FE5-820D-5B6E4C18AE45}"/>
    <cellStyle name="_0602 GV_9_KOC ALLIANZ HAYAT 31.12.2002 Monthly PL 8_Gross Inflow (@ageas share)" xfId="2697" xr:uid="{4733A149-B39A-4F38-BB44-7605A0F7725E}"/>
    <cellStyle name="_0602 GV_9_KOC ALLIANZ HAYAT 31.12.2002 Monthly PL 8_Life (EU)" xfId="2698" xr:uid="{EA3CE682-434B-49EE-9FD1-58B316ED1788}"/>
    <cellStyle name="_0602 GV_9_KOC ALLIANZ HAYAT 31.12.2002 Monthly PL 8_Slide_14 (2)" xfId="2699" xr:uid="{38072291-6414-46D6-8309-290983408C43}"/>
    <cellStyle name="_0602 GV_9_KOC ALLIANZ HAYAT 31.12.2002 Monthly PL 8_Slide_30 (2)" xfId="2700" xr:uid="{06DF49D6-9DDE-4516-B61A-A4E07EE4AF2A}"/>
    <cellStyle name="_0602 GV_9_KOC ALLIANZ HAYAT 31.12.2002 Monthly PL 8_Slide_37 (1)" xfId="2701" xr:uid="{F9582F48-C332-456A-938D-5D46AC19AB79}"/>
    <cellStyle name="_0602 GV_9_KOC ALLIANZ HAYAT 31.12.2002 Monthly PL 8_Visionline (Net profit)" xfId="2702" xr:uid="{A6F8E0CD-09C7-4628-A9EC-65B78E4325AC}"/>
    <cellStyle name="_0602 GV_9_KOC ALLIANZ HAYAT 31.12.2002 Monthly PL 9" xfId="2703" xr:uid="{396DA343-B9DE-43AC-8B54-45E6A6AC67C5}"/>
    <cellStyle name="_0602 GV_9_KOC ALLIANZ HAYAT 31.12.2002 Monthly PL 9_Gross Inflow (@ageas share)" xfId="2704" xr:uid="{95E8DEC3-F117-4C8F-B2CC-B80F9EAD86E8}"/>
    <cellStyle name="_0602 GV_9_KOC ALLIANZ HAYAT 31.12.2002 Monthly PL 9_Life (EU)" xfId="2705" xr:uid="{8E66259E-9B65-4314-92E5-6B4833B0CE6A}"/>
    <cellStyle name="_0602 GV_9_KOC ALLIANZ HAYAT 31.12.2002 Monthly PL 9_Slide_14 (2)" xfId="2706" xr:uid="{86ED3F11-8687-4384-9C2D-97F42C8036A8}"/>
    <cellStyle name="_0602 GV_9_KOC ALLIANZ HAYAT 31.12.2002 Monthly PL 9_Slide_30 (2)" xfId="2707" xr:uid="{95F10F12-B288-4157-B291-30D1290B4F3E}"/>
    <cellStyle name="_0602 GV_9_KOC ALLIANZ HAYAT 31.12.2002 Monthly PL 9_Slide_37 (1)" xfId="2708" xr:uid="{DAFB10E1-D535-45EF-9E11-4913DF66674A}"/>
    <cellStyle name="_0602 GV_9_KOC ALLIANZ HAYAT 31.12.2002 Monthly PL 9_Visionline (Net profit)" xfId="2709" xr:uid="{72944452-B1D3-464B-AC8F-E8AB993ADCCB}"/>
    <cellStyle name="_0602 GV_9_KOC ALLIANZ HAYAT 31.12.2002 Monthly PL_Gross Inflow (@ageas share)" xfId="2710" xr:uid="{42627B2E-434E-4B29-BF81-53E84ADAB4F7}"/>
    <cellStyle name="_0602 GV_9_KOC ALLIANZ HAYAT 31.12.2002 Monthly PL_Life (EU)" xfId="2711" xr:uid="{BAACDB96-268D-4D37-8C7E-BF5418414897}"/>
    <cellStyle name="_0602 GV_9_KOC ALLIANZ HAYAT 31.12.2002 Monthly PL_Slide_14 (2)" xfId="2712" xr:uid="{4750F1DA-4E99-4801-B5EC-003F49D9EBEB}"/>
    <cellStyle name="_0602 GV_9_KOC ALLIANZ HAYAT 31.12.2002 Monthly PL_Slide_30 (2)" xfId="2713" xr:uid="{59811C85-7D3C-4A94-95A8-D8E6651615DC}"/>
    <cellStyle name="_0602 GV_9_KOC ALLIANZ HAYAT 31.12.2002 Monthly PL_Slide_37 (1)" xfId="2714" xr:uid="{1BBD4B6C-46B3-4C0D-8499-04BE32DDC62E}"/>
    <cellStyle name="_0602 GV_9_KOC ALLIANZ HAYAT 31.12.2002 Monthly PL_Visionline (Net profit)" xfId="2715" xr:uid="{D8F97AAC-1CC5-4C50-8B67-2CCC5D0E6632}"/>
    <cellStyle name="_0602 GV_9_Life (EU)" xfId="2716" xr:uid="{10C0FC67-D738-4E40-94DA-7AC6B09D72F5}"/>
    <cellStyle name="_0602 GV_9_Mali Tablolar(26-03-03) " xfId="2717" xr:uid="{F6B9E253-9BD2-4B35-B62C-7F181F589256}"/>
    <cellStyle name="_0602 GV_9_Mali Tablolar(26-03-03)  10" xfId="2718" xr:uid="{CCD66414-263E-4C5B-9C22-C6202E5D3251}"/>
    <cellStyle name="_0602 GV_9_Mali Tablolar(26-03-03)  10_Gross Inflow (@ageas share)" xfId="2719" xr:uid="{5F151239-AAEF-481E-837F-82D65A14708F}"/>
    <cellStyle name="_0602 GV_9_Mali Tablolar(26-03-03)  10_Life (EU)" xfId="2720" xr:uid="{6138E8DC-90EB-4094-8310-E9356EA2075E}"/>
    <cellStyle name="_0602 GV_9_Mali Tablolar(26-03-03)  10_Slide_14 (2)" xfId="2721" xr:uid="{ABC8AEA2-7A02-42AC-B8D7-768F8C7FACD6}"/>
    <cellStyle name="_0602 GV_9_Mali Tablolar(26-03-03)  10_Slide_30 (2)" xfId="2722" xr:uid="{194FE1CE-F024-45B7-8040-0F8CC9282EE8}"/>
    <cellStyle name="_0602 GV_9_Mali Tablolar(26-03-03)  10_Slide_37 (1)" xfId="2723" xr:uid="{947AA812-B18E-47A8-A0FC-C7974BE6F744}"/>
    <cellStyle name="_0602 GV_9_Mali Tablolar(26-03-03)  10_Visionline (Net profit)" xfId="2724" xr:uid="{04FA2A85-E28E-4F9E-B05F-DF4CE856D606}"/>
    <cellStyle name="_0602 GV_9_Mali Tablolar(26-03-03)  2" xfId="2725" xr:uid="{EFF8A372-5AD1-45A3-8DB0-989D34B4A113}"/>
    <cellStyle name="_0602 GV_9_Mali Tablolar(26-03-03)  2_Gross Inflow (@ageas share)" xfId="2726" xr:uid="{FCA2FB57-69CC-4F76-9E9D-008DC45F3562}"/>
    <cellStyle name="_0602 GV_9_Mali Tablolar(26-03-03)  2_Life (EU)" xfId="2727" xr:uid="{1EE15E3F-5B73-4919-B8F6-4A86BCF6DDBB}"/>
    <cellStyle name="_0602 GV_9_Mali Tablolar(26-03-03)  2_Slide_14 (2)" xfId="2728" xr:uid="{958B2B67-3016-430A-877B-28CBDEBE0634}"/>
    <cellStyle name="_0602 GV_9_Mali Tablolar(26-03-03)  2_Slide_30 (2)" xfId="2729" xr:uid="{E2CCB0F0-DCA0-4EA6-96E1-0D1F5E83E0B0}"/>
    <cellStyle name="_0602 GV_9_Mali Tablolar(26-03-03)  2_Slide_37 (1)" xfId="2730" xr:uid="{E9D18CDF-8EC7-4A82-B6FA-D1636D84184F}"/>
    <cellStyle name="_0602 GV_9_Mali Tablolar(26-03-03)  2_Visionline (Net profit)" xfId="2731" xr:uid="{09911AC8-CE15-4D8E-B219-AAC3FCED710B}"/>
    <cellStyle name="_0602 GV_9_Mali Tablolar(26-03-03)  3" xfId="2732" xr:uid="{C77E356A-0356-47AA-87A1-CD503D4D8257}"/>
    <cellStyle name="_0602 GV_9_Mali Tablolar(26-03-03)  3_Gross Inflow (@ageas share)" xfId="2733" xr:uid="{0123590E-E8CD-4C69-8C76-6A9995712DF5}"/>
    <cellStyle name="_0602 GV_9_Mali Tablolar(26-03-03)  3_Life (EU)" xfId="2734" xr:uid="{89A35363-B91A-44C1-8513-4072D97D5C5A}"/>
    <cellStyle name="_0602 GV_9_Mali Tablolar(26-03-03)  3_Slide_14 (2)" xfId="2735" xr:uid="{DA6EBB89-F16F-4379-B02B-947884037D81}"/>
    <cellStyle name="_0602 GV_9_Mali Tablolar(26-03-03)  3_Slide_30 (2)" xfId="2736" xr:uid="{F70FDD40-F3A5-45E3-81D3-6E4D8474B0DD}"/>
    <cellStyle name="_0602 GV_9_Mali Tablolar(26-03-03)  3_Slide_37 (1)" xfId="2737" xr:uid="{3200AC8C-64A8-4470-82D2-52FBDAECFE39}"/>
    <cellStyle name="_0602 GV_9_Mali Tablolar(26-03-03)  3_Visionline (Net profit)" xfId="2738" xr:uid="{259BFCBA-D9FF-4BB0-ADB7-963D18D034F3}"/>
    <cellStyle name="_0602 GV_9_Mali Tablolar(26-03-03)  4" xfId="2739" xr:uid="{C7160777-47A7-4477-A9D9-210F93DEB4B4}"/>
    <cellStyle name="_0602 GV_9_Mali Tablolar(26-03-03)  4_Gross Inflow (@ageas share)" xfId="2740" xr:uid="{6F9F9A95-1394-49C6-85C3-62A9A0D49F2E}"/>
    <cellStyle name="_0602 GV_9_Mali Tablolar(26-03-03)  4_Life (EU)" xfId="2741" xr:uid="{EF0A3BCC-0A11-4FE4-9C4A-D8BAB18F045B}"/>
    <cellStyle name="_0602 GV_9_Mali Tablolar(26-03-03)  4_Slide_14 (2)" xfId="2742" xr:uid="{A294CA12-962F-43AE-96E9-368DC2D81FE0}"/>
    <cellStyle name="_0602 GV_9_Mali Tablolar(26-03-03)  4_Slide_30 (2)" xfId="2743" xr:uid="{A5B23C91-338E-4FBE-ACDE-4CE8A5D3AA33}"/>
    <cellStyle name="_0602 GV_9_Mali Tablolar(26-03-03)  4_Slide_37 (1)" xfId="2744" xr:uid="{7B1C083D-03EB-4B5B-8F12-235E85AF71B3}"/>
    <cellStyle name="_0602 GV_9_Mali Tablolar(26-03-03)  4_Visionline (Net profit)" xfId="2745" xr:uid="{64B2A93A-57CB-48CE-A2F6-B421B772D695}"/>
    <cellStyle name="_0602 GV_9_Mali Tablolar(26-03-03)  5" xfId="2746" xr:uid="{89D02A5A-2AF0-4289-BEC5-6D532B3A5723}"/>
    <cellStyle name="_0602 GV_9_Mali Tablolar(26-03-03)  5_Gross Inflow (@ageas share)" xfId="2747" xr:uid="{77B43600-BF2C-49C4-ABE6-F3F9E3C7E3A0}"/>
    <cellStyle name="_0602 GV_9_Mali Tablolar(26-03-03)  5_Life (EU)" xfId="2748" xr:uid="{F16C1586-FAA3-4527-BD1E-92F762C5447E}"/>
    <cellStyle name="_0602 GV_9_Mali Tablolar(26-03-03)  5_Slide_14 (2)" xfId="2749" xr:uid="{EED7D236-87EB-415E-ADF2-5DB78235DBFB}"/>
    <cellStyle name="_0602 GV_9_Mali Tablolar(26-03-03)  5_Slide_30 (2)" xfId="2750" xr:uid="{E0E18357-9C9D-459A-8775-D4F498E7D514}"/>
    <cellStyle name="_0602 GV_9_Mali Tablolar(26-03-03)  5_Slide_37 (1)" xfId="2751" xr:uid="{94C03392-D642-49D6-86D1-E331B09B631E}"/>
    <cellStyle name="_0602 GV_9_Mali Tablolar(26-03-03)  5_Visionline (Net profit)" xfId="2752" xr:uid="{AE0FAA9C-FBD2-44EB-B52C-FA2A83E24B93}"/>
    <cellStyle name="_0602 GV_9_Mali Tablolar(26-03-03)  6" xfId="2753" xr:uid="{B8ABB2F9-DAAD-4C5E-B947-AC610F9FAAE6}"/>
    <cellStyle name="_0602 GV_9_Mali Tablolar(26-03-03)  6_Gross Inflow (@ageas share)" xfId="2754" xr:uid="{4A0A3B08-AA8E-419A-A21C-77C00779F807}"/>
    <cellStyle name="_0602 GV_9_Mali Tablolar(26-03-03)  6_Life (EU)" xfId="2755" xr:uid="{ED6C3BC7-2E1D-4AF6-A655-F4BAE7E65443}"/>
    <cellStyle name="_0602 GV_9_Mali Tablolar(26-03-03)  6_Slide_14 (2)" xfId="2756" xr:uid="{256FBCCC-FFF9-4B5F-A43D-92647D5B27C6}"/>
    <cellStyle name="_0602 GV_9_Mali Tablolar(26-03-03)  6_Slide_30 (2)" xfId="2757" xr:uid="{DAF49F53-47F8-46D7-B150-B5AADD48EE38}"/>
    <cellStyle name="_0602 GV_9_Mali Tablolar(26-03-03)  6_Slide_37 (1)" xfId="2758" xr:uid="{B97F9FBA-6C7B-4B30-B108-C560280B9A42}"/>
    <cellStyle name="_0602 GV_9_Mali Tablolar(26-03-03)  6_Visionline (Net profit)" xfId="2759" xr:uid="{24F49431-760C-466D-85AA-B8606F160DAD}"/>
    <cellStyle name="_0602 GV_9_Mali Tablolar(26-03-03)  7" xfId="2760" xr:uid="{791E53B9-DC9C-4993-94E6-29906E28163F}"/>
    <cellStyle name="_0602 GV_9_Mali Tablolar(26-03-03)  7_Gross Inflow (@ageas share)" xfId="2761" xr:uid="{B8FCD974-EE5C-4030-8113-EC0EAFA0B719}"/>
    <cellStyle name="_0602 GV_9_Mali Tablolar(26-03-03)  7_Life (EU)" xfId="2762" xr:uid="{E51455A3-8422-4836-BF5A-DD46341B79AD}"/>
    <cellStyle name="_0602 GV_9_Mali Tablolar(26-03-03)  7_Slide_14 (2)" xfId="2763" xr:uid="{0908F34C-D121-49E7-B5E3-5B7E0BF9E3DC}"/>
    <cellStyle name="_0602 GV_9_Mali Tablolar(26-03-03)  7_Slide_30 (2)" xfId="2764" xr:uid="{868B5025-E56A-47D7-BEC7-BB73B194A7B8}"/>
    <cellStyle name="_0602 GV_9_Mali Tablolar(26-03-03)  7_Slide_37 (1)" xfId="2765" xr:uid="{98C9B594-0477-4728-AC93-FECDA31744E8}"/>
    <cellStyle name="_0602 GV_9_Mali Tablolar(26-03-03)  7_Visionline (Net profit)" xfId="2766" xr:uid="{EBE2CAC0-2479-4C90-9271-70333E47D0AE}"/>
    <cellStyle name="_0602 GV_9_Mali Tablolar(26-03-03)  8" xfId="2767" xr:uid="{DE5A3582-608C-4106-A081-AC6F269B1C67}"/>
    <cellStyle name="_0602 GV_9_Mali Tablolar(26-03-03)  8_Gross Inflow (@ageas share)" xfId="2768" xr:uid="{4B6D29C3-B529-4F0A-8C31-83494DFA933A}"/>
    <cellStyle name="_0602 GV_9_Mali Tablolar(26-03-03)  8_Life (EU)" xfId="2769" xr:uid="{8C51A977-9CC2-42AF-955A-8058F4A9DF19}"/>
    <cellStyle name="_0602 GV_9_Mali Tablolar(26-03-03)  8_Slide_14 (2)" xfId="2770" xr:uid="{396CF299-8E89-46EF-A20B-ACD05BEEA4E8}"/>
    <cellStyle name="_0602 GV_9_Mali Tablolar(26-03-03)  8_Slide_30 (2)" xfId="2771" xr:uid="{B4CBE0C9-9A03-43F5-9372-A891F140E4ED}"/>
    <cellStyle name="_0602 GV_9_Mali Tablolar(26-03-03)  8_Slide_37 (1)" xfId="2772" xr:uid="{8DF1A4B9-C0B6-470E-87D4-5DCAAD68FB96}"/>
    <cellStyle name="_0602 GV_9_Mali Tablolar(26-03-03)  8_Visionline (Net profit)" xfId="2773" xr:uid="{71055228-9721-4D74-A1EB-4E8426CB9688}"/>
    <cellStyle name="_0602 GV_9_Mali Tablolar(26-03-03)  9" xfId="2774" xr:uid="{BFF0DB8B-9C6A-43EF-8B88-7ACE2E626C9D}"/>
    <cellStyle name="_0602 GV_9_Mali Tablolar(26-03-03)  9_Gross Inflow (@ageas share)" xfId="2775" xr:uid="{12057225-4232-4A45-973F-57EB76B71B3B}"/>
    <cellStyle name="_0602 GV_9_Mali Tablolar(26-03-03)  9_Life (EU)" xfId="2776" xr:uid="{7EB54016-28B3-4B75-BDDD-B6B02259DE67}"/>
    <cellStyle name="_0602 GV_9_Mali Tablolar(26-03-03)  9_Slide_14 (2)" xfId="2777" xr:uid="{FB08A014-FEF9-4BB4-9FCA-BFAB3DA093A0}"/>
    <cellStyle name="_0602 GV_9_Mali Tablolar(26-03-03)  9_Slide_30 (2)" xfId="2778" xr:uid="{8F9DE586-D642-41B0-A82C-1BBB84AA54C9}"/>
    <cellStyle name="_0602 GV_9_Mali Tablolar(26-03-03)  9_Slide_37 (1)" xfId="2779" xr:uid="{C8ED1235-36F0-4E47-A5B7-8F5CC314A7B6}"/>
    <cellStyle name="_0602 GV_9_Mali Tablolar(26-03-03)  9_Visionline (Net profit)" xfId="2780" xr:uid="{ACCBD043-7DF7-4742-B47F-AD0E2CAF6B9B}"/>
    <cellStyle name="_0602 GV_9_Mali Tablolar(26-03-03) _Gross Inflow (@ageas share)" xfId="2781" xr:uid="{41538217-2ADE-44C7-A637-FB7AEE377338}"/>
    <cellStyle name="_0602 GV_9_Mali Tablolar(26-03-03) _Life (EU)" xfId="2782" xr:uid="{93856F9B-FABB-4C9D-AC41-4C2E19EC6A04}"/>
    <cellStyle name="_0602 GV_9_Mali Tablolar(26-03-03) _Slide_14 (2)" xfId="2783" xr:uid="{06AC3E1B-02F7-4D1C-83D0-C2E6B3EBEF80}"/>
    <cellStyle name="_0602 GV_9_Mali Tablolar(26-03-03) _Slide_30 (2)" xfId="2784" xr:uid="{6E108898-BBA5-420A-912E-85791D7F8DFA}"/>
    <cellStyle name="_0602 GV_9_Mali Tablolar(26-03-03) _Slide_37 (1)" xfId="2785" xr:uid="{B58E9258-8C4B-4830-A0F5-F72D41B5421F}"/>
    <cellStyle name="_0602 GV_9_Mali Tablolar(26-03-03) _Visionline (Net profit)" xfId="2786" xr:uid="{8F79A75D-F98F-4CC8-8A5D-A7B454B0E650}"/>
    <cellStyle name="_0602 GV_9_Slide_14 (2)" xfId="2787" xr:uid="{A9D37B9B-8B69-48F2-86B8-BCF1138F199B}"/>
    <cellStyle name="_0602 GV_9_Slide_30 (2)" xfId="2788" xr:uid="{055E7967-3ADF-40EF-A729-52226A716112}"/>
    <cellStyle name="_0602 GV_9_Slide_37 (1)" xfId="2789" xr:uid="{1513E4B5-60E8-4CE4-955A-FEFEB8F3BA62}"/>
    <cellStyle name="_0602 GV_9_Visionline (Net profit)" xfId="2790" xr:uid="{1A3B9C4A-D6E1-4A24-9384-EC243AE89616}"/>
    <cellStyle name="_0602 GV_A" xfId="2791" xr:uid="{1EA2A48C-4733-4D41-8D72-5302DEA6F383}"/>
    <cellStyle name="_0602 GV_A 10" xfId="2792" xr:uid="{2A375085-5956-4FB8-A86D-1745288A2B13}"/>
    <cellStyle name="_0602 GV_A 10_Gross Inflow (@ageas share)" xfId="2793" xr:uid="{B4A45E9B-F682-4C28-B8B1-CE7A4A05286E}"/>
    <cellStyle name="_0602 GV_A 10_Life (EU)" xfId="2794" xr:uid="{6E8E195B-AF86-47D3-B7F4-363636B3BE39}"/>
    <cellStyle name="_0602 GV_A 10_Slide_14 (2)" xfId="2795" xr:uid="{B743AAD9-41AE-4287-ABA5-8968A891B8E2}"/>
    <cellStyle name="_0602 GV_A 10_Slide_30 (2)" xfId="2796" xr:uid="{6D7ACCAA-126F-4B64-A581-9C7AF398E281}"/>
    <cellStyle name="_0602 GV_A 10_Slide_37 (1)" xfId="2797" xr:uid="{9AD81A08-9E67-47C5-AC6B-6C6421C3FB2E}"/>
    <cellStyle name="_0602 GV_A 10_Visionline (Net profit)" xfId="2798" xr:uid="{A31367F3-FEEF-4895-ADBC-DE2E20F5611A}"/>
    <cellStyle name="_0602 GV_A 2" xfId="2799" xr:uid="{78820D4D-9EC4-4355-8EEA-E704BC7E8687}"/>
    <cellStyle name="_0602 GV_A 2_Gross Inflow (@ageas share)" xfId="2800" xr:uid="{2A80C845-DD85-4D72-B048-4F8DB9DE555B}"/>
    <cellStyle name="_0602 GV_A 2_Life (EU)" xfId="2801" xr:uid="{6A0DE0B4-91BC-488D-B846-AA9833420E52}"/>
    <cellStyle name="_0602 GV_A 2_Slide_14 (2)" xfId="2802" xr:uid="{3EF98C8B-3713-4696-B389-1712768888CA}"/>
    <cellStyle name="_0602 GV_A 2_Slide_30 (2)" xfId="2803" xr:uid="{51976E73-6429-4D25-88F3-80525CB532FF}"/>
    <cellStyle name="_0602 GV_A 2_Slide_37 (1)" xfId="2804" xr:uid="{795E6773-BFB7-42A1-8B77-0E657224F403}"/>
    <cellStyle name="_0602 GV_A 2_Visionline (Net profit)" xfId="2805" xr:uid="{291DDA99-2DDD-4E6A-B3C4-04BC9DE7A3ED}"/>
    <cellStyle name="_0602 GV_A 3" xfId="2806" xr:uid="{E43205A3-2AD9-4E4D-932E-1B941EA9B972}"/>
    <cellStyle name="_0602 GV_A 3_Gross Inflow (@ageas share)" xfId="2807" xr:uid="{EB7A89B3-DDAC-4DD9-9CA1-6F72B49D5F50}"/>
    <cellStyle name="_0602 GV_A 3_Life (EU)" xfId="2808" xr:uid="{32EF35A8-4269-493A-8A1D-EF4D70A7DDE8}"/>
    <cellStyle name="_0602 GV_A 3_Slide_14 (2)" xfId="2809" xr:uid="{680054F4-4C7E-40BE-A7E7-B3272E80572C}"/>
    <cellStyle name="_0602 GV_A 3_Slide_30 (2)" xfId="2810" xr:uid="{873C3E57-63EC-46B4-BEE2-FD1D9BF14CDF}"/>
    <cellStyle name="_0602 GV_A 3_Slide_37 (1)" xfId="2811" xr:uid="{01919FF7-7C3B-4C63-A2EA-7F22BEE16BBE}"/>
    <cellStyle name="_0602 GV_A 3_Visionline (Net profit)" xfId="2812" xr:uid="{7A198417-E1F9-4D33-8058-97A0926FCE47}"/>
    <cellStyle name="_0602 GV_A 4" xfId="2813" xr:uid="{05D1D155-FAAA-4084-9490-0DDCE5AA4A91}"/>
    <cellStyle name="_0602 GV_A 4_Gross Inflow (@ageas share)" xfId="2814" xr:uid="{B8E7ED3A-CA82-4B86-AA86-DFAE7C6ED722}"/>
    <cellStyle name="_0602 GV_A 4_Life (EU)" xfId="2815" xr:uid="{D282935D-5E49-4B46-B0EC-A7F09408FC94}"/>
    <cellStyle name="_0602 GV_A 4_Slide_14 (2)" xfId="2816" xr:uid="{38C6D0DB-AA0F-45C1-8220-310579ADAC43}"/>
    <cellStyle name="_0602 GV_A 4_Slide_30 (2)" xfId="2817" xr:uid="{1676480D-E23D-427F-B9AB-C01F60C3730D}"/>
    <cellStyle name="_0602 GV_A 4_Slide_37 (1)" xfId="2818" xr:uid="{15B87B05-459B-4E75-9C16-530D3A358BC6}"/>
    <cellStyle name="_0602 GV_A 4_Visionline (Net profit)" xfId="2819" xr:uid="{C8AEFE7B-C996-4438-BFC8-8CB434C35582}"/>
    <cellStyle name="_0602 GV_A 5" xfId="2820" xr:uid="{2EA7EBE9-EB8A-4895-890D-E8A72DA48B62}"/>
    <cellStyle name="_0602 GV_A 5_Gross Inflow (@ageas share)" xfId="2821" xr:uid="{F67F4DC6-1FA6-4848-BA5A-D8EBD1762A55}"/>
    <cellStyle name="_0602 GV_A 5_Life (EU)" xfId="2822" xr:uid="{C887B7B4-FF51-45C3-B373-14C3377BEBF1}"/>
    <cellStyle name="_0602 GV_A 5_Slide_14 (2)" xfId="2823" xr:uid="{858A8E09-C701-4BFE-92D7-E2874A31D3B9}"/>
    <cellStyle name="_0602 GV_A 5_Slide_30 (2)" xfId="2824" xr:uid="{B12B2C9E-BE78-4E87-8F56-30CF83044E53}"/>
    <cellStyle name="_0602 GV_A 5_Slide_37 (1)" xfId="2825" xr:uid="{1012F921-E47C-44C1-8D46-B1CDE5AACC58}"/>
    <cellStyle name="_0602 GV_A 5_Visionline (Net profit)" xfId="2826" xr:uid="{C3F11A44-303E-412C-86B4-AA89CC483B6D}"/>
    <cellStyle name="_0602 GV_A 6" xfId="2827" xr:uid="{1071432D-4FAC-402C-A88D-B7F89820EFEA}"/>
    <cellStyle name="_0602 GV_A 6_Gross Inflow (@ageas share)" xfId="2828" xr:uid="{4D111CF6-0BA3-486E-9431-4298143E4BBF}"/>
    <cellStyle name="_0602 GV_A 6_Life (EU)" xfId="2829" xr:uid="{56786C22-EFBA-41E2-B01A-CF93146C720F}"/>
    <cellStyle name="_0602 GV_A 6_Slide_14 (2)" xfId="2830" xr:uid="{C48AD88C-BF6F-4FBB-9992-750591B21DB0}"/>
    <cellStyle name="_0602 GV_A 6_Slide_30 (2)" xfId="2831" xr:uid="{807EC590-75D6-4260-811D-8D66B27F2AC9}"/>
    <cellStyle name="_0602 GV_A 6_Slide_37 (1)" xfId="2832" xr:uid="{46858239-BAD9-4D10-AC7B-B3E4546D4C4D}"/>
    <cellStyle name="_0602 GV_A 6_Visionline (Net profit)" xfId="2833" xr:uid="{1B60D5E9-2E4F-46FE-95E8-3B4A6B8AA158}"/>
    <cellStyle name="_0602 GV_A 7" xfId="2834" xr:uid="{9E7C534D-CFDA-4AB9-B1A2-0BD68E721E07}"/>
    <cellStyle name="_0602 GV_A 7_Gross Inflow (@ageas share)" xfId="2835" xr:uid="{7A605F71-BE6C-46AC-8D57-BB11194B8678}"/>
    <cellStyle name="_0602 GV_A 7_Life (EU)" xfId="2836" xr:uid="{47D64ADB-24C8-41B7-B586-FEB9362FF99C}"/>
    <cellStyle name="_0602 GV_A 7_Slide_14 (2)" xfId="2837" xr:uid="{1F362F67-AA00-4CE1-9E5A-0FE5383509FD}"/>
    <cellStyle name="_0602 GV_A 7_Slide_30 (2)" xfId="2838" xr:uid="{C0D9B49F-C119-4F46-8E1A-6D515A1BBE9E}"/>
    <cellStyle name="_0602 GV_A 7_Slide_37 (1)" xfId="2839" xr:uid="{33FEA600-C7D9-42BF-A720-6FD42AD1DEDC}"/>
    <cellStyle name="_0602 GV_A 7_Visionline (Net profit)" xfId="2840" xr:uid="{809F6C1E-C6B1-47E4-95B8-8CB050F593A0}"/>
    <cellStyle name="_0602 GV_A 8" xfId="2841" xr:uid="{9459B04C-4367-4A76-8722-334BC5F77A89}"/>
    <cellStyle name="_0602 GV_A 8_Gross Inflow (@ageas share)" xfId="2842" xr:uid="{324AB04C-CFF6-4D1A-B7B2-5BF1FEE36B15}"/>
    <cellStyle name="_0602 GV_A 8_Life (EU)" xfId="2843" xr:uid="{8F349A33-8CBF-4CA6-8490-A19354D74D47}"/>
    <cellStyle name="_0602 GV_A 8_Slide_14 (2)" xfId="2844" xr:uid="{8F222C88-1F2F-44FD-82A0-34FF7C645C95}"/>
    <cellStyle name="_0602 GV_A 8_Slide_30 (2)" xfId="2845" xr:uid="{962184AB-BEC6-4A53-ACC4-A2B2BC26F04D}"/>
    <cellStyle name="_0602 GV_A 8_Slide_37 (1)" xfId="2846" xr:uid="{AF39B4A5-1004-42E8-B1E4-E0FEB85F682A}"/>
    <cellStyle name="_0602 GV_A 8_Visionline (Net profit)" xfId="2847" xr:uid="{6D224C6F-FEC5-432A-83C7-573A87F7FDB9}"/>
    <cellStyle name="_0602 GV_A 9" xfId="2848" xr:uid="{34C85C6B-D33D-4545-A5AF-478114E34A1E}"/>
    <cellStyle name="_0602 GV_A 9_Gross Inflow (@ageas share)" xfId="2849" xr:uid="{D18EFDE3-6EEA-4FCA-A542-D9F095467F35}"/>
    <cellStyle name="_0602 GV_A 9_Life (EU)" xfId="2850" xr:uid="{F4DE03DB-C5E5-4154-B9D6-D78B813AA33E}"/>
    <cellStyle name="_0602 GV_A 9_Slide_14 (2)" xfId="2851" xr:uid="{6D1EF756-D855-4020-9B26-BF891D14BB3A}"/>
    <cellStyle name="_0602 GV_A 9_Slide_30 (2)" xfId="2852" xr:uid="{1569A79C-BCC5-4BE5-B98C-DC2E96C1E62F}"/>
    <cellStyle name="_0602 GV_A 9_Slide_37 (1)" xfId="2853" xr:uid="{CB04398A-D878-4485-A71B-6570971C41C5}"/>
    <cellStyle name="_0602 GV_A 9_Visionline (Net profit)" xfId="2854" xr:uid="{5B982D20-F62E-4BBC-B399-A797CE5C1DF7}"/>
    <cellStyle name="_0602 GV_A_0902 GV" xfId="2855" xr:uid="{6778AE00-7032-461F-BBBE-FED07E636BBE}"/>
    <cellStyle name="_0602 GV_A_0902 GV 10" xfId="2856" xr:uid="{9BCFA3E9-EAC1-47D6-98EC-0A1FE0E2DB12}"/>
    <cellStyle name="_0602 GV_A_0902 GV 10_Gross Inflow (@ageas share)" xfId="2857" xr:uid="{402B7AA9-2EE8-44F0-A327-67696CFEC14E}"/>
    <cellStyle name="_0602 GV_A_0902 GV 10_Life (EU)" xfId="2858" xr:uid="{9B0EEB66-BB1A-414F-89FB-AAF9FC732EDC}"/>
    <cellStyle name="_0602 GV_A_0902 GV 10_Slide_14 (2)" xfId="2859" xr:uid="{FE8A7555-AAEE-4457-9D66-1042412F1D01}"/>
    <cellStyle name="_0602 GV_A_0902 GV 10_Slide_30 (2)" xfId="2860" xr:uid="{977EC007-DC81-4E0A-A924-62B0709B1C33}"/>
    <cellStyle name="_0602 GV_A_0902 GV 10_Slide_37 (1)" xfId="2861" xr:uid="{825CD674-21DE-4336-97F8-A903F6649713}"/>
    <cellStyle name="_0602 GV_A_0902 GV 10_Visionline (Net profit)" xfId="2862" xr:uid="{4F9A463D-C329-4A95-84DC-EDD26DAF4300}"/>
    <cellStyle name="_0602 GV_A_0902 GV 2" xfId="2863" xr:uid="{79DDD9ED-00B2-4C61-8510-78693DBB224C}"/>
    <cellStyle name="_0602 GV_A_0902 GV 2_Gross Inflow (@ageas share)" xfId="2864" xr:uid="{32214684-082E-467E-ABD1-1C447AC3BBE7}"/>
    <cellStyle name="_0602 GV_A_0902 GV 2_Life (EU)" xfId="2865" xr:uid="{0CD4E9B3-8A35-4856-A3A4-FC265807DF94}"/>
    <cellStyle name="_0602 GV_A_0902 GV 2_Slide_14 (2)" xfId="2866" xr:uid="{8BDE5F8A-D714-40E6-A0B9-F66C460A7FFE}"/>
    <cellStyle name="_0602 GV_A_0902 GV 2_Slide_30 (2)" xfId="2867" xr:uid="{759FC296-A024-4A1C-B355-CC05D213A4BE}"/>
    <cellStyle name="_0602 GV_A_0902 GV 2_Slide_37 (1)" xfId="2868" xr:uid="{F66F5026-4958-4664-A012-E0CAFB1DA779}"/>
    <cellStyle name="_0602 GV_A_0902 GV 2_Visionline (Net profit)" xfId="2869" xr:uid="{D77F549D-8855-40BC-8EF5-EADF09851A8A}"/>
    <cellStyle name="_0602 GV_A_0902 GV 3" xfId="2870" xr:uid="{B38F6C84-AD62-40C2-85B9-12146420BA76}"/>
    <cellStyle name="_0602 GV_A_0902 GV 3_Gross Inflow (@ageas share)" xfId="2871" xr:uid="{624A09B5-41B2-43E3-855D-1766C5FA0867}"/>
    <cellStyle name="_0602 GV_A_0902 GV 3_Life (EU)" xfId="2872" xr:uid="{D2AF8CF1-4784-4C30-B781-C223DFD871BA}"/>
    <cellStyle name="_0602 GV_A_0902 GV 3_Slide_14 (2)" xfId="2873" xr:uid="{C645C662-3223-4863-BCCF-5AD2F7AB09D8}"/>
    <cellStyle name="_0602 GV_A_0902 GV 3_Slide_30 (2)" xfId="2874" xr:uid="{A9B3B9F1-AEBD-4E7D-9356-7505D3C90FEC}"/>
    <cellStyle name="_0602 GV_A_0902 GV 3_Slide_37 (1)" xfId="2875" xr:uid="{78805AC6-909A-41B3-8637-22C617A32F8C}"/>
    <cellStyle name="_0602 GV_A_0902 GV 3_Visionline (Net profit)" xfId="2876" xr:uid="{FCD3DF55-CA47-48A2-969D-0F26262CCE2F}"/>
    <cellStyle name="_0602 GV_A_0902 GV 4" xfId="2877" xr:uid="{45113B79-9D13-4857-876A-AA87CE020B94}"/>
    <cellStyle name="_0602 GV_A_0902 GV 4_Gross Inflow (@ageas share)" xfId="2878" xr:uid="{BEC030C2-6E3B-4A83-AFCA-E3D2A850C3B3}"/>
    <cellStyle name="_0602 GV_A_0902 GV 4_Life (EU)" xfId="2879" xr:uid="{1B56BC24-2A41-443E-8EB2-121736ADB8CD}"/>
    <cellStyle name="_0602 GV_A_0902 GV 4_Slide_14 (2)" xfId="2880" xr:uid="{F84A2C27-5B2D-4936-97BF-3BA098A7C48F}"/>
    <cellStyle name="_0602 GV_A_0902 GV 4_Slide_30 (2)" xfId="2881" xr:uid="{4A69A375-C6D4-4905-80C6-7F94A15F94FD}"/>
    <cellStyle name="_0602 GV_A_0902 GV 4_Slide_37 (1)" xfId="2882" xr:uid="{719250E8-E2F9-4ED3-901A-BC29D2A14014}"/>
    <cellStyle name="_0602 GV_A_0902 GV 4_Visionline (Net profit)" xfId="2883" xr:uid="{55AF7A58-E96C-409E-B251-6B34771F3BFD}"/>
    <cellStyle name="_0602 GV_A_0902 GV 5" xfId="2884" xr:uid="{1BFF5C1D-F578-4A69-9F2F-208194F25679}"/>
    <cellStyle name="_0602 GV_A_0902 GV 5_Gross Inflow (@ageas share)" xfId="2885" xr:uid="{F6F94786-B629-4A72-9C61-2D898298A837}"/>
    <cellStyle name="_0602 GV_A_0902 GV 5_Life (EU)" xfId="2886" xr:uid="{32C55EFA-9C7D-4CFB-B941-B8D596E77E64}"/>
    <cellStyle name="_0602 GV_A_0902 GV 5_Slide_14 (2)" xfId="2887" xr:uid="{0CD88F6A-8322-48EB-B320-F2066C1BE30B}"/>
    <cellStyle name="_0602 GV_A_0902 GV 5_Slide_30 (2)" xfId="2888" xr:uid="{803FEDC5-9139-4ED9-9FE8-036A02ADC313}"/>
    <cellStyle name="_0602 GV_A_0902 GV 5_Slide_37 (1)" xfId="2889" xr:uid="{4042ADAF-98D2-41BD-8593-CFEFF45C429E}"/>
    <cellStyle name="_0602 GV_A_0902 GV 5_Visionline (Net profit)" xfId="2890" xr:uid="{C09B4969-561F-4BDE-A48C-B28E97DED293}"/>
    <cellStyle name="_0602 GV_A_0902 GV 6" xfId="2891" xr:uid="{B37C4F30-CBDE-4563-88D1-9088810BF274}"/>
    <cellStyle name="_0602 GV_A_0902 GV 6_Gross Inflow (@ageas share)" xfId="2892" xr:uid="{1052D7CD-BCF2-416A-A62C-D118B060E8A5}"/>
    <cellStyle name="_0602 GV_A_0902 GV 6_Life (EU)" xfId="2893" xr:uid="{443BA521-1CAB-446F-BBFB-74E955C5AE46}"/>
    <cellStyle name="_0602 GV_A_0902 GV 6_Slide_14 (2)" xfId="2894" xr:uid="{6C435F2A-4976-4271-ABA9-8F7DB0828DA8}"/>
    <cellStyle name="_0602 GV_A_0902 GV 6_Slide_30 (2)" xfId="2895" xr:uid="{DED9E004-A838-4318-A698-9E7E7C826942}"/>
    <cellStyle name="_0602 GV_A_0902 GV 6_Slide_37 (1)" xfId="2896" xr:uid="{E3373724-29BA-4477-B77A-018D403D4729}"/>
    <cellStyle name="_0602 GV_A_0902 GV 6_Visionline (Net profit)" xfId="2897" xr:uid="{35CC1A4C-5BD6-40B5-A295-93760CE4CB0F}"/>
    <cellStyle name="_0602 GV_A_0902 GV 7" xfId="2898" xr:uid="{9F4CFFE2-3CE1-413B-BC54-6CB5B14E8698}"/>
    <cellStyle name="_0602 GV_A_0902 GV 7_Gross Inflow (@ageas share)" xfId="2899" xr:uid="{020DD2DF-8E5B-49BE-A828-838EDF26AF55}"/>
    <cellStyle name="_0602 GV_A_0902 GV 7_Life (EU)" xfId="2900" xr:uid="{7CE69049-D4FA-4E78-86CF-4F37D70CCF8E}"/>
    <cellStyle name="_0602 GV_A_0902 GV 7_Slide_14 (2)" xfId="2901" xr:uid="{F6767826-0FC9-4960-A99F-160701F13CB2}"/>
    <cellStyle name="_0602 GV_A_0902 GV 7_Slide_30 (2)" xfId="2902" xr:uid="{DB96CF7D-4A19-4FA1-8A42-DFFC2DD810D7}"/>
    <cellStyle name="_0602 GV_A_0902 GV 7_Slide_37 (1)" xfId="2903" xr:uid="{DF3D890E-0BFC-4164-B316-D108AF0B00D3}"/>
    <cellStyle name="_0602 GV_A_0902 GV 7_Visionline (Net profit)" xfId="2904" xr:uid="{8D7713F6-B819-4A6A-A298-6F5F8E5F34A7}"/>
    <cellStyle name="_0602 GV_A_0902 GV 8" xfId="2905" xr:uid="{52C48950-6616-44E5-BD21-88D5B4B3ED5C}"/>
    <cellStyle name="_0602 GV_A_0902 GV 8_Gross Inflow (@ageas share)" xfId="2906" xr:uid="{163A2894-81C6-493C-B6C5-B10169E5066F}"/>
    <cellStyle name="_0602 GV_A_0902 GV 8_Life (EU)" xfId="2907" xr:uid="{DAF2107B-5108-4F83-ABC0-D2C4E63D1F7F}"/>
    <cellStyle name="_0602 GV_A_0902 GV 8_Slide_14 (2)" xfId="2908" xr:uid="{EEACC676-19C1-4CD3-A0DB-D066BC5A46AD}"/>
    <cellStyle name="_0602 GV_A_0902 GV 8_Slide_30 (2)" xfId="2909" xr:uid="{A821A40F-187C-4DA5-ADC7-E63BF403CCB6}"/>
    <cellStyle name="_0602 GV_A_0902 GV 8_Slide_37 (1)" xfId="2910" xr:uid="{FFD6EAFD-22AA-4701-81A6-4FA51E912C06}"/>
    <cellStyle name="_0602 GV_A_0902 GV 8_Visionline (Net profit)" xfId="2911" xr:uid="{2F5AB87E-F6D6-433D-B91F-522906D32228}"/>
    <cellStyle name="_0602 GV_A_0902 GV 9" xfId="2912" xr:uid="{8F548472-6204-4A5C-BB8D-14D17913E4BF}"/>
    <cellStyle name="_0602 GV_A_0902 GV 9_Gross Inflow (@ageas share)" xfId="2913" xr:uid="{D8EBD27A-4CDE-4D35-B953-FC3518D2A4E2}"/>
    <cellStyle name="_0602 GV_A_0902 GV 9_Life (EU)" xfId="2914" xr:uid="{27479CBE-56AF-4A65-BBE6-A3066F35DDA4}"/>
    <cellStyle name="_0602 GV_A_0902 GV 9_Slide_14 (2)" xfId="2915" xr:uid="{EE2BA0C1-0B71-4227-AF94-E8879B99FF30}"/>
    <cellStyle name="_0602 GV_A_0902 GV 9_Slide_30 (2)" xfId="2916" xr:uid="{D7AA11B1-BC25-4389-A489-E1330020DD34}"/>
    <cellStyle name="_0602 GV_A_0902 GV 9_Slide_37 (1)" xfId="2917" xr:uid="{3A2D67EA-C25B-4E1C-92E2-D742F9B4BA17}"/>
    <cellStyle name="_0602 GV_A_0902 GV 9_Visionline (Net profit)" xfId="2918" xr:uid="{83DCE88C-4008-44D4-B0F5-CD23782C334F}"/>
    <cellStyle name="_0602 GV_A_0902 GV_Gross Inflow (@ageas share)" xfId="2919" xr:uid="{2DC08474-0B15-4DAC-87AF-5A831CB8E551}"/>
    <cellStyle name="_0602 GV_A_0902 GV_Life (EU)" xfId="2920" xr:uid="{395E81B5-0C10-47D7-9DD8-8C795A444344}"/>
    <cellStyle name="_0602 GV_A_0902 GV_Slide_14 (2)" xfId="2921" xr:uid="{C4F06B21-AEB4-4FBE-B035-DD667FAFBFC3}"/>
    <cellStyle name="_0602 GV_A_0902 GV_Slide_30 (2)" xfId="2922" xr:uid="{0392339C-3649-48C4-86EA-52247F20447E}"/>
    <cellStyle name="_0602 GV_A_0902 GV_Slide_37 (1)" xfId="2923" xr:uid="{1944CB7B-358A-4FF1-819A-0056AF82E842}"/>
    <cellStyle name="_0602 GV_A_0902 GV_Visionline (Net profit)" xfId="2924" xr:uid="{60BDB86B-EF65-4FC2-889F-3CE984D9929D}"/>
    <cellStyle name="_0602 GV_A_Gross Inflow (@ageas share)" xfId="2925" xr:uid="{7230639A-70D6-436E-B2C2-581BF23FCD55}"/>
    <cellStyle name="_0602 GV_A_KOC ALLIANZ HAYAT 31.12.2002 Monthly PL" xfId="2926" xr:uid="{49A71123-0280-402A-8CDE-C7135D181143}"/>
    <cellStyle name="_0602 GV_A_Life (EU)" xfId="2927" xr:uid="{BFA621C6-2336-4EE6-9C41-720A378E365B}"/>
    <cellStyle name="_0602 GV_A_Mali Tablolar(26-03-03) " xfId="2928" xr:uid="{92B5E4EF-A357-4B87-90F4-2EA75010731A}"/>
    <cellStyle name="_0602 GV_A_Mali Tablolar(26-03-03)  10" xfId="2929" xr:uid="{AC5D7CE7-2C84-4723-AE34-D13AD858AF98}"/>
    <cellStyle name="_0602 GV_A_Mali Tablolar(26-03-03)  10_Gross Inflow (@ageas share)" xfId="2930" xr:uid="{6BC29C95-C9FE-414A-90DB-CBD1331A1D10}"/>
    <cellStyle name="_0602 GV_A_Mali Tablolar(26-03-03)  10_Life (EU)" xfId="2931" xr:uid="{A7CB31E5-5C6A-48AA-B3A6-FCB90BDDF5D3}"/>
    <cellStyle name="_0602 GV_A_Mali Tablolar(26-03-03)  10_Slide_14 (2)" xfId="2932" xr:uid="{F722CB80-B956-48F1-9A3D-554DD9A1AB5B}"/>
    <cellStyle name="_0602 GV_A_Mali Tablolar(26-03-03)  10_Slide_30 (2)" xfId="2933" xr:uid="{38CA2120-475E-48D6-B89B-DCFB55248B57}"/>
    <cellStyle name="_0602 GV_A_Mali Tablolar(26-03-03)  10_Slide_37 (1)" xfId="2934" xr:uid="{2E5BA2A9-DA5B-449F-9E08-51EFA198A378}"/>
    <cellStyle name="_0602 GV_A_Mali Tablolar(26-03-03)  10_Visionline (Net profit)" xfId="2935" xr:uid="{5CB3E005-D331-4AD9-8049-CD74508B2B3A}"/>
    <cellStyle name="_0602 GV_A_Mali Tablolar(26-03-03)  2" xfId="2936" xr:uid="{3C149548-8034-412C-84BD-675814EF59F8}"/>
    <cellStyle name="_0602 GV_A_Mali Tablolar(26-03-03)  2_Gross Inflow (@ageas share)" xfId="2937" xr:uid="{8B58FDEF-74AD-426E-AAE8-98FAFDF03C0B}"/>
    <cellStyle name="_0602 GV_A_Mali Tablolar(26-03-03)  2_Life (EU)" xfId="2938" xr:uid="{13B0F54E-80AB-4114-8E64-530D0A0E357F}"/>
    <cellStyle name="_0602 GV_A_Mali Tablolar(26-03-03)  2_Slide_14 (2)" xfId="2939" xr:uid="{7CA02C0B-ABCF-40A3-88C8-1E0044D6B265}"/>
    <cellStyle name="_0602 GV_A_Mali Tablolar(26-03-03)  2_Slide_30 (2)" xfId="2940" xr:uid="{03CD6A73-E4A4-4352-81B0-68086C545F45}"/>
    <cellStyle name="_0602 GV_A_Mali Tablolar(26-03-03)  2_Slide_37 (1)" xfId="2941" xr:uid="{9F1488AE-B841-4D01-AC98-8A87E3AD4A53}"/>
    <cellStyle name="_0602 GV_A_Mali Tablolar(26-03-03)  2_Visionline (Net profit)" xfId="2942" xr:uid="{418CE458-9DF1-4257-9983-C503E929312C}"/>
    <cellStyle name="_0602 GV_A_Mali Tablolar(26-03-03)  3" xfId="2943" xr:uid="{9DEF4B83-E3CC-4F72-8E44-C88B96AB63DD}"/>
    <cellStyle name="_0602 GV_A_Mali Tablolar(26-03-03)  3_Gross Inflow (@ageas share)" xfId="2944" xr:uid="{D227019A-FCE2-46E8-8D3F-22ED84D10E94}"/>
    <cellStyle name="_0602 GV_A_Mali Tablolar(26-03-03)  3_Life (EU)" xfId="2945" xr:uid="{B5B0B9EF-D3BB-498E-BBF5-74787B102D05}"/>
    <cellStyle name="_0602 GV_A_Mali Tablolar(26-03-03)  3_Slide_14 (2)" xfId="2946" xr:uid="{4B949A42-FE2D-4F79-B2A1-7C54014A10AB}"/>
    <cellStyle name="_0602 GV_A_Mali Tablolar(26-03-03)  3_Slide_30 (2)" xfId="2947" xr:uid="{E1022D21-2091-4DFB-BB1E-C8891E6A081C}"/>
    <cellStyle name="_0602 GV_A_Mali Tablolar(26-03-03)  3_Slide_37 (1)" xfId="2948" xr:uid="{8C5B1B58-1629-42CE-AAF9-0A1771BB4159}"/>
    <cellStyle name="_0602 GV_A_Mali Tablolar(26-03-03)  3_Visionline (Net profit)" xfId="2949" xr:uid="{572EAC3E-17CC-4160-A014-E5CE05295C63}"/>
    <cellStyle name="_0602 GV_A_Mali Tablolar(26-03-03)  4" xfId="2950" xr:uid="{46908735-80ED-4B33-854F-0B7257967E5E}"/>
    <cellStyle name="_0602 GV_A_Mali Tablolar(26-03-03)  4_Gross Inflow (@ageas share)" xfId="2951" xr:uid="{0E4F49FC-9A21-4F9C-8841-055EEA75ABF1}"/>
    <cellStyle name="_0602 GV_A_Mali Tablolar(26-03-03)  4_Life (EU)" xfId="2952" xr:uid="{DBF5BF58-3CE7-468C-BDDF-A2013314E730}"/>
    <cellStyle name="_0602 GV_A_Mali Tablolar(26-03-03)  4_Slide_14 (2)" xfId="2953" xr:uid="{DEDD7340-D328-40D5-A343-0EFAD16266AB}"/>
    <cellStyle name="_0602 GV_A_Mali Tablolar(26-03-03)  4_Slide_30 (2)" xfId="2954" xr:uid="{D4D64A76-1725-40F0-BED3-08C96F2A032A}"/>
    <cellStyle name="_0602 GV_A_Mali Tablolar(26-03-03)  4_Slide_37 (1)" xfId="2955" xr:uid="{1236A17F-4465-4B69-A914-E4A5E1312006}"/>
    <cellStyle name="_0602 GV_A_Mali Tablolar(26-03-03)  4_Visionline (Net profit)" xfId="2956" xr:uid="{AC08765B-0AD6-4E1E-9729-652D625E2F69}"/>
    <cellStyle name="_0602 GV_A_Mali Tablolar(26-03-03)  5" xfId="2957" xr:uid="{C79FB97F-8ADE-43D3-B7F4-90E186D66581}"/>
    <cellStyle name="_0602 GV_A_Mali Tablolar(26-03-03)  5_Gross Inflow (@ageas share)" xfId="2958" xr:uid="{42D021C2-F38F-4BE8-8DA7-7DFFF2BB3297}"/>
    <cellStyle name="_0602 GV_A_Mali Tablolar(26-03-03)  5_Life (EU)" xfId="2959" xr:uid="{02EE6FE2-B81C-40F0-ADCE-CAD27106785C}"/>
    <cellStyle name="_0602 GV_A_Mali Tablolar(26-03-03)  5_Slide_14 (2)" xfId="2960" xr:uid="{D32AB25D-1344-474A-B426-314C1D24F462}"/>
    <cellStyle name="_0602 GV_A_Mali Tablolar(26-03-03)  5_Slide_30 (2)" xfId="2961" xr:uid="{48FA9174-E3C4-4D0C-AFDB-DDF00BA5C7B4}"/>
    <cellStyle name="_0602 GV_A_Mali Tablolar(26-03-03)  5_Slide_37 (1)" xfId="2962" xr:uid="{D85EC62A-8208-4E05-BB39-03F9D61A58B8}"/>
    <cellStyle name="_0602 GV_A_Mali Tablolar(26-03-03)  5_Visionline (Net profit)" xfId="2963" xr:uid="{60DF1EEA-5206-4B9C-BFAE-31685AF66022}"/>
    <cellStyle name="_0602 GV_A_Mali Tablolar(26-03-03)  6" xfId="2964" xr:uid="{1154B186-6378-4ED0-BF24-E4C180819CAE}"/>
    <cellStyle name="_0602 GV_A_Mali Tablolar(26-03-03)  6_Gross Inflow (@ageas share)" xfId="2965" xr:uid="{311F0E91-7C30-46E2-8D2A-123F43976F12}"/>
    <cellStyle name="_0602 GV_A_Mali Tablolar(26-03-03)  6_Life (EU)" xfId="2966" xr:uid="{8C522026-9943-4532-9542-07428D93CE48}"/>
    <cellStyle name="_0602 GV_A_Mali Tablolar(26-03-03)  6_Slide_14 (2)" xfId="2967" xr:uid="{70D4CE18-0E98-4719-8852-1E45BC946329}"/>
    <cellStyle name="_0602 GV_A_Mali Tablolar(26-03-03)  6_Slide_30 (2)" xfId="2968" xr:uid="{821DDA92-AC12-4827-AA11-97657ACE04DC}"/>
    <cellStyle name="_0602 GV_A_Mali Tablolar(26-03-03)  6_Slide_37 (1)" xfId="2969" xr:uid="{00BBA712-1B0A-4375-862F-3B28ABB38377}"/>
    <cellStyle name="_0602 GV_A_Mali Tablolar(26-03-03)  6_Visionline (Net profit)" xfId="2970" xr:uid="{5F2722BB-2482-49C6-B1FF-9D090B0CDE54}"/>
    <cellStyle name="_0602 GV_A_Mali Tablolar(26-03-03)  7" xfId="2971" xr:uid="{64001CBA-72A0-4010-AC64-75FCA4C14B66}"/>
    <cellStyle name="_0602 GV_A_Mali Tablolar(26-03-03)  7_Gross Inflow (@ageas share)" xfId="2972" xr:uid="{0F4475B1-BAC7-422A-B6FB-B8180F58EF9C}"/>
    <cellStyle name="_0602 GV_A_Mali Tablolar(26-03-03)  7_Life (EU)" xfId="2973" xr:uid="{0F04AA20-0101-4A60-A8D5-4E7722C1F674}"/>
    <cellStyle name="_0602 GV_A_Mali Tablolar(26-03-03)  7_Slide_14 (2)" xfId="2974" xr:uid="{B409F0C8-EF65-4772-BB5C-BD03FE55B3F3}"/>
    <cellStyle name="_0602 GV_A_Mali Tablolar(26-03-03)  7_Slide_30 (2)" xfId="2975" xr:uid="{C4AD57EF-8CF7-4F09-A9B1-551F103D565D}"/>
    <cellStyle name="_0602 GV_A_Mali Tablolar(26-03-03)  7_Slide_37 (1)" xfId="2976" xr:uid="{04AFC57A-F4CF-4BC7-8C34-BDA2E12A30CC}"/>
    <cellStyle name="_0602 GV_A_Mali Tablolar(26-03-03)  7_Visionline (Net profit)" xfId="2977" xr:uid="{235ACFE0-98FE-4156-A8B3-46A732136391}"/>
    <cellStyle name="_0602 GV_A_Mali Tablolar(26-03-03)  8" xfId="2978" xr:uid="{3F478E0E-8083-490C-9658-EDC01A10BE2E}"/>
    <cellStyle name="_0602 GV_A_Mali Tablolar(26-03-03)  8_Gross Inflow (@ageas share)" xfId="2979" xr:uid="{A5719D25-B028-4B85-831A-4009A734FA84}"/>
    <cellStyle name="_0602 GV_A_Mali Tablolar(26-03-03)  8_Life (EU)" xfId="2980" xr:uid="{3C8ABBC2-C521-4278-B7BA-B616000FA2A3}"/>
    <cellStyle name="_0602 GV_A_Mali Tablolar(26-03-03)  8_Slide_14 (2)" xfId="2981" xr:uid="{F07BBBEB-83F2-4352-952E-98EF82F41970}"/>
    <cellStyle name="_0602 GV_A_Mali Tablolar(26-03-03)  8_Slide_30 (2)" xfId="2982" xr:uid="{CF8B91F9-1798-444F-A83B-01ED9AD007A2}"/>
    <cellStyle name="_0602 GV_A_Mali Tablolar(26-03-03)  8_Slide_37 (1)" xfId="2983" xr:uid="{7C5F485A-FC79-4F5B-8E4D-EEBBCA21102A}"/>
    <cellStyle name="_0602 GV_A_Mali Tablolar(26-03-03)  8_Visionline (Net profit)" xfId="2984" xr:uid="{8B2967E0-F8D2-470D-9E3F-C477D1BD9EE5}"/>
    <cellStyle name="_0602 GV_A_Mali Tablolar(26-03-03)  9" xfId="2985" xr:uid="{A22D1B85-4C1B-4EC3-8330-BFDB75335AD8}"/>
    <cellStyle name="_0602 GV_A_Mali Tablolar(26-03-03)  9_Gross Inflow (@ageas share)" xfId="2986" xr:uid="{020219A0-C880-48F6-A82D-8388A15BE400}"/>
    <cellStyle name="_0602 GV_A_Mali Tablolar(26-03-03)  9_Life (EU)" xfId="2987" xr:uid="{98FBA7EF-0649-4D90-8750-30507C9ED303}"/>
    <cellStyle name="_0602 GV_A_Mali Tablolar(26-03-03)  9_Slide_14 (2)" xfId="2988" xr:uid="{41562AB3-A50B-4074-945C-87E4880F9C2C}"/>
    <cellStyle name="_0602 GV_A_Mali Tablolar(26-03-03)  9_Slide_30 (2)" xfId="2989" xr:uid="{D419716D-70A8-4FB0-A683-95FAC4F5D1C2}"/>
    <cellStyle name="_0602 GV_A_Mali Tablolar(26-03-03)  9_Slide_37 (1)" xfId="2990" xr:uid="{E99178C3-D98B-4071-B1F0-6DC1EBA281AF}"/>
    <cellStyle name="_0602 GV_A_Mali Tablolar(26-03-03)  9_Visionline (Net profit)" xfId="2991" xr:uid="{0F8A2CBD-D308-4C60-A1AB-450EA1CF9845}"/>
    <cellStyle name="_0602 GV_A_Mali Tablolar(26-03-03) _Gross Inflow (@ageas share)" xfId="2992" xr:uid="{0B816B1F-1D3E-4A34-ADCE-6E3EEAD04C00}"/>
    <cellStyle name="_0602 GV_A_Mali Tablolar(26-03-03) _Life (EU)" xfId="2993" xr:uid="{DBCF04DD-30C8-4C5A-B233-307A425A7FE3}"/>
    <cellStyle name="_0602 GV_A_Mali Tablolar(26-03-03) _Slide_14 (2)" xfId="2994" xr:uid="{937EA4F2-53CB-42F7-965F-8064F2D0CB4D}"/>
    <cellStyle name="_0602 GV_A_Mali Tablolar(26-03-03) _Slide_30 (2)" xfId="2995" xr:uid="{3041454E-F5FB-47F3-BBCF-4550C4845046}"/>
    <cellStyle name="_0602 GV_A_Mali Tablolar(26-03-03) _Slide_37 (1)" xfId="2996" xr:uid="{FC52C80E-4B5E-448C-8138-F6A22BF3F8E5}"/>
    <cellStyle name="_0602 GV_A_Mali Tablolar(26-03-03) _Visionline (Net profit)" xfId="2997" xr:uid="{B78EBEC9-6E59-47C5-8AD9-E15746512B1D}"/>
    <cellStyle name="_0602 GV_A_Slide_14 (2)" xfId="2998" xr:uid="{418A5D6C-5283-4C10-9C31-A1769C97A4CE}"/>
    <cellStyle name="_0602 GV_A_Slide_30 (2)" xfId="2999" xr:uid="{B031A58F-DB27-4927-A4F1-AA47F5655935}"/>
    <cellStyle name="_0602 GV_A_Slide_37 (1)" xfId="3000" xr:uid="{6C1E502B-CA88-4FB9-86BB-47802368256E}"/>
    <cellStyle name="_0602 GV_A_Visionline (Net profit)" xfId="3001" xr:uid="{4F7E4EFD-53E5-4C6F-BE21-6B27429372D2}"/>
    <cellStyle name="_0602 GV_B" xfId="3002" xr:uid="{44F4C29B-5D4A-496C-8794-C57DDD302BC3}"/>
    <cellStyle name="_0602 GV_B_0902 GV" xfId="3003" xr:uid="{59340C21-EF51-48DB-B25B-730AF3396546}"/>
    <cellStyle name="_0602 GV_B_KOC ALLIANZ HAYAT 31.12.2002 Monthly PL" xfId="3004" xr:uid="{B1329CCC-BDBC-4F0C-8B98-6B55C8DFCB39}"/>
    <cellStyle name="_0602 GV_B_Mali Tablolar(26-03-03) " xfId="3005" xr:uid="{D991D24B-DEB0-4D14-9527-51D865642ED7}"/>
    <cellStyle name="_0602 GV_C" xfId="3006" xr:uid="{8DEF07C8-6EF4-4BE4-80C9-715A06270FDE}"/>
    <cellStyle name="_0602 GV_C_0902 GV" xfId="3007" xr:uid="{9FDD54E3-9B1B-457C-9F23-8ECC853F8938}"/>
    <cellStyle name="_0602 GV_C_KOC ALLIANZ HAYAT 31.12.2002 Monthly PL" xfId="3008" xr:uid="{7AEBA949-1F88-45A8-9B74-4DACFC0301AA}"/>
    <cellStyle name="_0602 GV_C_KOC ALLIANZ HAYAT 31.12.2002 Monthly PL 10" xfId="3009" xr:uid="{1982BDE4-0DEF-42B6-9041-F5843B7FF585}"/>
    <cellStyle name="_0602 GV_C_KOC ALLIANZ HAYAT 31.12.2002 Monthly PL 2" xfId="3010" xr:uid="{D30675BB-ACE8-4D02-9195-7D928613AAD1}"/>
    <cellStyle name="_0602 GV_C_KOC ALLIANZ HAYAT 31.12.2002 Monthly PL 3" xfId="3011" xr:uid="{A353B193-C9E8-4A34-801E-378B00D261FC}"/>
    <cellStyle name="_0602 GV_C_KOC ALLIANZ HAYAT 31.12.2002 Monthly PL 4" xfId="3012" xr:uid="{8CD86D65-5230-437F-B66A-62B929171315}"/>
    <cellStyle name="_0602 GV_C_KOC ALLIANZ HAYAT 31.12.2002 Monthly PL 5" xfId="3013" xr:uid="{0EC92EE2-3D51-41E0-95AA-E8BF47E74B63}"/>
    <cellStyle name="_0602 GV_C_KOC ALLIANZ HAYAT 31.12.2002 Monthly PL 6" xfId="3014" xr:uid="{8BAE8E79-FC63-4408-8212-38D7E4A4E9E2}"/>
    <cellStyle name="_0602 GV_C_KOC ALLIANZ HAYAT 31.12.2002 Monthly PL 7" xfId="3015" xr:uid="{EF105601-2C35-4C29-9A91-5015BF440F23}"/>
    <cellStyle name="_0602 GV_C_KOC ALLIANZ HAYAT 31.12.2002 Monthly PL 8" xfId="3016" xr:uid="{EDC0F41E-E0DF-4B91-8227-1EC7726D8883}"/>
    <cellStyle name="_0602 GV_C_KOC ALLIANZ HAYAT 31.12.2002 Monthly PL 9" xfId="3017" xr:uid="{78DAC226-309D-4ED3-8398-F923557C66F3}"/>
    <cellStyle name="_0602 GV_C_Mali Tablolar(26-03-03) " xfId="3018" xr:uid="{8BEC827C-535B-4F19-9BCC-FD42FA0CCEFC}"/>
    <cellStyle name="_0602 GV_D" xfId="3019" xr:uid="{78EB4F98-9C2E-422F-80A7-3BBEFB1756F9}"/>
    <cellStyle name="_0602 GV_D 10" xfId="3020" xr:uid="{DE792C74-A9C6-4C3B-9BC0-BC0E4300D230}"/>
    <cellStyle name="_0602 GV_D 2" xfId="3021" xr:uid="{57588DB2-0A46-4B11-BD34-47551D8D21F3}"/>
    <cellStyle name="_0602 GV_D 3" xfId="3022" xr:uid="{E335034D-58FB-4BC3-9303-3C1A3BAA31B6}"/>
    <cellStyle name="_0602 GV_D 4" xfId="3023" xr:uid="{B7C0F6F6-D557-40FF-B9E2-56564EAB7244}"/>
    <cellStyle name="_0602 GV_D 5" xfId="3024" xr:uid="{A63076D7-A6E3-4BB8-89AD-0D75B6450831}"/>
    <cellStyle name="_0602 GV_D 6" xfId="3025" xr:uid="{FF77A88D-2C72-4F00-AE2C-CCA80998F329}"/>
    <cellStyle name="_0602 GV_D 7" xfId="3026" xr:uid="{66393629-CA53-4557-B2F6-970B75F398F6}"/>
    <cellStyle name="_0602 GV_D 8" xfId="3027" xr:uid="{330D03EA-6075-49B8-956B-36BCADD4B1AA}"/>
    <cellStyle name="_0602 GV_D 9" xfId="3028" xr:uid="{3C9393D6-F647-498E-99E5-122408C33586}"/>
    <cellStyle name="_0602 GV_D_0902 GV" xfId="3029" xr:uid="{B19AD668-F641-46FA-8C69-34B4F2759CA3}"/>
    <cellStyle name="_0602 GV_D_0902 GV 10" xfId="3030" xr:uid="{1F867D27-1577-4620-B915-1FFCDF030E25}"/>
    <cellStyle name="_0602 GV_D_0902 GV 2" xfId="3031" xr:uid="{0A559B6F-F04D-41FA-8F1C-A0AB07B5146A}"/>
    <cellStyle name="_0602 GV_D_0902 GV 3" xfId="3032" xr:uid="{32765FFF-393B-431B-BEBE-04A02D6BE3D4}"/>
    <cellStyle name="_0602 GV_D_0902 GV 4" xfId="3033" xr:uid="{E8D627B6-1110-4724-A2E9-24DE438A8D1B}"/>
    <cellStyle name="_0602 GV_D_0902 GV 5" xfId="3034" xr:uid="{8E965DE5-F341-4ED5-901F-FE07A2C5858E}"/>
    <cellStyle name="_0602 GV_D_0902 GV 6" xfId="3035" xr:uid="{06DC545A-DB60-4CBB-B80A-08FC9FB62996}"/>
    <cellStyle name="_0602 GV_D_0902 GV 7" xfId="3036" xr:uid="{76B4C2E4-CE8E-4543-8D02-3E2E8C5D3F9C}"/>
    <cellStyle name="_0602 GV_D_0902 GV 8" xfId="3037" xr:uid="{3ECA6F90-AF03-4CBE-A03C-901510E3F73F}"/>
    <cellStyle name="_0602 GV_D_0902 GV 9" xfId="3038" xr:uid="{EA970310-B3AB-43E3-94C0-F86D46C349C1}"/>
    <cellStyle name="_0602 GV_D_KOC ALLIANZ HAYAT 31.12.2002 Monthly PL" xfId="3039" xr:uid="{2DCD78E1-8FDD-48EA-BBC4-825B579F6A11}"/>
    <cellStyle name="_0602 GV_D_KOC ALLIANZ HAYAT 31.12.2002 Monthly PL 10" xfId="3040" xr:uid="{5A14027B-76D3-42AD-9E38-7455A4B6902F}"/>
    <cellStyle name="_0602 GV_D_KOC ALLIANZ HAYAT 31.12.2002 Monthly PL 2" xfId="3041" xr:uid="{040BB597-29C2-48F5-B319-CF19A1E78CDA}"/>
    <cellStyle name="_0602 GV_D_KOC ALLIANZ HAYAT 31.12.2002 Monthly PL 3" xfId="3042" xr:uid="{0BB63BBA-B270-4311-A02A-9C1D217DDECB}"/>
    <cellStyle name="_0602 GV_D_KOC ALLIANZ HAYAT 31.12.2002 Monthly PL 4" xfId="3043" xr:uid="{D23B8073-75DB-4CD0-AFEF-A4FE45740897}"/>
    <cellStyle name="_0602 GV_D_KOC ALLIANZ HAYAT 31.12.2002 Monthly PL 5" xfId="3044" xr:uid="{A2CE7A73-C3EA-4C9C-8EDA-AF36FF7A1411}"/>
    <cellStyle name="_0602 GV_D_KOC ALLIANZ HAYAT 31.12.2002 Monthly PL 6" xfId="3045" xr:uid="{13427F2F-A6B0-4C1F-A352-D3FBEFD122AF}"/>
    <cellStyle name="_0602 GV_D_KOC ALLIANZ HAYAT 31.12.2002 Monthly PL 7" xfId="3046" xr:uid="{3F1E363E-5D63-429B-9704-8CA8F7607648}"/>
    <cellStyle name="_0602 GV_D_KOC ALLIANZ HAYAT 31.12.2002 Monthly PL 8" xfId="3047" xr:uid="{377DE71C-5C56-411F-946C-C45A65EA86E7}"/>
    <cellStyle name="_0602 GV_D_KOC ALLIANZ HAYAT 31.12.2002 Monthly PL 9" xfId="3048" xr:uid="{E6D0D115-4642-4FCD-923E-1CF30A20CA9D}"/>
    <cellStyle name="_0602 GV_D_Mali Tablolar(26-03-03) " xfId="3049" xr:uid="{23F002BE-BBF4-4961-B791-3C503495C931}"/>
    <cellStyle name="_0602 GV_D_Mali Tablolar(26-03-03)  10" xfId="3050" xr:uid="{356BE6F0-CD06-409F-8058-A310B9D3C0C2}"/>
    <cellStyle name="_0602 GV_D_Mali Tablolar(26-03-03)  2" xfId="3051" xr:uid="{4545C834-634C-4749-9017-84F40FBD3FCA}"/>
    <cellStyle name="_0602 GV_D_Mali Tablolar(26-03-03)  3" xfId="3052" xr:uid="{35F26C52-DA70-40F9-9815-715C4CC0E4CA}"/>
    <cellStyle name="_0602 GV_D_Mali Tablolar(26-03-03)  4" xfId="3053" xr:uid="{5EC93845-1067-4678-B1B2-AFB75FC3C412}"/>
    <cellStyle name="_0602 GV_D_Mali Tablolar(26-03-03)  5" xfId="3054" xr:uid="{C21935EB-22F3-4014-9E8D-20564A092083}"/>
    <cellStyle name="_0602 GV_D_Mali Tablolar(26-03-03)  6" xfId="3055" xr:uid="{66F750A9-E866-465F-B395-23B6D7EDD294}"/>
    <cellStyle name="_0602 GV_D_Mali Tablolar(26-03-03)  7" xfId="3056" xr:uid="{58767F4A-7EB3-4838-ADF7-FDBB3696B901}"/>
    <cellStyle name="_0602 GV_D_Mali Tablolar(26-03-03)  8" xfId="3057" xr:uid="{86CF342A-FA7A-47A6-BA91-7637F6B04969}"/>
    <cellStyle name="_0602 GV_D_Mali Tablolar(26-03-03)  9" xfId="3058" xr:uid="{91B94B9E-C44E-46CD-8192-F2D53C96503B}"/>
    <cellStyle name="_0602 GV_E" xfId="3059" xr:uid="{4884BFF6-5F05-44B9-8EBD-57C5EFFA809A}"/>
    <cellStyle name="_0602 GV_E 10" xfId="3060" xr:uid="{CB396E7A-5C3E-4985-A3F6-13D8D4D46486}"/>
    <cellStyle name="_0602 GV_E 2" xfId="3061" xr:uid="{383D8358-A12E-441E-97FD-842EF9F86C06}"/>
    <cellStyle name="_0602 GV_E 3" xfId="3062" xr:uid="{140164E6-0045-45AB-9673-9918C1B4003D}"/>
    <cellStyle name="_0602 GV_E 4" xfId="3063" xr:uid="{C4CED3C5-6BF7-4ACA-B78D-F18626BF5FCF}"/>
    <cellStyle name="_0602 GV_E 5" xfId="3064" xr:uid="{8D697A5B-B203-470B-8135-8CB091DD70B7}"/>
    <cellStyle name="_0602 GV_E 6" xfId="3065" xr:uid="{4C0B49FF-1D9A-47C0-9ED2-0B0466CC7A89}"/>
    <cellStyle name="_0602 GV_E 7" xfId="3066" xr:uid="{84B5FA15-41BD-490F-8D62-F363206DB370}"/>
    <cellStyle name="_0602 GV_E 8" xfId="3067" xr:uid="{A94C7AFC-7754-4107-B5C5-0E5343957DF3}"/>
    <cellStyle name="_0602 GV_E 9" xfId="3068" xr:uid="{062C3F9B-DFE4-4835-BE3E-D29E77793578}"/>
    <cellStyle name="_0602 GV_E_0902 GV" xfId="3069" xr:uid="{FFF8C497-F7A6-4A76-A1C9-01A1BC7516A8}"/>
    <cellStyle name="_0602 GV_E_0902 GV 10" xfId="3070" xr:uid="{F833CB41-24CB-4C4B-8E05-EBFAEB26C53D}"/>
    <cellStyle name="_0602 GV_E_0902 GV 2" xfId="3071" xr:uid="{9934EA23-7B90-45A4-A444-FBF87249E9FB}"/>
    <cellStyle name="_0602 GV_E_0902 GV 3" xfId="3072" xr:uid="{BD33ABAB-9F6A-42F9-A878-70733E982CAC}"/>
    <cellStyle name="_0602 GV_E_0902 GV 4" xfId="3073" xr:uid="{C11F2CA0-62F6-4277-B73B-67D9E1DCCE70}"/>
    <cellStyle name="_0602 GV_E_0902 GV 5" xfId="3074" xr:uid="{7DA7A239-23E4-4892-9A28-AC4AC8CE4F5A}"/>
    <cellStyle name="_0602 GV_E_0902 GV 6" xfId="3075" xr:uid="{6EDCDD9A-F758-49B7-9AC1-F456B894F28F}"/>
    <cellStyle name="_0602 GV_E_0902 GV 7" xfId="3076" xr:uid="{7AFBAF8F-990A-45A0-B040-561F9CE182A0}"/>
    <cellStyle name="_0602 GV_E_0902 GV 8" xfId="3077" xr:uid="{52629E67-1388-4307-BC54-AB9279024582}"/>
    <cellStyle name="_0602 GV_E_0902 GV 9" xfId="3078" xr:uid="{DB7D2F58-D136-46C1-B4D2-B47201BDFDDB}"/>
    <cellStyle name="_0602 GV_E_KOC ALLIANZ HAYAT 31.12.2002 Monthly PL" xfId="3079" xr:uid="{11277385-520F-4144-8F79-8C17820682D8}"/>
    <cellStyle name="_0602 GV_E_KOC ALLIANZ HAYAT 31.12.2002 Monthly PL 10" xfId="3080" xr:uid="{05E6365D-8908-47A7-AA72-7D2958F67299}"/>
    <cellStyle name="_0602 GV_E_KOC ALLIANZ HAYAT 31.12.2002 Monthly PL 2" xfId="3081" xr:uid="{9D744AE6-5BC1-4D3C-9D64-DBB70B04C09D}"/>
    <cellStyle name="_0602 GV_E_KOC ALLIANZ HAYAT 31.12.2002 Monthly PL 3" xfId="3082" xr:uid="{B36D4ACE-BB9B-42C1-98A9-D2FF850172E8}"/>
    <cellStyle name="_0602 GV_E_KOC ALLIANZ HAYAT 31.12.2002 Monthly PL 4" xfId="3083" xr:uid="{E37CE63E-407A-4AF4-8652-BD24079FE347}"/>
    <cellStyle name="_0602 GV_E_KOC ALLIANZ HAYAT 31.12.2002 Monthly PL 5" xfId="3084" xr:uid="{8C4C72BD-0809-4702-BFEA-C3D65AD09FAF}"/>
    <cellStyle name="_0602 GV_E_KOC ALLIANZ HAYAT 31.12.2002 Monthly PL 6" xfId="3085" xr:uid="{B628976B-1D6E-4F8A-95EF-75844D7257D7}"/>
    <cellStyle name="_0602 GV_E_KOC ALLIANZ HAYAT 31.12.2002 Monthly PL 7" xfId="3086" xr:uid="{66137B02-2D60-41C3-BFF1-B46E530D829C}"/>
    <cellStyle name="_0602 GV_E_KOC ALLIANZ HAYAT 31.12.2002 Monthly PL 8" xfId="3087" xr:uid="{0DE53EF8-70D9-493D-ADE9-C1A8593C7169}"/>
    <cellStyle name="_0602 GV_E_KOC ALLIANZ HAYAT 31.12.2002 Monthly PL 9" xfId="3088" xr:uid="{C0135376-43A5-4362-930A-21728300E2EA}"/>
    <cellStyle name="_0602 GV_E_Mali Tablolar(26-03-03) " xfId="3089" xr:uid="{E98AE9B8-DAD2-4149-A2D3-98B406C49C3A}"/>
    <cellStyle name="_0602 GV_E_Mali Tablolar(26-03-03)  10" xfId="3090" xr:uid="{09F6DBFE-29C4-4439-8D45-99CCCA5B929A}"/>
    <cellStyle name="_0602 GV_E_Mali Tablolar(26-03-03)  2" xfId="3091" xr:uid="{55781680-C1E6-4E83-A542-6DDD9F236772}"/>
    <cellStyle name="_0602 GV_E_Mali Tablolar(26-03-03)  3" xfId="3092" xr:uid="{349BFC38-B3BC-460C-8E46-C52F135A8132}"/>
    <cellStyle name="_0602 GV_E_Mali Tablolar(26-03-03)  4" xfId="3093" xr:uid="{BD25AA05-E16D-4001-8C64-5C6091BDF111}"/>
    <cellStyle name="_0602 GV_E_Mali Tablolar(26-03-03)  5" xfId="3094" xr:uid="{2C195975-EE2E-4F43-995F-6B89AA9ECBED}"/>
    <cellStyle name="_0602 GV_E_Mali Tablolar(26-03-03)  6" xfId="3095" xr:uid="{2FB691C2-BC1F-408A-A0F2-32CEA7ADADC5}"/>
    <cellStyle name="_0602 GV_E_Mali Tablolar(26-03-03)  7" xfId="3096" xr:uid="{ABE203FB-6FDD-47F5-894B-ACABB3E61C79}"/>
    <cellStyle name="_0602 GV_E_Mali Tablolar(26-03-03)  8" xfId="3097" xr:uid="{4146D1F7-29B9-4E67-B22A-1FD22487A30C}"/>
    <cellStyle name="_0602 GV_E_Mali Tablolar(26-03-03)  9" xfId="3098" xr:uid="{0A54DE71-D8D5-41A4-8AD5-7942D1BA64F5}"/>
    <cellStyle name="_0602 GV_F" xfId="3099" xr:uid="{957D550E-2270-4BCB-B5A4-E9F86C287278}"/>
    <cellStyle name="_0602 GV_G" xfId="3100" xr:uid="{ED23339F-4FDD-429D-AC96-3487C31CEBA2}"/>
    <cellStyle name="_0602 GV_G 10" xfId="3101" xr:uid="{99582067-43BF-4A31-8629-E57AB810BBFE}"/>
    <cellStyle name="_0602 GV_G 2" xfId="3102" xr:uid="{D6018567-29AF-4B19-848B-8E14A917D56B}"/>
    <cellStyle name="_0602 GV_G 3" xfId="3103" xr:uid="{D1E0B53E-0C91-477C-8E16-B3E706DCE18C}"/>
    <cellStyle name="_0602 GV_G 4" xfId="3104" xr:uid="{9959D1B8-0AD5-4A9B-AEB3-1D83F76E1EAE}"/>
    <cellStyle name="_0602 GV_G 5" xfId="3105" xr:uid="{5EA3E57E-35BC-44F9-9C32-9416E1D96C8D}"/>
    <cellStyle name="_0602 GV_G 6" xfId="3106" xr:uid="{0AE122E4-7CA1-45F9-BD18-24BD0F5C94CF}"/>
    <cellStyle name="_0602 GV_G 7" xfId="3107" xr:uid="{8680AA2D-5F11-498B-A670-0363489B880B}"/>
    <cellStyle name="_0602 GV_G 8" xfId="3108" xr:uid="{FEB12E28-4C1C-4303-889B-3EA10BF0F560}"/>
    <cellStyle name="_0602 GV_G 9" xfId="3109" xr:uid="{183896AD-D86D-44D4-A589-E751FC29AEF3}"/>
    <cellStyle name="_0602_1" xfId="3110" xr:uid="{C69FC19C-2E16-47E5-A97E-E3F3B875A84D}"/>
    <cellStyle name="_0602_2" xfId="3111" xr:uid="{45871E1D-44B8-40F0-AB89-9F6D3A53BD2B}"/>
    <cellStyle name="_0602_2 2" xfId="3112" xr:uid="{25843DF1-B615-4628-9A05-0988493E667B}"/>
    <cellStyle name="_0602_2 3" xfId="3113" xr:uid="{A842781F-2129-4E48-A5E0-7C5983EAFA6E}"/>
    <cellStyle name="_0602_3" xfId="3114" xr:uid="{63CA03BD-0CF3-4A22-B05C-7F42504776EE}"/>
    <cellStyle name="_0602_3 10" xfId="3115" xr:uid="{722EDA48-900F-4D2E-B8CA-51A366301468}"/>
    <cellStyle name="_0602_3 10_Gross Inflow (@ageas share)" xfId="3116" xr:uid="{31E9BDDD-D6F1-4E14-BBC2-D507EFFD34E1}"/>
    <cellStyle name="_0602_3 10_Life (EU)" xfId="3117" xr:uid="{7A22AB37-D399-4A5F-8F15-E7019716F4F6}"/>
    <cellStyle name="_0602_3 10_Slide_14 (2)" xfId="3118" xr:uid="{74382AB8-C273-4490-A41F-DA8CF344E6EB}"/>
    <cellStyle name="_0602_3 10_Slide_30 (2)" xfId="3119" xr:uid="{51DC0F76-FBFF-42F3-8965-D32D67023778}"/>
    <cellStyle name="_0602_3 10_Slide_37 (1)" xfId="3120" xr:uid="{A2610A4E-CEC5-4F18-A3D6-48E304876523}"/>
    <cellStyle name="_0602_3 10_Visionline (Net profit)" xfId="3121" xr:uid="{90CE30FC-FF81-4181-8B14-AD8C9024EE09}"/>
    <cellStyle name="_0602_3 2" xfId="3122" xr:uid="{C307768A-1889-44CF-A331-A3148B614455}"/>
    <cellStyle name="_0602_3 2_Gross Inflow (@ageas share)" xfId="3123" xr:uid="{9E79CAC8-8C75-4B29-A2A7-2EDB9ACA9FCD}"/>
    <cellStyle name="_0602_3 2_Life (EU)" xfId="3124" xr:uid="{E2C73A93-A24F-4F94-B328-36A0708ED7CB}"/>
    <cellStyle name="_0602_3 2_Slide_14 (2)" xfId="3125" xr:uid="{A5C641D4-C479-45CB-B10D-62C4049E60D8}"/>
    <cellStyle name="_0602_3 2_Slide_30 (2)" xfId="3126" xr:uid="{320FBCD4-0A5D-4B28-834E-DF5E3D3F15F5}"/>
    <cellStyle name="_0602_3 2_Slide_37 (1)" xfId="3127" xr:uid="{ED3D19D1-A3C6-403E-904C-E88438181536}"/>
    <cellStyle name="_0602_3 2_Visionline (Net profit)" xfId="3128" xr:uid="{374491BA-2569-48AC-BF71-77FFC5557E52}"/>
    <cellStyle name="_0602_3 3" xfId="3129" xr:uid="{EBC40A51-1818-463C-92AD-28DE7B72B1E3}"/>
    <cellStyle name="_0602_3 3_Gross Inflow (@ageas share)" xfId="3130" xr:uid="{F9581CA6-2CBD-47B8-834B-14093174A979}"/>
    <cellStyle name="_0602_3 3_Life (EU)" xfId="3131" xr:uid="{C5F92AC3-F480-4493-B29C-34C73AB96195}"/>
    <cellStyle name="_0602_3 3_Slide_14 (2)" xfId="3132" xr:uid="{60ED4B81-870F-4321-B3CB-7D5EEB3020BE}"/>
    <cellStyle name="_0602_3 3_Slide_30 (2)" xfId="3133" xr:uid="{AD65E8D9-B6C0-4F2D-B75B-A5D99015E47F}"/>
    <cellStyle name="_0602_3 3_Slide_37 (1)" xfId="3134" xr:uid="{B93D5587-5DEF-4719-8CB0-D8E3E5AC26D7}"/>
    <cellStyle name="_0602_3 3_Visionline (Net profit)" xfId="3135" xr:uid="{F4017F6D-ADC1-402D-8512-D5D6FFDDA79F}"/>
    <cellStyle name="_0602_3 4" xfId="3136" xr:uid="{19FD72CF-8DD2-4DB9-BAD7-8CE398165BF1}"/>
    <cellStyle name="_0602_3 4_Gross Inflow (@ageas share)" xfId="3137" xr:uid="{A4FB28A1-1B7A-48A1-98D5-8C4A85163AAA}"/>
    <cellStyle name="_0602_3 4_Life (EU)" xfId="3138" xr:uid="{DECE5375-088E-441D-8D06-B7142F3BC896}"/>
    <cellStyle name="_0602_3 4_Slide_14 (2)" xfId="3139" xr:uid="{DF4465A4-257B-4AE6-BF19-675A4FBD7C6B}"/>
    <cellStyle name="_0602_3 4_Slide_30 (2)" xfId="3140" xr:uid="{C81C84E3-2E66-4479-A3C7-0C0C663F459F}"/>
    <cellStyle name="_0602_3 4_Slide_37 (1)" xfId="3141" xr:uid="{FF745302-11A5-457B-AAE3-FC4E8CEDCE9A}"/>
    <cellStyle name="_0602_3 4_Visionline (Net profit)" xfId="3142" xr:uid="{027858B7-1C41-49B6-9521-C0E49334CEB7}"/>
    <cellStyle name="_0602_3 5" xfId="3143" xr:uid="{DDDCD717-E563-4648-94B0-A6F7C07067B3}"/>
    <cellStyle name="_0602_3 5_Gross Inflow (@ageas share)" xfId="3144" xr:uid="{725C2CCB-A7E3-4E7C-BA10-3BB208DAC060}"/>
    <cellStyle name="_0602_3 5_Life (EU)" xfId="3145" xr:uid="{9631EA44-0D90-41FA-9578-0834F07118B4}"/>
    <cellStyle name="_0602_3 5_Slide_14 (2)" xfId="3146" xr:uid="{64D67B8C-D807-41ED-8AD0-9C49C0BC6AC3}"/>
    <cellStyle name="_0602_3 5_Slide_30 (2)" xfId="3147" xr:uid="{705E6ED3-BD70-428A-8564-CE57D57BC37A}"/>
    <cellStyle name="_0602_3 5_Slide_37 (1)" xfId="3148" xr:uid="{8A6DD554-B7E8-491A-ADFD-46FF60EB643C}"/>
    <cellStyle name="_0602_3 5_Visionline (Net profit)" xfId="3149" xr:uid="{4F64EF86-97B4-4694-8033-6979F0B88101}"/>
    <cellStyle name="_0602_3 6" xfId="3150" xr:uid="{F419887D-C101-41CD-958D-A74CA4AB45C5}"/>
    <cellStyle name="_0602_3 6_Gross Inflow (@ageas share)" xfId="3151" xr:uid="{43053FCC-8E42-45AE-930F-18AEB718FF85}"/>
    <cellStyle name="_0602_3 6_Life (EU)" xfId="3152" xr:uid="{DFE439E7-6155-4FCA-B452-7DC22FEA7676}"/>
    <cellStyle name="_0602_3 6_Slide_14 (2)" xfId="3153" xr:uid="{BD5D2D7C-C953-454B-8689-B5C491E31806}"/>
    <cellStyle name="_0602_3 6_Slide_30 (2)" xfId="3154" xr:uid="{5F042710-4464-451B-9287-9F7CA73E6D77}"/>
    <cellStyle name="_0602_3 6_Slide_37 (1)" xfId="3155" xr:uid="{FD726A27-8996-464B-B667-B78945CDDB59}"/>
    <cellStyle name="_0602_3 6_Visionline (Net profit)" xfId="3156" xr:uid="{FA6518A4-D854-401C-A2D7-7304D6384CFC}"/>
    <cellStyle name="_0602_3 7" xfId="3157" xr:uid="{4ABBD267-B929-48B3-BDF5-18CA9C845904}"/>
    <cellStyle name="_0602_3 7_Gross Inflow (@ageas share)" xfId="3158" xr:uid="{D09F01FD-AC15-45DA-87B3-8AF1434D644D}"/>
    <cellStyle name="_0602_3 7_Life (EU)" xfId="3159" xr:uid="{644C0CDF-40F0-46A7-B060-8613B4BAFB0B}"/>
    <cellStyle name="_0602_3 7_Slide_14 (2)" xfId="3160" xr:uid="{811AD87D-9BC8-4CEF-8594-51E66E8D7FD3}"/>
    <cellStyle name="_0602_3 7_Slide_30 (2)" xfId="3161" xr:uid="{09387BB5-C3CD-4D9E-A643-298AEC8A0A56}"/>
    <cellStyle name="_0602_3 7_Slide_37 (1)" xfId="3162" xr:uid="{AFFA86B7-33C4-4AB0-A495-BDC3EFA6E67A}"/>
    <cellStyle name="_0602_3 7_Visionline (Net profit)" xfId="3163" xr:uid="{87804B50-4C13-4477-A1A1-5A195DAB7522}"/>
    <cellStyle name="_0602_3 8" xfId="3164" xr:uid="{AED1837C-FDF6-4352-96C7-50828DC47AAE}"/>
    <cellStyle name="_0602_3 8_Gross Inflow (@ageas share)" xfId="3165" xr:uid="{74AC185C-CEE0-4941-B1E4-C5D018FAE390}"/>
    <cellStyle name="_0602_3 8_Life (EU)" xfId="3166" xr:uid="{A5A0BF81-911A-4076-A40D-CD8DAC0E7C6B}"/>
    <cellStyle name="_0602_3 8_Slide_14 (2)" xfId="3167" xr:uid="{9DB22947-D138-4185-9F15-C3BD4C6324F1}"/>
    <cellStyle name="_0602_3 8_Slide_30 (2)" xfId="3168" xr:uid="{9B5035BF-AEEC-4F6F-8585-386BE69325B5}"/>
    <cellStyle name="_0602_3 8_Slide_37 (1)" xfId="3169" xr:uid="{420D5298-12DB-4BBF-9D28-6A3C617632BA}"/>
    <cellStyle name="_0602_3 8_Visionline (Net profit)" xfId="3170" xr:uid="{CF7195A3-3C90-4AF0-9870-B600E4D5658E}"/>
    <cellStyle name="_0602_3 9" xfId="3171" xr:uid="{E69D083A-5E07-41D4-B94B-FA92E4B03E22}"/>
    <cellStyle name="_0602_3 9_Gross Inflow (@ageas share)" xfId="3172" xr:uid="{8761CF74-DA6F-4BE8-9338-9ACA70AB27FE}"/>
    <cellStyle name="_0602_3 9_Life (EU)" xfId="3173" xr:uid="{56F4CAF3-6CF5-4AE3-97EE-C56960F5743B}"/>
    <cellStyle name="_0602_3 9_Slide_14 (2)" xfId="3174" xr:uid="{A2B1C478-03A1-4F24-A84C-C71D6A5E3B60}"/>
    <cellStyle name="_0602_3 9_Slide_30 (2)" xfId="3175" xr:uid="{0263B35B-0F29-4822-BC89-63E6DFB3AED6}"/>
    <cellStyle name="_0602_3 9_Slide_37 (1)" xfId="3176" xr:uid="{D9566496-D2FB-4572-8C78-8EE1B32B61D7}"/>
    <cellStyle name="_0602_3 9_Visionline (Net profit)" xfId="3177" xr:uid="{954335D6-FD49-4731-8D16-230B2BFF899C}"/>
    <cellStyle name="_0602_3_Gross Inflow (@ageas share)" xfId="3178" xr:uid="{57CD0E09-3685-45AA-BC24-D39474D35499}"/>
    <cellStyle name="_0602_3_Life (EU)" xfId="3179" xr:uid="{658A0BD3-11D6-45B4-96B1-818916596202}"/>
    <cellStyle name="_0602_3_Slide_14 (2)" xfId="3180" xr:uid="{FA966DB1-4EAB-462D-8A3C-E73057F3AB20}"/>
    <cellStyle name="_0602_3_Slide_30 (2)" xfId="3181" xr:uid="{BCC42F7E-40B8-41A6-9F3D-2321A0119900}"/>
    <cellStyle name="_0602_3_Slide_37 (1)" xfId="3182" xr:uid="{B3F4C24A-F368-47DD-B9FC-DFB5E1282582}"/>
    <cellStyle name="_0602_3_Visionline (Net profit)" xfId="3183" xr:uid="{1FA7A8AD-3333-4182-AE52-81F6DBD6CC8B}"/>
    <cellStyle name="_0602_4" xfId="3184" xr:uid="{78488223-2C82-4E64-AB65-61B36A049995}"/>
    <cellStyle name="_0602_4 10" xfId="3185" xr:uid="{2D8A0360-94CD-4806-8968-71344CA18F96}"/>
    <cellStyle name="_0602_4 10_Gross Inflow (@ageas share)" xfId="3186" xr:uid="{B483A28A-A225-47AB-8F19-287F33B2F620}"/>
    <cellStyle name="_0602_4 10_Life (EU)" xfId="3187" xr:uid="{547E1B37-62E9-47F6-8627-C913FC9FF5BE}"/>
    <cellStyle name="_0602_4 10_Slide_14 (2)" xfId="3188" xr:uid="{9AADE5F1-FA33-4FF9-8A47-90BEA078BC23}"/>
    <cellStyle name="_0602_4 10_Slide_30 (2)" xfId="3189" xr:uid="{7B76A4CB-4651-48B4-B102-D00E18ABD61C}"/>
    <cellStyle name="_0602_4 10_Slide_37 (1)" xfId="3190" xr:uid="{E96E18A9-66BB-4FE1-B04B-5FF50641FD82}"/>
    <cellStyle name="_0602_4 10_Visionline (Net profit)" xfId="3191" xr:uid="{6F12B271-0FC7-49A3-AF79-D4DAC1CF4F5E}"/>
    <cellStyle name="_0602_4 2" xfId="3192" xr:uid="{03CD4A0E-2176-484B-87F2-4B3D705DF132}"/>
    <cellStyle name="_0602_4 2_Gross Inflow (@ageas share)" xfId="3193" xr:uid="{D8D29651-95F3-48CB-A809-7FAA0D64DBF9}"/>
    <cellStyle name="_0602_4 2_Life (EU)" xfId="3194" xr:uid="{D5525FC7-4ADC-46A1-8112-822A40B663D1}"/>
    <cellStyle name="_0602_4 2_Slide_14 (2)" xfId="3195" xr:uid="{6A6A31BC-4484-4A02-8B7B-07FE59B21913}"/>
    <cellStyle name="_0602_4 2_Slide_30 (2)" xfId="3196" xr:uid="{AFD26A15-4AE7-45A8-B6F5-3D1374B9012D}"/>
    <cellStyle name="_0602_4 2_Slide_37 (1)" xfId="3197" xr:uid="{A6C7C0D0-3854-43F1-9FCC-56D2070122D4}"/>
    <cellStyle name="_0602_4 2_Visionline (Net profit)" xfId="3198" xr:uid="{5F7B6CFD-D316-4A2E-BDD7-76EBFB1B8C70}"/>
    <cellStyle name="_0602_4 3" xfId="3199" xr:uid="{FBD02C48-59EA-4A7D-B3BF-A02950CA5CA7}"/>
    <cellStyle name="_0602_4 3_Gross Inflow (@ageas share)" xfId="3200" xr:uid="{5955DC39-D1AC-4BE6-9664-3C9F951599C1}"/>
    <cellStyle name="_0602_4 3_Life (EU)" xfId="3201" xr:uid="{39C922BC-2BC5-4B32-AEB0-1EC56FBE51D1}"/>
    <cellStyle name="_0602_4 3_Slide_14 (2)" xfId="3202" xr:uid="{2ECF0C00-BF58-439C-998C-9365A42CDA20}"/>
    <cellStyle name="_0602_4 3_Slide_30 (2)" xfId="3203" xr:uid="{0F7EA976-F75C-4833-937C-B83EB94F687A}"/>
    <cellStyle name="_0602_4 3_Slide_37 (1)" xfId="3204" xr:uid="{95CD77A0-7EB4-4C49-A322-37671B46800A}"/>
    <cellStyle name="_0602_4 3_Visionline (Net profit)" xfId="3205" xr:uid="{FB4DDC77-518F-4B09-BE70-C49DD4C408CE}"/>
    <cellStyle name="_0602_4 4" xfId="3206" xr:uid="{84894F51-9C22-47FF-B007-98561C314AE3}"/>
    <cellStyle name="_0602_4 4_Gross Inflow (@ageas share)" xfId="3207" xr:uid="{A75A28D0-4E6A-4037-8B12-2D2DDBAA6690}"/>
    <cellStyle name="_0602_4 4_Life (EU)" xfId="3208" xr:uid="{77E06A9F-C5E1-4E9B-96C4-9786A9E7C4BF}"/>
    <cellStyle name="_0602_4 4_Slide_14 (2)" xfId="3209" xr:uid="{6BCF6D32-B27D-43C7-80C5-F95826D473D1}"/>
    <cellStyle name="_0602_4 4_Slide_30 (2)" xfId="3210" xr:uid="{987F427A-98AA-449F-B3DA-5F4405210A67}"/>
    <cellStyle name="_0602_4 4_Slide_37 (1)" xfId="3211" xr:uid="{C8AE6CBB-645E-4A27-B0D6-6C6803F652A8}"/>
    <cellStyle name="_0602_4 4_Visionline (Net profit)" xfId="3212" xr:uid="{6D0AD5DF-FD29-4BB1-A1A1-5359145F301F}"/>
    <cellStyle name="_0602_4 5" xfId="3213" xr:uid="{68068896-64C7-4F65-94DA-26408E507CF7}"/>
    <cellStyle name="_0602_4 5_Gross Inflow (@ageas share)" xfId="3214" xr:uid="{455D9D6D-F75B-4E42-A5C9-EF5B0EF28BDB}"/>
    <cellStyle name="_0602_4 5_Life (EU)" xfId="3215" xr:uid="{EEACAB42-E33C-49FE-B20E-738CD1D89497}"/>
    <cellStyle name="_0602_4 5_Slide_14 (2)" xfId="3216" xr:uid="{EEC2AA51-44F0-4236-B8E8-8EBEEF84C330}"/>
    <cellStyle name="_0602_4 5_Slide_30 (2)" xfId="3217" xr:uid="{EBD5D495-B86C-49EB-91EB-B304A624FA27}"/>
    <cellStyle name="_0602_4 5_Slide_37 (1)" xfId="3218" xr:uid="{7FA76419-1B4C-41A2-949A-6A0270132CEB}"/>
    <cellStyle name="_0602_4 5_Visionline (Net profit)" xfId="3219" xr:uid="{D82EFF77-0A39-4D2E-B789-A6027BC0EBC0}"/>
    <cellStyle name="_0602_4 6" xfId="3220" xr:uid="{B0633A5C-BE14-4F7B-84C1-9AF8D663100E}"/>
    <cellStyle name="_0602_4 6_Gross Inflow (@ageas share)" xfId="3221" xr:uid="{8D89732F-C7D8-44D6-9E32-043A3676EBE7}"/>
    <cellStyle name="_0602_4 6_Life (EU)" xfId="3222" xr:uid="{621CAD35-447C-4D71-96C5-0DE3EE1FC66D}"/>
    <cellStyle name="_0602_4 6_Slide_14 (2)" xfId="3223" xr:uid="{48C415CB-B688-4FB3-AB8C-23145BC26808}"/>
    <cellStyle name="_0602_4 6_Slide_30 (2)" xfId="3224" xr:uid="{8D6131CF-95C9-4406-A745-B3B687AA83F7}"/>
    <cellStyle name="_0602_4 6_Slide_37 (1)" xfId="3225" xr:uid="{161F7332-B626-4B45-88FC-7FCCFEDA624F}"/>
    <cellStyle name="_0602_4 6_Visionline (Net profit)" xfId="3226" xr:uid="{E3494EDF-2EF0-4D7D-951C-D0B39E6306CF}"/>
    <cellStyle name="_0602_4 7" xfId="3227" xr:uid="{1AD33732-D139-4E7B-9347-49082183D456}"/>
    <cellStyle name="_0602_4 7_Gross Inflow (@ageas share)" xfId="3228" xr:uid="{AC1E6969-B148-4665-B327-8782B21BE839}"/>
    <cellStyle name="_0602_4 7_Life (EU)" xfId="3229" xr:uid="{985C4F9F-F02A-43BD-9C2C-1A4C3FF8F138}"/>
    <cellStyle name="_0602_4 7_Slide_14 (2)" xfId="3230" xr:uid="{C39808A6-0800-4C0D-AEAD-A45A27BF60F7}"/>
    <cellStyle name="_0602_4 7_Slide_30 (2)" xfId="3231" xr:uid="{C716C78B-A33D-468E-BDD7-8E8FA5DB5465}"/>
    <cellStyle name="_0602_4 7_Slide_37 (1)" xfId="3232" xr:uid="{DBBD245B-EF02-476B-BC3C-B4E9FE6B4451}"/>
    <cellStyle name="_0602_4 7_Visionline (Net profit)" xfId="3233" xr:uid="{66AEABE4-886A-4F82-9493-98205A14955F}"/>
    <cellStyle name="_0602_4 8" xfId="3234" xr:uid="{37A0338C-B3B5-4901-8317-0027B9B1481E}"/>
    <cellStyle name="_0602_4 8_Gross Inflow (@ageas share)" xfId="3235" xr:uid="{3DFC5C32-4B20-4AB8-AF99-FFDF544E29DD}"/>
    <cellStyle name="_0602_4 8_Life (EU)" xfId="3236" xr:uid="{C1303469-4A8D-4880-8FD0-7D27A09ADCE8}"/>
    <cellStyle name="_0602_4 8_Slide_14 (2)" xfId="3237" xr:uid="{B7738271-45DA-4335-9304-0019120B8B5D}"/>
    <cellStyle name="_0602_4 8_Slide_30 (2)" xfId="3238" xr:uid="{7268231E-EB0E-42C7-8CCE-66DD330BB17A}"/>
    <cellStyle name="_0602_4 8_Slide_37 (1)" xfId="3239" xr:uid="{DA38D9CD-7383-4463-8E21-B62DD316E11A}"/>
    <cellStyle name="_0602_4 8_Visionline (Net profit)" xfId="3240" xr:uid="{BC57BE01-6DD0-49BD-AB2D-AD79B5C92145}"/>
    <cellStyle name="_0602_4 9" xfId="3241" xr:uid="{23DD8CD1-3615-4B37-8E4B-8C78FED67C88}"/>
    <cellStyle name="_0602_4 9_Gross Inflow (@ageas share)" xfId="3242" xr:uid="{9F8ACE02-BD43-4EEF-A1D4-F39F6A63F8B1}"/>
    <cellStyle name="_0602_4 9_Life (EU)" xfId="3243" xr:uid="{F371A4FC-B9B3-4172-B014-72841F848FEB}"/>
    <cellStyle name="_0602_4 9_Slide_14 (2)" xfId="3244" xr:uid="{7D676EFD-5683-4BFC-B0FD-2E4051CE85F7}"/>
    <cellStyle name="_0602_4 9_Slide_30 (2)" xfId="3245" xr:uid="{ACF9278D-0C23-4119-80DB-4309BDDEE953}"/>
    <cellStyle name="_0602_4 9_Slide_37 (1)" xfId="3246" xr:uid="{443F0B5A-2098-4A82-BCF0-25A186E155E4}"/>
    <cellStyle name="_0602_4 9_Visionline (Net profit)" xfId="3247" xr:uid="{5FAA80C4-559D-47BE-83C4-9339CF108993}"/>
    <cellStyle name="_0602_4_Gross Inflow (@ageas share)" xfId="3248" xr:uid="{8AB5E64A-5886-4875-B5B0-594E6032B71F}"/>
    <cellStyle name="_0602_4_Life (EU)" xfId="3249" xr:uid="{C0FD5B4A-F219-44B3-999B-7A6317CF7BE6}"/>
    <cellStyle name="_0602_4_Slide_14 (2)" xfId="3250" xr:uid="{07641DD5-E36C-4894-ADB6-F6BBBAB172A3}"/>
    <cellStyle name="_0602_4_Slide_30 (2)" xfId="3251" xr:uid="{95C53828-AE9E-49A2-827F-F620D6D7F1C0}"/>
    <cellStyle name="_0602_4_Slide_37 (1)" xfId="3252" xr:uid="{2220442A-A410-41E0-8236-516296020918}"/>
    <cellStyle name="_0602_4_Visionline (Net profit)" xfId="3253" xr:uid="{7A6F63BE-C8FB-4310-A086-5134F9588CEA}"/>
    <cellStyle name="_0602_5" xfId="3254" xr:uid="{B1AADCAB-4EE0-4B31-ADAC-AD3275811D62}"/>
    <cellStyle name="_0602_5 10" xfId="3255" xr:uid="{1BC3A835-85EB-45D0-86FE-87B35BADA4D8}"/>
    <cellStyle name="_0602_5 2" xfId="3256" xr:uid="{47DB86D9-7B83-4505-AC9A-189E504A7DEE}"/>
    <cellStyle name="_0602_5 3" xfId="3257" xr:uid="{426878DD-271C-4F79-B913-9C4904CA9042}"/>
    <cellStyle name="_0602_5 4" xfId="3258" xr:uid="{A7E02847-5E1F-45DA-9201-6755B5DC3B51}"/>
    <cellStyle name="_0602_5 5" xfId="3259" xr:uid="{DF643228-CDDF-4C45-A806-6239D9FCDA72}"/>
    <cellStyle name="_0602_5 6" xfId="3260" xr:uid="{2217D1FF-CBBC-44EA-8EEE-F34DC2E96FBB}"/>
    <cellStyle name="_0602_5 7" xfId="3261" xr:uid="{73B1FE72-9848-4101-8839-8DE215F09AAA}"/>
    <cellStyle name="_0602_5 8" xfId="3262" xr:uid="{10316137-DB2F-4BE7-B85D-CB383D2AA7F4}"/>
    <cellStyle name="_0602_5 9" xfId="3263" xr:uid="{F043A398-2102-4799-BC72-CB0DA85AC9F7}"/>
    <cellStyle name="_0602_6" xfId="3264" xr:uid="{6642A1AD-B894-4063-BF62-664A61923F65}"/>
    <cellStyle name="_0602_6 10" xfId="3265" xr:uid="{1F893DB3-372A-48D3-B271-9036F9B32DFC}"/>
    <cellStyle name="_0602_6 2" xfId="3266" xr:uid="{06FAC33C-B717-4A28-830E-495834F87C0D}"/>
    <cellStyle name="_0602_6 3" xfId="3267" xr:uid="{19DCF778-AE52-4305-A9CE-D7DB4EB3222F}"/>
    <cellStyle name="_0602_6 4" xfId="3268" xr:uid="{12F7208A-D208-4B12-BA04-6D035E594361}"/>
    <cellStyle name="_0602_6 5" xfId="3269" xr:uid="{F300ECE3-7C41-4678-B37B-FA97A5AFB6B8}"/>
    <cellStyle name="_0602_6 6" xfId="3270" xr:uid="{374C4413-FEE6-4F07-A182-265F165C1A50}"/>
    <cellStyle name="_0602_6 7" xfId="3271" xr:uid="{E2BDE6C6-8211-465E-B06A-2C9D8CE5E1D7}"/>
    <cellStyle name="_0602_6 8" xfId="3272" xr:uid="{90383A79-8B7B-4D77-96F4-B3393418963C}"/>
    <cellStyle name="_0602_6 9" xfId="3273" xr:uid="{BB2FF487-5EFB-4636-AE62-58F991B5CC6F}"/>
    <cellStyle name="_0602_7" xfId="3274" xr:uid="{F9D8895E-4DC1-434C-BA1D-6F6CBCA7C781}"/>
    <cellStyle name="_0602_7 2" xfId="3275" xr:uid="{9A6608F2-B072-46BD-A9F2-4CC6D1B0133D}"/>
    <cellStyle name="_0602_7 3" xfId="3276" xr:uid="{F268A4B4-68C4-41FD-AE59-6BCFA41D2DBD}"/>
    <cellStyle name="_0602_8" xfId="3277" xr:uid="{FC642AFB-AFB4-4F31-A92B-DE149814277C}"/>
    <cellStyle name="_0602_8 10" xfId="3278" xr:uid="{B8DE356F-E624-463D-9EB8-15C932B3F3EE}"/>
    <cellStyle name="_0602_8 2" xfId="3279" xr:uid="{374C1248-BE10-48B2-8A63-FD04ECD551D1}"/>
    <cellStyle name="_0602_8 3" xfId="3280" xr:uid="{1A13AD5D-4FCC-4D8A-BCD1-91166DBC6962}"/>
    <cellStyle name="_0602_8 4" xfId="3281" xr:uid="{5E216938-CAF4-4AE6-B11F-2E31E1B7DB4C}"/>
    <cellStyle name="_0602_8 5" xfId="3282" xr:uid="{CCB0B998-5F2C-4B2E-A05F-F2D4B54CE1CF}"/>
    <cellStyle name="_0602_8 6" xfId="3283" xr:uid="{A810E034-0822-47E4-84B6-F1241704F859}"/>
    <cellStyle name="_0602_8 7" xfId="3284" xr:uid="{DDB9EDE3-DF2B-44AF-9428-BC5186892EF4}"/>
    <cellStyle name="_0602_8 8" xfId="3285" xr:uid="{6DC0402E-3192-49CB-8FAA-1F5B2F2CA8BA}"/>
    <cellStyle name="_0602_8 9" xfId="3286" xr:uid="{9A025C4D-EBE4-4827-A7DD-DACAED476283}"/>
    <cellStyle name="_0602_9" xfId="3287" xr:uid="{A654F7BB-595E-430B-ADD8-030CDC6A2E7F}"/>
    <cellStyle name="_0602_9 10" xfId="3288" xr:uid="{81A0C4B4-F33F-4E16-9A2D-D4909D0934D4}"/>
    <cellStyle name="_0602_9 2" xfId="3289" xr:uid="{68F19F0F-095F-4333-9988-4ED4709C6C88}"/>
    <cellStyle name="_0602_9 3" xfId="3290" xr:uid="{1E9E4210-2719-43A4-9932-6C20CB75ACFC}"/>
    <cellStyle name="_0602_9 4" xfId="3291" xr:uid="{2D7180F7-5B6D-4D4F-8F95-4C46ABAAE3B3}"/>
    <cellStyle name="_0602_9 5" xfId="3292" xr:uid="{F9851833-734F-4566-9B0F-52EAEFC0C1BF}"/>
    <cellStyle name="_0602_9 6" xfId="3293" xr:uid="{122F66F3-4BF0-4CA3-8782-3BF5137903E8}"/>
    <cellStyle name="_0602_9 7" xfId="3294" xr:uid="{EC8982DF-E440-42A4-B9DA-1256D74911B9}"/>
    <cellStyle name="_0602_9 8" xfId="3295" xr:uid="{262EE54F-05A5-491C-A6D8-1AD5EC807F74}"/>
    <cellStyle name="_0602_9 9" xfId="3296" xr:uid="{D9464D7A-C2B9-4C61-A81E-721AA98EE3E1}"/>
    <cellStyle name="_0602_A" xfId="3297" xr:uid="{3CDC0FB2-AFA9-438D-9072-8B2D6B3BA806}"/>
    <cellStyle name="_0602_B" xfId="3298" xr:uid="{42B2FCCD-5E76-4DB3-8FC6-866A6E13E201}"/>
    <cellStyle name="_0602_C" xfId="3299" xr:uid="{2720730F-63A9-4226-9183-BE45F7759E12}"/>
    <cellStyle name="_0602_D" xfId="3300" xr:uid="{548AA353-47BC-4387-926D-2A6016AE0660}"/>
    <cellStyle name="_0602_E" xfId="3301" xr:uid="{CFEED6D6-2997-441C-8C46-340599E66A29}"/>
    <cellStyle name="_0602_F" xfId="3302" xr:uid="{2679B9F5-D230-448E-A010-72D7571FF62F}"/>
    <cellStyle name="_0602_F 10" xfId="3303" xr:uid="{912DC9C3-FB43-415F-8DFE-9BCADFD4F643}"/>
    <cellStyle name="_0602_F 2" xfId="3304" xr:uid="{A25255F1-A8EF-439C-AEBB-17AD4EF7E0CF}"/>
    <cellStyle name="_0602_F 3" xfId="3305" xr:uid="{0C95FD66-8C2C-4D55-AFBD-6FEB667FA49B}"/>
    <cellStyle name="_0602_F 4" xfId="3306" xr:uid="{E02FE2DC-EBB7-43A1-8D06-72293090B2C9}"/>
    <cellStyle name="_0602_F 5" xfId="3307" xr:uid="{9118E959-2983-403E-85B4-105FD278748B}"/>
    <cellStyle name="_0602_F 6" xfId="3308" xr:uid="{5E9CDA1D-4786-4543-83FA-3843ED8AD1EA}"/>
    <cellStyle name="_0602_F 7" xfId="3309" xr:uid="{0D16425E-9E84-4B66-B6AB-630E98B43FE4}"/>
    <cellStyle name="_0602_F 8" xfId="3310" xr:uid="{70E38B9C-7231-49F2-B828-72ACB5371CB1}"/>
    <cellStyle name="_0602_F 9" xfId="3311" xr:uid="{B5B65F08-7C02-4BEC-A4B1-56CBB81F3270}"/>
    <cellStyle name="_0702" xfId="3312" xr:uid="{A2E20BF8-F379-42CD-B3EE-BD4D33638F8F}"/>
    <cellStyle name="_0702_1" xfId="3313" xr:uid="{FBBBBC09-41F5-42D0-BC4C-D53904B649AF}"/>
    <cellStyle name="_0702_1 10" xfId="3314" xr:uid="{F7531A3B-780F-464B-BC0D-F9C9BA76F217}"/>
    <cellStyle name="_0702_1 2" xfId="3315" xr:uid="{7D4EEBEE-0EB8-4E91-AB8B-4BB9B79796A9}"/>
    <cellStyle name="_0702_1 3" xfId="3316" xr:uid="{B34BDCA5-7048-486A-ADCD-EF7F4678EFB1}"/>
    <cellStyle name="_0702_1 4" xfId="3317" xr:uid="{A4C730F6-3B20-46CE-A5D8-5D4D0FD41666}"/>
    <cellStyle name="_0702_1 5" xfId="3318" xr:uid="{409E7F19-BBC5-4F6C-88B8-BB68E0CD3163}"/>
    <cellStyle name="_0702_1 6" xfId="3319" xr:uid="{6D5C8A97-972C-447B-A50C-5CCC28F258C6}"/>
    <cellStyle name="_0702_1 7" xfId="3320" xr:uid="{0D577FEB-6746-4CCC-90AA-9DF69A04DBEB}"/>
    <cellStyle name="_0702_1 8" xfId="3321" xr:uid="{4DE03F29-D853-4751-B898-692B17C9018A}"/>
    <cellStyle name="_0702_1 9" xfId="3322" xr:uid="{BE6E2484-495D-4A47-AC2E-ADAEFD674D3C}"/>
    <cellStyle name="_0702_2" xfId="3323" xr:uid="{52602883-8C9B-4135-A93A-14EB79779C1E}"/>
    <cellStyle name="_0702_2 10" xfId="3324" xr:uid="{3A178258-7E63-4EC5-81E6-A3C8B54352B6}"/>
    <cellStyle name="_0702_2 2" xfId="3325" xr:uid="{0408193C-AE67-4EE5-A695-5B470DC6F7BE}"/>
    <cellStyle name="_0702_2 3" xfId="3326" xr:uid="{2939A3B1-1E38-41B0-A6E9-1A98AC7E480C}"/>
    <cellStyle name="_0702_2 4" xfId="3327" xr:uid="{8DB05DB0-2593-4929-AED0-DAF8A018F8CE}"/>
    <cellStyle name="_0702_2 5" xfId="3328" xr:uid="{E31649D8-8D9A-42F4-86EB-897999517039}"/>
    <cellStyle name="_0702_2 6" xfId="3329" xr:uid="{57D040FB-9DE0-4F39-B89D-FABC80B7F8F4}"/>
    <cellStyle name="_0702_2 7" xfId="3330" xr:uid="{FD9B149B-49B9-4245-9574-0600B0C9DB3B}"/>
    <cellStyle name="_0702_2 8" xfId="3331" xr:uid="{36B1CD38-D274-4724-BA30-158726C284FF}"/>
    <cellStyle name="_0702_2 9" xfId="3332" xr:uid="{A641BE75-AAA3-4F9C-874A-29EA26AF6EF9}"/>
    <cellStyle name="_0702_3" xfId="3333" xr:uid="{1C621EEB-21A3-424D-87D6-795A5E0CCD08}"/>
    <cellStyle name="_0702_3 10" xfId="3334" xr:uid="{ECE0DA58-E332-40ED-A08B-63625E26F6B0}"/>
    <cellStyle name="_0702_3 2" xfId="3335" xr:uid="{5A4D1069-5A1A-4F98-BA34-E65654DF7AC7}"/>
    <cellStyle name="_0702_3 3" xfId="3336" xr:uid="{2E019FA4-10E8-4577-94F2-540085DBC174}"/>
    <cellStyle name="_0702_3 4" xfId="3337" xr:uid="{0A4E830B-9246-49EC-B4C6-FC4492F1F4D9}"/>
    <cellStyle name="_0702_3 5" xfId="3338" xr:uid="{ED1503AB-519C-4C32-80ED-FC1129DEC06F}"/>
    <cellStyle name="_0702_3 6" xfId="3339" xr:uid="{38C4902B-9282-4831-9EF5-88F4E9EA24BC}"/>
    <cellStyle name="_0702_3 7" xfId="3340" xr:uid="{9DA54460-935E-450A-ABB4-F8612D881A3C}"/>
    <cellStyle name="_0702_3 8" xfId="3341" xr:uid="{3DF4EB45-FA37-4E3E-B7BA-348643820B58}"/>
    <cellStyle name="_0702_3 9" xfId="3342" xr:uid="{90D54CA5-9AD2-43C6-9DEA-7B99FE68A8FC}"/>
    <cellStyle name="_0702_4" xfId="3343" xr:uid="{C1F01CF2-618E-4867-9EAB-0A4480527A3E}"/>
    <cellStyle name="_0702_4 2" xfId="3344" xr:uid="{E7480CE9-D528-4BED-AD4C-5C3C5B59F0D2}"/>
    <cellStyle name="_0702_4 3" xfId="3345" xr:uid="{7AE4E0CE-F9C3-4E96-A549-4224EAF12906}"/>
    <cellStyle name="_0702_5" xfId="3346" xr:uid="{A4E25A00-EAE0-4042-A185-7F0A5B5B1A36}"/>
    <cellStyle name="_0702_5 10" xfId="3347" xr:uid="{8E9B12F4-0C73-4EA3-BDEC-E252606D2617}"/>
    <cellStyle name="_0702_5 10_Gross Inflow (@ageas share)" xfId="3348" xr:uid="{610B3C40-9E45-46A6-838B-08C494605A18}"/>
    <cellStyle name="_0702_5 10_Life (EU)" xfId="3349" xr:uid="{51DCF686-153E-4ECA-AE08-2BA312512984}"/>
    <cellStyle name="_0702_5 10_Slide_14 (2)" xfId="3350" xr:uid="{3BC1048C-E2B5-4FAE-A227-78E67BCC20DB}"/>
    <cellStyle name="_0702_5 10_Slide_30 (2)" xfId="3351" xr:uid="{B22B72FA-25FE-4D67-BF9C-4AACD075DBF3}"/>
    <cellStyle name="_0702_5 10_Slide_37 (1)" xfId="3352" xr:uid="{DDCDE6A4-ADB7-4E11-85B2-97B768506DF8}"/>
    <cellStyle name="_0702_5 10_Visionline (Net profit)" xfId="3353" xr:uid="{4EA549AF-B5BA-41C5-9BA3-B8018809C3FA}"/>
    <cellStyle name="_0702_5 2" xfId="3354" xr:uid="{31C474CE-21D9-46EF-AFB9-0569B97A03A6}"/>
    <cellStyle name="_0702_5 2_Gross Inflow (@ageas share)" xfId="3355" xr:uid="{BA509C2E-9905-4274-9889-EACC78BA9D72}"/>
    <cellStyle name="_0702_5 2_Life (EU)" xfId="3356" xr:uid="{AE06C488-E667-4E9B-BF9D-0A6558102DD5}"/>
    <cellStyle name="_0702_5 2_Slide_14 (2)" xfId="3357" xr:uid="{5567060F-BC2D-420B-93DF-01D0B1F5A627}"/>
    <cellStyle name="_0702_5 2_Slide_30 (2)" xfId="3358" xr:uid="{2ABF8430-121C-46A9-8A82-11A770261092}"/>
    <cellStyle name="_0702_5 2_Slide_37 (1)" xfId="3359" xr:uid="{09CC5863-FEB6-4B7F-B3ED-6E634EC738EB}"/>
    <cellStyle name="_0702_5 2_Visionline (Net profit)" xfId="3360" xr:uid="{F01458B1-36CE-4C8B-83D1-A1C23B8F3DEB}"/>
    <cellStyle name="_0702_5 3" xfId="3361" xr:uid="{62C38CE8-6AAF-467B-B086-7CC50466F513}"/>
    <cellStyle name="_0702_5 3_Gross Inflow (@ageas share)" xfId="3362" xr:uid="{D8F88E59-F69B-4336-B1DF-6A7BFF9D8437}"/>
    <cellStyle name="_0702_5 3_Life (EU)" xfId="3363" xr:uid="{D86C95BD-CD57-4EA3-87D0-02FF05D8AF8D}"/>
    <cellStyle name="_0702_5 3_Slide_14 (2)" xfId="3364" xr:uid="{3F87F82B-EBE3-4CFC-A3AA-A43D2A260A29}"/>
    <cellStyle name="_0702_5 3_Slide_30 (2)" xfId="3365" xr:uid="{F37C298A-928C-4118-9FBA-FD933AE8A416}"/>
    <cellStyle name="_0702_5 3_Slide_37 (1)" xfId="3366" xr:uid="{26BBF77A-FF51-4A76-882E-1AB10D4B8FB5}"/>
    <cellStyle name="_0702_5 3_Visionline (Net profit)" xfId="3367" xr:uid="{F7671C71-84D6-4E4D-BFDA-9161A1056AB8}"/>
    <cellStyle name="_0702_5 4" xfId="3368" xr:uid="{FE6F3EA4-A254-45CD-9587-02866492EB3A}"/>
    <cellStyle name="_0702_5 4_Gross Inflow (@ageas share)" xfId="3369" xr:uid="{EEE6E678-7228-496C-9E04-67C710065AC6}"/>
    <cellStyle name="_0702_5 4_Life (EU)" xfId="3370" xr:uid="{75CA970E-253F-49D6-8A67-B59E4777D1E0}"/>
    <cellStyle name="_0702_5 4_Slide_14 (2)" xfId="3371" xr:uid="{F4047F02-7FEA-4DE6-9914-40DE49765DDF}"/>
    <cellStyle name="_0702_5 4_Slide_30 (2)" xfId="3372" xr:uid="{76D2E2A8-3FCD-446C-87CB-672CBFCEDD5D}"/>
    <cellStyle name="_0702_5 4_Slide_37 (1)" xfId="3373" xr:uid="{7A9BEC67-E911-44D3-A792-EC1CB35077B2}"/>
    <cellStyle name="_0702_5 4_Visionline (Net profit)" xfId="3374" xr:uid="{728B9422-300E-4031-82DF-75BA65A79D81}"/>
    <cellStyle name="_0702_5 5" xfId="3375" xr:uid="{D89FE8FE-CDAE-4745-A172-1A4087A5F8AF}"/>
    <cellStyle name="_0702_5 5_Gross Inflow (@ageas share)" xfId="3376" xr:uid="{F7EE9544-71EE-44F9-B796-1E914887F147}"/>
    <cellStyle name="_0702_5 5_Life (EU)" xfId="3377" xr:uid="{25C91015-7C35-4EE0-BB90-D607742CC101}"/>
    <cellStyle name="_0702_5 5_Slide_14 (2)" xfId="3378" xr:uid="{3DDD333C-4380-473E-9A49-5B876F0A9BC2}"/>
    <cellStyle name="_0702_5 5_Slide_30 (2)" xfId="3379" xr:uid="{B655A1B3-521A-478A-A348-7192DCDC8DE2}"/>
    <cellStyle name="_0702_5 5_Slide_37 (1)" xfId="3380" xr:uid="{71C2DBB3-FDBC-4E6C-B1E0-83D0AF20A549}"/>
    <cellStyle name="_0702_5 5_Visionline (Net profit)" xfId="3381" xr:uid="{A147D948-2A6E-4B18-90F9-06CD98D61A54}"/>
    <cellStyle name="_0702_5 6" xfId="3382" xr:uid="{1EEE8D5D-404D-4AA4-AE9B-D0967DA83E29}"/>
    <cellStyle name="_0702_5 6_Gross Inflow (@ageas share)" xfId="3383" xr:uid="{27B81CD6-02D1-4E06-A4D7-2A1F9F49FB14}"/>
    <cellStyle name="_0702_5 6_Life (EU)" xfId="3384" xr:uid="{E2769C86-CBDE-4608-817F-35F6C4C40457}"/>
    <cellStyle name="_0702_5 6_Slide_14 (2)" xfId="3385" xr:uid="{D9C12897-9EA6-43BC-998C-9250AD272013}"/>
    <cellStyle name="_0702_5 6_Slide_30 (2)" xfId="3386" xr:uid="{7D4A06E5-948E-4CEC-BCE8-4F53530282DC}"/>
    <cellStyle name="_0702_5 6_Slide_37 (1)" xfId="3387" xr:uid="{881B2C92-D017-42FD-8302-39446BD3D6BC}"/>
    <cellStyle name="_0702_5 6_Visionline (Net profit)" xfId="3388" xr:uid="{A1D7F306-0CC6-4C34-A136-80AB163074AC}"/>
    <cellStyle name="_0702_5 7" xfId="3389" xr:uid="{3FE5D20C-C732-4095-B2BF-EE53D3834FEB}"/>
    <cellStyle name="_0702_5 7_Gross Inflow (@ageas share)" xfId="3390" xr:uid="{944C391A-5A4E-4E2F-ABDE-E71A4794A4F2}"/>
    <cellStyle name="_0702_5 7_Life (EU)" xfId="3391" xr:uid="{215E6043-9F13-43C0-92CD-6D57E277B96A}"/>
    <cellStyle name="_0702_5 7_Slide_14 (2)" xfId="3392" xr:uid="{591B0870-1A51-4639-AC33-0FD7FC7E206C}"/>
    <cellStyle name="_0702_5 7_Slide_30 (2)" xfId="3393" xr:uid="{34974335-F951-4ED1-BE4E-65CEA38938F2}"/>
    <cellStyle name="_0702_5 7_Slide_37 (1)" xfId="3394" xr:uid="{618CF388-73DD-4215-BFD5-3441F21685A9}"/>
    <cellStyle name="_0702_5 7_Visionline (Net profit)" xfId="3395" xr:uid="{0F72A7CF-10FD-4610-ADFC-9D8F7EBD6256}"/>
    <cellStyle name="_0702_5 8" xfId="3396" xr:uid="{DCBE1252-C1C0-426C-B3BC-87B766F64EBA}"/>
    <cellStyle name="_0702_5 8_Gross Inflow (@ageas share)" xfId="3397" xr:uid="{D6ADC196-0530-4D58-B005-D57F0C5E4340}"/>
    <cellStyle name="_0702_5 8_Life (EU)" xfId="3398" xr:uid="{F44807B1-33FE-40D2-843F-6770339B197C}"/>
    <cellStyle name="_0702_5 8_Slide_14 (2)" xfId="3399" xr:uid="{C5463DE5-66B9-4C22-B81D-4449AA11BCDB}"/>
    <cellStyle name="_0702_5 8_Slide_30 (2)" xfId="3400" xr:uid="{C20ACF99-14E0-49F0-AF1F-F1A5211989D3}"/>
    <cellStyle name="_0702_5 8_Slide_37 (1)" xfId="3401" xr:uid="{CEB0174E-6158-4BE3-B344-6ECCE8B3F409}"/>
    <cellStyle name="_0702_5 8_Visionline (Net profit)" xfId="3402" xr:uid="{59828911-49BB-4302-9046-9CC8C0D3D75E}"/>
    <cellStyle name="_0702_5 9" xfId="3403" xr:uid="{1D2816C5-D5B9-4C6E-BF77-3F266789F35E}"/>
    <cellStyle name="_0702_5 9_Gross Inflow (@ageas share)" xfId="3404" xr:uid="{64976FB1-D4D8-4385-A984-3FBAD0C6DC4A}"/>
    <cellStyle name="_0702_5 9_Life (EU)" xfId="3405" xr:uid="{753D6E69-FE9A-4EC5-867E-91DDCB0EC85F}"/>
    <cellStyle name="_0702_5 9_Slide_14 (2)" xfId="3406" xr:uid="{6902B5C8-F50B-4C4E-9AB8-9DCFC5F688B7}"/>
    <cellStyle name="_0702_5 9_Slide_30 (2)" xfId="3407" xr:uid="{1F3D982C-36F4-48E1-A70F-55BAB1BF28BA}"/>
    <cellStyle name="_0702_5 9_Slide_37 (1)" xfId="3408" xr:uid="{1F4D4335-B647-437C-93E7-CA5EEAFDFA15}"/>
    <cellStyle name="_0702_5 9_Visionline (Net profit)" xfId="3409" xr:uid="{1AB90539-8FFB-483C-8B9F-12CA03610C8B}"/>
    <cellStyle name="_0702_5_Gross Inflow (@ageas share)" xfId="3410" xr:uid="{14CAB508-9FD5-41BD-9E49-83B0E039F2A9}"/>
    <cellStyle name="_0702_5_Life (EU)" xfId="3411" xr:uid="{3EDFB5B9-39A6-4D18-B175-7B294208315A}"/>
    <cellStyle name="_0702_5_Slide_14 (2)" xfId="3412" xr:uid="{19856CAC-947E-4CA5-93CF-59EC1D96742F}"/>
    <cellStyle name="_0702_5_Slide_30 (2)" xfId="3413" xr:uid="{DB05FE94-E2CE-4C0F-A903-027D9BABDE5E}"/>
    <cellStyle name="_0702_5_Slide_37 (1)" xfId="3414" xr:uid="{9F70196E-A2B0-4032-86B5-5D829EEAD91E}"/>
    <cellStyle name="_0702_5_Visionline (Net profit)" xfId="3415" xr:uid="{28672BC2-C682-493C-BF50-F57458CFAA5F}"/>
    <cellStyle name="_0702_6" xfId="3416" xr:uid="{AE12D2ED-1413-4055-B108-5950ECF2B152}"/>
    <cellStyle name="_0702_7" xfId="3417" xr:uid="{906EBBD0-5423-4766-A241-EA4496B1DE56}"/>
    <cellStyle name="_0702_7 10" xfId="3418" xr:uid="{2268191F-B1C6-4190-87DB-3FB7E201DE3A}"/>
    <cellStyle name="_0702_7 2" xfId="3419" xr:uid="{93288C1A-B16D-4888-826C-07FC8BD82B51}"/>
    <cellStyle name="_0702_7 3" xfId="3420" xr:uid="{044A9087-3A14-461A-8AC3-C661A02ECB17}"/>
    <cellStyle name="_0702_7 4" xfId="3421" xr:uid="{502C8DF1-8511-4955-819B-303F8E85EA75}"/>
    <cellStyle name="_0702_7 5" xfId="3422" xr:uid="{E1005F7C-359C-4079-91B5-F1A3F6A95F16}"/>
    <cellStyle name="_0702_7 6" xfId="3423" xr:uid="{79525977-87E2-4DCC-BBED-147F3F6A5F9A}"/>
    <cellStyle name="_0702_7 7" xfId="3424" xr:uid="{271F973D-09CD-4FB5-A3DC-168557952DB3}"/>
    <cellStyle name="_0702_7 8" xfId="3425" xr:uid="{0C3D9990-B92F-4AA3-8FC4-0E5485B316F1}"/>
    <cellStyle name="_0702_7 9" xfId="3426" xr:uid="{625EAD28-0EFD-4022-B128-1E8DFE127CDA}"/>
    <cellStyle name="_0702_8" xfId="3427" xr:uid="{5129C15B-C8EF-4A77-A35B-7FF39FB33751}"/>
    <cellStyle name="_0702_8 10" xfId="3428" xr:uid="{F92BC4E0-CCB0-4346-8847-3195BCED341F}"/>
    <cellStyle name="_0702_8 2" xfId="3429" xr:uid="{3CA83D40-11A8-4527-8149-E277C40A633F}"/>
    <cellStyle name="_0702_8 3" xfId="3430" xr:uid="{994ABD68-01AA-4B12-910F-31BC8D421A59}"/>
    <cellStyle name="_0702_8 4" xfId="3431" xr:uid="{7EA730A2-1F97-4BE4-B7C2-E04A8DCC6DFA}"/>
    <cellStyle name="_0702_8 5" xfId="3432" xr:uid="{BFDDDDCE-7C99-4A28-8B9C-67F899BBA4B7}"/>
    <cellStyle name="_0702_8 6" xfId="3433" xr:uid="{2370EB63-EE09-4BEB-A5AA-DA202D2FCDE6}"/>
    <cellStyle name="_0702_8 7" xfId="3434" xr:uid="{311086A5-67C8-4E8E-8E94-6B3F93AE5D1A}"/>
    <cellStyle name="_0702_8 8" xfId="3435" xr:uid="{0C9E96F7-7376-4096-9627-185887F3E709}"/>
    <cellStyle name="_0702_8 9" xfId="3436" xr:uid="{85896448-92FE-4019-9523-19595ECAB597}"/>
    <cellStyle name="_0702_9" xfId="3437" xr:uid="{EC91DCEF-DD16-4056-8ECE-64A0FA1939D3}"/>
    <cellStyle name="_0702_A" xfId="3438" xr:uid="{257651A0-2A0A-42B4-9ADF-94EEE1C9F4E8}"/>
    <cellStyle name="_0702_A 2" xfId="3439" xr:uid="{279FC195-F5A4-4866-8CA9-86E127F5E98C}"/>
    <cellStyle name="_0702_A 3" xfId="3440" xr:uid="{670A287B-169B-4E9C-A075-6ED55A596C9C}"/>
    <cellStyle name="_0702_B" xfId="3441" xr:uid="{72E49B62-1B5D-49EA-99AF-D6998AD4DD8A}"/>
    <cellStyle name="_0702_C" xfId="3442" xr:uid="{7B09DF8E-CEB4-4348-9577-BFF4E6FA7331}"/>
    <cellStyle name="_0702_C 10" xfId="3443" xr:uid="{1A8EA413-CEE0-4FDC-B527-E859B9A2E72E}"/>
    <cellStyle name="_0702_C 2" xfId="3444" xr:uid="{DA7679D7-3D6F-4D4B-967B-711876E3C86B}"/>
    <cellStyle name="_0702_C 3" xfId="3445" xr:uid="{6EEC63EB-1D0E-4EC2-A905-2527D39D0C07}"/>
    <cellStyle name="_0702_C 4" xfId="3446" xr:uid="{0CA7963C-0E2F-4D79-8E41-E2DE10B05A92}"/>
    <cellStyle name="_0702_C 5" xfId="3447" xr:uid="{5052985C-6206-4246-8EA2-A080A7308E87}"/>
    <cellStyle name="_0702_C 6" xfId="3448" xr:uid="{E1501F3B-12C8-4913-8D14-34A1FED249B7}"/>
    <cellStyle name="_0702_C 7" xfId="3449" xr:uid="{BC8051D9-6B76-4D89-A886-43ACC23CCD73}"/>
    <cellStyle name="_0702_C 8" xfId="3450" xr:uid="{EA54A284-7ADE-44B2-B2F0-F4D73006DAC1}"/>
    <cellStyle name="_0702_C 9" xfId="3451" xr:uid="{B2DD04F7-3204-48AE-92D2-38DABDB37939}"/>
    <cellStyle name="_0702_D" xfId="3452" xr:uid="{83B5436C-72AE-478E-B214-893E37C51C69}"/>
    <cellStyle name="_0702_D 10" xfId="3453" xr:uid="{1BDBDEF1-2682-4804-A8CB-CA2355F19417}"/>
    <cellStyle name="_0702_D 2" xfId="3454" xr:uid="{940310DB-74C7-40A9-BC24-619407E49596}"/>
    <cellStyle name="_0702_D 3" xfId="3455" xr:uid="{286F703B-D774-4B93-930B-01495136E019}"/>
    <cellStyle name="_0702_D 4" xfId="3456" xr:uid="{59B81A71-4BB9-421C-BA7D-5464523CCD56}"/>
    <cellStyle name="_0702_D 5" xfId="3457" xr:uid="{9FA56F8D-5DF5-4289-B0FE-D84D135797C0}"/>
    <cellStyle name="_0702_D 6" xfId="3458" xr:uid="{AF7ABFC7-BD8C-44F6-8C43-649CC16DF311}"/>
    <cellStyle name="_0702_D 7" xfId="3459" xr:uid="{111A90B5-1943-4DF4-998A-A2A8391A159B}"/>
    <cellStyle name="_0702_D 8" xfId="3460" xr:uid="{A1A131BD-B040-4323-A6A4-8E040720B1A5}"/>
    <cellStyle name="_0702_D 9" xfId="3461" xr:uid="{6FE67363-0854-4FE3-978E-B1D5E04BA5F6}"/>
    <cellStyle name="_0702_E" xfId="3462" xr:uid="{5B8CB801-13AF-446F-B3EB-AE443A8191AC}"/>
    <cellStyle name="_0702_E 10" xfId="3463" xr:uid="{C51DDC67-6B6A-4D54-B2A3-A6A1FC7CA065}"/>
    <cellStyle name="_0702_E 10_Gross Inflow (@ageas share)" xfId="3464" xr:uid="{8F437485-9AB6-412D-ABFE-CF4C358B519D}"/>
    <cellStyle name="_0702_E 10_Life (EU)" xfId="3465" xr:uid="{BCA4CC4A-41D1-41F0-81E1-9E0CA89828E3}"/>
    <cellStyle name="_0702_E 10_Slide_14 (2)" xfId="3466" xr:uid="{23164D19-369B-4D65-ADC5-A467BDD645C5}"/>
    <cellStyle name="_0702_E 10_Slide_30 (2)" xfId="3467" xr:uid="{6E4EE715-A724-4324-8683-3F6857ADADA7}"/>
    <cellStyle name="_0702_E 10_Slide_37 (1)" xfId="3468" xr:uid="{D9D92D4B-5BDE-41A8-AAB7-7A6641C8ED4C}"/>
    <cellStyle name="_0702_E 10_Visionline (Net profit)" xfId="3469" xr:uid="{45F4CE14-A872-4518-9895-4325DFC617E8}"/>
    <cellStyle name="_0702_E 2" xfId="3470" xr:uid="{6305BFB4-C477-495F-9BBC-7ABEE247C408}"/>
    <cellStyle name="_0702_E 2_Gross Inflow (@ageas share)" xfId="3471" xr:uid="{671E41DD-B12E-449C-830E-56448CAA84BC}"/>
    <cellStyle name="_0702_E 2_Life (EU)" xfId="3472" xr:uid="{FB56D7EF-839F-4D50-B28A-10F01CED5E2B}"/>
    <cellStyle name="_0702_E 2_Slide_14 (2)" xfId="3473" xr:uid="{B2F685B3-7666-47BF-9FAC-4DD4F2351CC6}"/>
    <cellStyle name="_0702_E 2_Slide_30 (2)" xfId="3474" xr:uid="{8F5DE209-8B4E-4534-A8A6-C58DDC2AEF57}"/>
    <cellStyle name="_0702_E 2_Slide_37 (1)" xfId="3475" xr:uid="{2FB15E6D-19B7-4F2D-8753-64E7E7AFC824}"/>
    <cellStyle name="_0702_E 2_Visionline (Net profit)" xfId="3476" xr:uid="{3C11920C-FFFC-4CFC-9A3E-5D248277C287}"/>
    <cellStyle name="_0702_E 3" xfId="3477" xr:uid="{6744621C-812C-40C1-A203-3F24F9347EE2}"/>
    <cellStyle name="_0702_E 3_Gross Inflow (@ageas share)" xfId="3478" xr:uid="{DA076222-060D-4AEE-9CED-6645C07FFED0}"/>
    <cellStyle name="_0702_E 3_Life (EU)" xfId="3479" xr:uid="{85CB2BA6-4E67-438B-BCDE-B6C97953ED4D}"/>
    <cellStyle name="_0702_E 3_Slide_14 (2)" xfId="3480" xr:uid="{A35EBFE9-8800-41DE-9BAB-688763A621F9}"/>
    <cellStyle name="_0702_E 3_Slide_30 (2)" xfId="3481" xr:uid="{52C360E3-5B31-402A-B631-F8C523ADE715}"/>
    <cellStyle name="_0702_E 3_Slide_37 (1)" xfId="3482" xr:uid="{4A044108-8676-403F-B2F6-2E6EE0DA47ED}"/>
    <cellStyle name="_0702_E 3_Visionline (Net profit)" xfId="3483" xr:uid="{A75F6EF6-B0DB-4A23-8909-D41B0B900412}"/>
    <cellStyle name="_0702_E 4" xfId="3484" xr:uid="{373AB3CF-E330-46E3-AFD5-CFC58B315417}"/>
    <cellStyle name="_0702_E 4_Gross Inflow (@ageas share)" xfId="3485" xr:uid="{0B06A3B2-861D-46E2-889C-C90087C7CF2A}"/>
    <cellStyle name="_0702_E 4_Life (EU)" xfId="3486" xr:uid="{B053B2CA-421C-402B-8A3A-9B111E7155D6}"/>
    <cellStyle name="_0702_E 4_Slide_14 (2)" xfId="3487" xr:uid="{807C2D1B-BA29-40F3-AEDE-79CD9132655E}"/>
    <cellStyle name="_0702_E 4_Slide_30 (2)" xfId="3488" xr:uid="{6ABABB12-B34D-4C9F-B505-31D30E5E77EF}"/>
    <cellStyle name="_0702_E 4_Slide_37 (1)" xfId="3489" xr:uid="{5800D625-5AEA-4845-B4EF-004DE8D0AC87}"/>
    <cellStyle name="_0702_E 4_Visionline (Net profit)" xfId="3490" xr:uid="{F910ECDF-D47A-4B58-AC9B-6FFA8B976E2C}"/>
    <cellStyle name="_0702_E 5" xfId="3491" xr:uid="{78F19511-AB81-4DC3-8CC1-1445F7D8208F}"/>
    <cellStyle name="_0702_E 5_Gross Inflow (@ageas share)" xfId="3492" xr:uid="{7B33F9F5-48EF-465D-8648-571138BD0B13}"/>
    <cellStyle name="_0702_E 5_Life (EU)" xfId="3493" xr:uid="{4CCDA4EE-8C67-4C4B-A0B5-E588387EF26B}"/>
    <cellStyle name="_0702_E 5_Slide_14 (2)" xfId="3494" xr:uid="{B10BEC35-52A2-4D75-A30F-E2DFEEF814E0}"/>
    <cellStyle name="_0702_E 5_Slide_30 (2)" xfId="3495" xr:uid="{61D22C76-7400-49DE-B37C-1566E6EF9EF1}"/>
    <cellStyle name="_0702_E 5_Slide_37 (1)" xfId="3496" xr:uid="{74BF4A56-F477-4B05-96F1-AD1F8D9F1086}"/>
    <cellStyle name="_0702_E 5_Visionline (Net profit)" xfId="3497" xr:uid="{EE8DFA9C-8F06-4A88-A215-F801E6AB843D}"/>
    <cellStyle name="_0702_E 6" xfId="3498" xr:uid="{1C63960D-16C6-4DB3-B5C3-837093D61F69}"/>
    <cellStyle name="_0702_E 6_Gross Inflow (@ageas share)" xfId="3499" xr:uid="{ED80D8D5-B8EA-4CB8-97BC-9C07C663FDF5}"/>
    <cellStyle name="_0702_E 6_Life (EU)" xfId="3500" xr:uid="{BE9B6769-5342-4600-A884-3E19078CE497}"/>
    <cellStyle name="_0702_E 6_Slide_14 (2)" xfId="3501" xr:uid="{DAA448DD-7E4C-4B18-AD04-52DEF315C9B1}"/>
    <cellStyle name="_0702_E 6_Slide_30 (2)" xfId="3502" xr:uid="{6917BDC2-C588-4325-8821-6D938347EDAE}"/>
    <cellStyle name="_0702_E 6_Slide_37 (1)" xfId="3503" xr:uid="{462005DF-F954-46B9-B515-5F220F51F293}"/>
    <cellStyle name="_0702_E 6_Visionline (Net profit)" xfId="3504" xr:uid="{3490BED2-C426-4302-A302-1C7FE67AB4A7}"/>
    <cellStyle name="_0702_E 7" xfId="3505" xr:uid="{15C5C2BE-BD6B-44EA-AC3B-F19E75132B87}"/>
    <cellStyle name="_0702_E 7_Gross Inflow (@ageas share)" xfId="3506" xr:uid="{C420C746-147E-46CF-9965-23A7CEC7C6B4}"/>
    <cellStyle name="_0702_E 7_Life (EU)" xfId="3507" xr:uid="{1EB97329-F2CC-49C8-8C5C-613382A8BDF9}"/>
    <cellStyle name="_0702_E 7_Slide_14 (2)" xfId="3508" xr:uid="{0B747F9B-B783-431B-B96F-2374804F2E38}"/>
    <cellStyle name="_0702_E 7_Slide_30 (2)" xfId="3509" xr:uid="{9B46B6C3-9833-446E-AC42-D3F1A8EFD1F0}"/>
    <cellStyle name="_0702_E 7_Slide_37 (1)" xfId="3510" xr:uid="{139CD112-996F-4132-8485-E5823D95F73E}"/>
    <cellStyle name="_0702_E 7_Visionline (Net profit)" xfId="3511" xr:uid="{7823C187-86A9-4213-90C2-EA264C326397}"/>
    <cellStyle name="_0702_E 8" xfId="3512" xr:uid="{B9AE9ABF-491B-4066-A57B-B29495B8A883}"/>
    <cellStyle name="_0702_E 8_Gross Inflow (@ageas share)" xfId="3513" xr:uid="{6FE79B93-5558-4847-B8DE-E752F223070F}"/>
    <cellStyle name="_0702_E 8_Life (EU)" xfId="3514" xr:uid="{48AE02F9-6818-43CB-9D1A-3CDCD5A4A26E}"/>
    <cellStyle name="_0702_E 8_Slide_14 (2)" xfId="3515" xr:uid="{A21C8FC6-9BBB-419D-A7FD-1DC8CF0BC448}"/>
    <cellStyle name="_0702_E 8_Slide_30 (2)" xfId="3516" xr:uid="{A0F8A22B-BD49-4B34-943E-6EC01B07DD86}"/>
    <cellStyle name="_0702_E 8_Slide_37 (1)" xfId="3517" xr:uid="{27CEA6BC-C181-4312-82B3-82FCE48AA8E6}"/>
    <cellStyle name="_0702_E 8_Visionline (Net profit)" xfId="3518" xr:uid="{D7496345-CE29-49DB-A694-781870E3E72C}"/>
    <cellStyle name="_0702_E 9" xfId="3519" xr:uid="{71E6DAA4-9DD1-4667-955D-4D58528B2F1A}"/>
    <cellStyle name="_0702_E 9_Gross Inflow (@ageas share)" xfId="3520" xr:uid="{8F9BE83C-BABF-4083-96D7-D1FD2CC980D6}"/>
    <cellStyle name="_0702_E 9_Life (EU)" xfId="3521" xr:uid="{D11DFD75-359A-48A3-BF3A-BD9002FE7F57}"/>
    <cellStyle name="_0702_E 9_Slide_14 (2)" xfId="3522" xr:uid="{2BB2DD5A-5F99-4C22-83E2-98BE9057CF76}"/>
    <cellStyle name="_0702_E 9_Slide_30 (2)" xfId="3523" xr:uid="{4E1AEC98-9B62-4222-9B6C-9F9B42DCC13E}"/>
    <cellStyle name="_0702_E 9_Slide_37 (1)" xfId="3524" xr:uid="{4D6D2367-5188-45C7-9BEE-6D768F941F06}"/>
    <cellStyle name="_0702_E 9_Visionline (Net profit)" xfId="3525" xr:uid="{F00319AE-B3F5-4198-8FFE-86272BDC25C4}"/>
    <cellStyle name="_0702_E_Gross Inflow (@ageas share)" xfId="3526" xr:uid="{88CC0B3D-A827-41CC-9D80-D3C488C53896}"/>
    <cellStyle name="_0702_E_Life (EU)" xfId="3527" xr:uid="{FC36EC0F-F877-4612-A3C5-2971B896BE6D}"/>
    <cellStyle name="_0702_E_Slide_14 (2)" xfId="3528" xr:uid="{99996F6E-92A6-4233-B28F-9A896C8BFD7F}"/>
    <cellStyle name="_0702_E_Slide_30 (2)" xfId="3529" xr:uid="{5B4E85CE-ED9C-4A35-895A-CF8BF6BF499B}"/>
    <cellStyle name="_0702_E_Slide_37 (1)" xfId="3530" xr:uid="{F6A04378-019A-4795-B040-23845107EAB4}"/>
    <cellStyle name="_0702_E_Visionline (Net profit)" xfId="3531" xr:uid="{14F83E28-F653-4A01-A2B8-42C0A328F418}"/>
    <cellStyle name="_0702_F" xfId="3532" xr:uid="{760F37CD-4A18-41FB-AA92-898DB546AFB0}"/>
    <cellStyle name="_0802" xfId="3533" xr:uid="{0802D76B-4DB8-411C-B41F-407022D0CADE}"/>
    <cellStyle name="_0802 10" xfId="3534" xr:uid="{C5303997-9FDF-4160-BE2B-5A9F468F6A51}"/>
    <cellStyle name="_0802 2" xfId="3535" xr:uid="{B3554E72-1888-40C8-9BD8-AE3A9D7366ED}"/>
    <cellStyle name="_0802 3" xfId="3536" xr:uid="{EDDA3935-55F7-4182-9475-D6092329AE70}"/>
    <cellStyle name="_0802 4" xfId="3537" xr:uid="{07DE4E9E-C61D-4261-8429-77D9F93AD2BD}"/>
    <cellStyle name="_0802 5" xfId="3538" xr:uid="{C6E4D640-D5C7-4B18-9530-B752277E3823}"/>
    <cellStyle name="_0802 6" xfId="3539" xr:uid="{7FF7180C-5BC3-4A5B-B70E-1AA7D57E2B6C}"/>
    <cellStyle name="_0802 7" xfId="3540" xr:uid="{9A3C5EF2-867B-4D84-91FA-65FF1C213AD8}"/>
    <cellStyle name="_0802 8" xfId="3541" xr:uid="{7D044690-300B-4E2E-BB61-2628A029087B}"/>
    <cellStyle name="_0802 9" xfId="3542" xr:uid="{7413575C-06C7-453E-9D5D-30F1F16FE353}"/>
    <cellStyle name="_0802_1" xfId="3543" xr:uid="{234D03DE-4D6A-45FB-8983-C64853FB3517}"/>
    <cellStyle name="_0802_1 2" xfId="3544" xr:uid="{53DEBC64-E269-40DE-AFB9-AF0681745073}"/>
    <cellStyle name="_0802_1 3" xfId="3545" xr:uid="{729C865A-7919-4641-87D7-3E8FF2BB003C}"/>
    <cellStyle name="_0802_2" xfId="3546" xr:uid="{ABAD2822-FC56-40FF-8B19-5024C1922918}"/>
    <cellStyle name="_0802_2 10" xfId="3547" xr:uid="{BD6EAF58-9FC4-4464-B4EC-67F90958869C}"/>
    <cellStyle name="_0802_2 2" xfId="3548" xr:uid="{6790C8CD-8A8C-4BFE-9A91-A87A2EFD0544}"/>
    <cellStyle name="_0802_2 3" xfId="3549" xr:uid="{46DA2B91-2EBE-43D0-B04A-CBE2B55490E5}"/>
    <cellStyle name="_0802_2 4" xfId="3550" xr:uid="{1B5C4FC0-2853-4A17-A5AD-C5A74173389B}"/>
    <cellStyle name="_0802_2 5" xfId="3551" xr:uid="{E8952489-6AAE-40AF-B96F-9A262D6827F7}"/>
    <cellStyle name="_0802_2 6" xfId="3552" xr:uid="{7341EFAB-2D45-4CF5-A81F-C8593C34848A}"/>
    <cellStyle name="_0802_2 7" xfId="3553" xr:uid="{39837B1B-3D4E-4B74-8FE6-84ADD3334925}"/>
    <cellStyle name="_0802_2 8" xfId="3554" xr:uid="{818BC8B2-2F28-4BFD-B957-0DD9025B2561}"/>
    <cellStyle name="_0802_2 9" xfId="3555" xr:uid="{FE527920-9BE0-45CA-A28E-794DFECBE1CF}"/>
    <cellStyle name="_0802_3" xfId="3556" xr:uid="{6F8DE168-DA37-444B-8A61-0DBCC1665455}"/>
    <cellStyle name="_0802_3 10" xfId="3557" xr:uid="{F6093444-DE37-46AA-A82E-BC9E50D77355}"/>
    <cellStyle name="_0802_3 2" xfId="3558" xr:uid="{606AA309-1EBF-4B03-9368-2D1DCCF5C468}"/>
    <cellStyle name="_0802_3 3" xfId="3559" xr:uid="{9E07FF24-C8E1-4D68-8146-3980D6D7C8EC}"/>
    <cellStyle name="_0802_3 4" xfId="3560" xr:uid="{DB74088A-C776-4F51-8916-341E9829A7D0}"/>
    <cellStyle name="_0802_3 5" xfId="3561" xr:uid="{E8E2091F-A4A7-4299-B24B-8BB508AA62EB}"/>
    <cellStyle name="_0802_3 6" xfId="3562" xr:uid="{FD19A685-13B7-4EC4-8785-3A019759F21F}"/>
    <cellStyle name="_0802_3 7" xfId="3563" xr:uid="{A25675BC-B948-4DD4-8190-5EDECF24A9F7}"/>
    <cellStyle name="_0802_3 8" xfId="3564" xr:uid="{AADEA6AC-E7B4-4F8A-8326-9DA8A5D75151}"/>
    <cellStyle name="_0802_3 9" xfId="3565" xr:uid="{7A4F1E86-3582-459D-A588-130F9969FE83}"/>
    <cellStyle name="_0802_4" xfId="3566" xr:uid="{46530E5E-54EC-48FC-A45A-5D52727E98D1}"/>
    <cellStyle name="_0802_4 10" xfId="3567" xr:uid="{0C89188F-CBB0-4AEB-9142-BCDC71F22B31}"/>
    <cellStyle name="_0802_4 2" xfId="3568" xr:uid="{98E7A607-708B-4677-9042-2C86D90E4C12}"/>
    <cellStyle name="_0802_4 3" xfId="3569" xr:uid="{A3DC957E-8EFF-4107-8E55-7A475014A1ED}"/>
    <cellStyle name="_0802_4 4" xfId="3570" xr:uid="{9B21CC5A-A5D0-4910-AFC1-EB7E6053238D}"/>
    <cellStyle name="_0802_4 5" xfId="3571" xr:uid="{664E1BDA-D59B-432F-81C9-EDACCC761A5E}"/>
    <cellStyle name="_0802_4 6" xfId="3572" xr:uid="{9CDF1AF9-AE2C-44AB-9222-60D984A08F7E}"/>
    <cellStyle name="_0802_4 7" xfId="3573" xr:uid="{3018418E-EF19-479A-AFBE-38F76A36217A}"/>
    <cellStyle name="_0802_4 8" xfId="3574" xr:uid="{8AD60968-6745-4BA6-B82B-33F4E0624ED1}"/>
    <cellStyle name="_0802_4 9" xfId="3575" xr:uid="{3558E039-4E99-44BA-AD59-58197782DA34}"/>
    <cellStyle name="_0802_5" xfId="3576" xr:uid="{A1BFE3CF-144E-4714-8EE3-F55EF3518D73}"/>
    <cellStyle name="_0802_6" xfId="3577" xr:uid="{27C99FFC-0B91-4E0D-8445-110582A4EA22}"/>
    <cellStyle name="_0802_6 10" xfId="3578" xr:uid="{DC39E9C0-9C65-4CF7-A541-116F75A43B0E}"/>
    <cellStyle name="_0802_6 2" xfId="3579" xr:uid="{42CD73AD-D35C-4ADE-B440-49AFB979E5A5}"/>
    <cellStyle name="_0802_6 3" xfId="3580" xr:uid="{A0CD0256-1C2F-4707-879C-9B1F4E7BFD4C}"/>
    <cellStyle name="_0802_6 4" xfId="3581" xr:uid="{90F6EB9E-937C-46BA-B04E-F050E2D9A62F}"/>
    <cellStyle name="_0802_6 5" xfId="3582" xr:uid="{BBFE2239-BE1A-44FA-9BB9-21F4B606B726}"/>
    <cellStyle name="_0802_6 6" xfId="3583" xr:uid="{F2991A5D-EDAC-4075-9E22-75B17461D456}"/>
    <cellStyle name="_0802_6 7" xfId="3584" xr:uid="{CEAB2D15-3217-41FA-AA88-50C22C4F6F15}"/>
    <cellStyle name="_0802_6 8" xfId="3585" xr:uid="{A34B41DA-E071-4198-8FD0-2C8EE7C4EA46}"/>
    <cellStyle name="_0802_6 9" xfId="3586" xr:uid="{C1AC2F04-007D-45A2-BC3F-5FCA3539945E}"/>
    <cellStyle name="_0802_7" xfId="3587" xr:uid="{1AD62347-C99B-4C48-80D2-E8B921B95176}"/>
    <cellStyle name="_0802_7 2" xfId="3588" xr:uid="{07A3C7EA-8AA4-479E-9F6B-AC0DC68E86AA}"/>
    <cellStyle name="_0802_7 3" xfId="3589" xr:uid="{36B83281-B133-4D07-B52A-790289DF59DE}"/>
    <cellStyle name="_0802_8" xfId="3590" xr:uid="{53FF1DA7-5ACC-40A1-AFE0-5ACCA984F6F9}"/>
    <cellStyle name="_0802_9" xfId="3591" xr:uid="{6F4C908D-707D-4FC6-9795-0851A5FD26D8}"/>
    <cellStyle name="_0802_9 10" xfId="3592" xr:uid="{492CDD84-D7EC-4DB5-9B44-EE8F6973E715}"/>
    <cellStyle name="_0802_9 10_Gross Inflow (@ageas share)" xfId="3593" xr:uid="{10132237-C449-4693-82E1-EE613D39670F}"/>
    <cellStyle name="_0802_9 10_Life (EU)" xfId="3594" xr:uid="{DBC86763-E490-43F6-B4EF-B2B75C00348D}"/>
    <cellStyle name="_0802_9 10_Slide_14 (2)" xfId="3595" xr:uid="{6A75E042-07EB-40FD-98EF-8D3AF69944E3}"/>
    <cellStyle name="_0802_9 10_Slide_30 (2)" xfId="3596" xr:uid="{6E9EB03D-FF6A-456F-9C5B-9931AD81687E}"/>
    <cellStyle name="_0802_9 10_Slide_37 (1)" xfId="3597" xr:uid="{3F2E7A16-7713-4DDC-9920-13D9C9283570}"/>
    <cellStyle name="_0802_9 10_Visionline (Net profit)" xfId="3598" xr:uid="{698907E3-CAFB-4088-B102-65F332ECBEC2}"/>
    <cellStyle name="_0802_9 2" xfId="3599" xr:uid="{9B99FDE6-726E-42C3-AED9-23BEFF4ED9B8}"/>
    <cellStyle name="_0802_9 2_Gross Inflow (@ageas share)" xfId="3600" xr:uid="{6AB4A77A-87CA-4E9F-A3C9-9DA0FDFD13E5}"/>
    <cellStyle name="_0802_9 2_Life (EU)" xfId="3601" xr:uid="{D6352999-D959-47E3-8428-1066B6DE77B3}"/>
    <cellStyle name="_0802_9 2_Slide_14 (2)" xfId="3602" xr:uid="{2F40C682-6422-4A2C-AAFE-2D5E24FE99F1}"/>
    <cellStyle name="_0802_9 2_Slide_30 (2)" xfId="3603" xr:uid="{87D13205-A84F-4701-8997-132084106AA7}"/>
    <cellStyle name="_0802_9 2_Slide_37 (1)" xfId="3604" xr:uid="{12F84949-6CC3-472E-8CDD-AF6300FEF0DE}"/>
    <cellStyle name="_0802_9 2_Visionline (Net profit)" xfId="3605" xr:uid="{114C4939-3E25-4913-9D15-C3EAB2D43FC6}"/>
    <cellStyle name="_0802_9 3" xfId="3606" xr:uid="{4AB5D638-AF97-4F8C-AAFE-CB21F5F90225}"/>
    <cellStyle name="_0802_9 3_Gross Inflow (@ageas share)" xfId="3607" xr:uid="{46244030-9F1C-4DD6-85C0-2C9543CD9A3B}"/>
    <cellStyle name="_0802_9 3_Life (EU)" xfId="3608" xr:uid="{4264CE09-83BC-4EC7-9C0A-17DA30CE2F6D}"/>
    <cellStyle name="_0802_9 3_Slide_14 (2)" xfId="3609" xr:uid="{D361033A-23B8-45BD-8C24-3BDED72D47FB}"/>
    <cellStyle name="_0802_9 3_Slide_30 (2)" xfId="3610" xr:uid="{40D19A44-FBB4-4463-9E93-B8F9683200A7}"/>
    <cellStyle name="_0802_9 3_Slide_37 (1)" xfId="3611" xr:uid="{8C40780B-E3A8-40E8-9E55-17AACC0FDB5D}"/>
    <cellStyle name="_0802_9 3_Visionline (Net profit)" xfId="3612" xr:uid="{E8FB18A4-F62E-409F-8903-4A894C4629B4}"/>
    <cellStyle name="_0802_9 4" xfId="3613" xr:uid="{E2FE1087-D6AA-4449-877A-626050900110}"/>
    <cellStyle name="_0802_9 4_Gross Inflow (@ageas share)" xfId="3614" xr:uid="{6D58BFD3-1476-412F-841C-3B3D680F6617}"/>
    <cellStyle name="_0802_9 4_Life (EU)" xfId="3615" xr:uid="{DCDE1373-FE97-45FA-B2F5-279F4BDB6823}"/>
    <cellStyle name="_0802_9 4_Slide_14 (2)" xfId="3616" xr:uid="{E227AFE1-E8BD-421F-8EEC-DB2263C083CD}"/>
    <cellStyle name="_0802_9 4_Slide_30 (2)" xfId="3617" xr:uid="{DE5BDA38-3548-4E90-ABE1-45231051C6C9}"/>
    <cellStyle name="_0802_9 4_Slide_37 (1)" xfId="3618" xr:uid="{01B3A687-8BB8-46E4-8DC1-C2E34E7D20A1}"/>
    <cellStyle name="_0802_9 4_Visionline (Net profit)" xfId="3619" xr:uid="{3649A42E-8F1A-43D6-BF99-0D720065BCBC}"/>
    <cellStyle name="_0802_9 5" xfId="3620" xr:uid="{08452F7D-6B78-44D7-8F99-B256B1F507AE}"/>
    <cellStyle name="_0802_9 5_Gross Inflow (@ageas share)" xfId="3621" xr:uid="{953DACB3-6CD3-423C-8FDE-ADD0EAB13DE3}"/>
    <cellStyle name="_0802_9 5_Life (EU)" xfId="3622" xr:uid="{EB05C04A-203B-4A0E-89A8-DC5F9F6CDF92}"/>
    <cellStyle name="_0802_9 5_Slide_14 (2)" xfId="3623" xr:uid="{030B7A18-B4DA-473A-979F-6ABFC9F931CC}"/>
    <cellStyle name="_0802_9 5_Slide_30 (2)" xfId="3624" xr:uid="{4476DD82-7D6C-43E1-86E6-DFE2729A30A1}"/>
    <cellStyle name="_0802_9 5_Slide_37 (1)" xfId="3625" xr:uid="{9D696141-6343-473C-8D40-447ED9A4D8EF}"/>
    <cellStyle name="_0802_9 5_Visionline (Net profit)" xfId="3626" xr:uid="{12B796D8-765F-4EAF-87DA-99AB1F35067B}"/>
    <cellStyle name="_0802_9 6" xfId="3627" xr:uid="{C55C70AC-9860-4D13-A1D5-724C0F878511}"/>
    <cellStyle name="_0802_9 6_Gross Inflow (@ageas share)" xfId="3628" xr:uid="{6B9A6ABE-A06A-4256-BA17-4221746CA2B2}"/>
    <cellStyle name="_0802_9 6_Life (EU)" xfId="3629" xr:uid="{A2356489-E96B-418F-95C1-4BD2F6605E8C}"/>
    <cellStyle name="_0802_9 6_Slide_14 (2)" xfId="3630" xr:uid="{13FBA1DC-F8EB-40BE-AD3D-DE2732CFC333}"/>
    <cellStyle name="_0802_9 6_Slide_30 (2)" xfId="3631" xr:uid="{8CDF7A4B-21EF-4633-B89C-8A4400B1F0FC}"/>
    <cellStyle name="_0802_9 6_Slide_37 (1)" xfId="3632" xr:uid="{1E525204-67E6-48D4-9319-55830EE29BF0}"/>
    <cellStyle name="_0802_9 6_Visionline (Net profit)" xfId="3633" xr:uid="{22D38A2D-341F-4E66-B5E0-336D19FA5983}"/>
    <cellStyle name="_0802_9 7" xfId="3634" xr:uid="{EF9C4E10-B92D-44BE-85AD-0249C5CEE739}"/>
    <cellStyle name="_0802_9 7_Gross Inflow (@ageas share)" xfId="3635" xr:uid="{B876CCFF-9E9F-4116-B0D3-0ED59407825F}"/>
    <cellStyle name="_0802_9 7_Life (EU)" xfId="3636" xr:uid="{70CBC232-3B16-47EA-8370-00FE7623AD70}"/>
    <cellStyle name="_0802_9 7_Slide_14 (2)" xfId="3637" xr:uid="{3E5B3160-32B0-4D79-A2F9-6F125B33CD87}"/>
    <cellStyle name="_0802_9 7_Slide_30 (2)" xfId="3638" xr:uid="{2A0A473B-617E-4752-A06D-9904C6B203A1}"/>
    <cellStyle name="_0802_9 7_Slide_37 (1)" xfId="3639" xr:uid="{3A2C44A5-A0B2-435C-8ED8-1F4973EC8F95}"/>
    <cellStyle name="_0802_9 7_Visionline (Net profit)" xfId="3640" xr:uid="{88C592C3-9C68-4123-8084-9B818AF7BBD9}"/>
    <cellStyle name="_0802_9 8" xfId="3641" xr:uid="{91021AB3-31FE-47FA-8CA2-86AF17EB08B4}"/>
    <cellStyle name="_0802_9 8_Gross Inflow (@ageas share)" xfId="3642" xr:uid="{E83C7147-00EB-403C-BD87-037B6D2018FC}"/>
    <cellStyle name="_0802_9 8_Life (EU)" xfId="3643" xr:uid="{275DB277-570C-4E9B-99E5-E99DF5B19884}"/>
    <cellStyle name="_0802_9 8_Slide_14 (2)" xfId="3644" xr:uid="{A7659FE1-E4E3-4DA5-A0AD-D816AB81022C}"/>
    <cellStyle name="_0802_9 8_Slide_30 (2)" xfId="3645" xr:uid="{BECC2D3B-9AA1-46D1-86D3-EF441BA268C7}"/>
    <cellStyle name="_0802_9 8_Slide_37 (1)" xfId="3646" xr:uid="{AC93CA91-8456-49F9-B784-DA8C381BDBAD}"/>
    <cellStyle name="_0802_9 8_Visionline (Net profit)" xfId="3647" xr:uid="{4D22A91C-9792-484E-BF78-99C1E08D79A1}"/>
    <cellStyle name="_0802_9 9" xfId="3648" xr:uid="{D54C22F4-F5FE-4FEE-ACED-344E2A45846F}"/>
    <cellStyle name="_0802_9 9_Gross Inflow (@ageas share)" xfId="3649" xr:uid="{13FD2915-C97D-48A9-9690-87EEDB230D13}"/>
    <cellStyle name="_0802_9 9_Life (EU)" xfId="3650" xr:uid="{95A62337-125E-435D-AE33-5B1D2C0A64E2}"/>
    <cellStyle name="_0802_9 9_Slide_14 (2)" xfId="3651" xr:uid="{7AA7241F-D3F1-4F7F-B5FD-F17B1B57ACFB}"/>
    <cellStyle name="_0802_9 9_Slide_30 (2)" xfId="3652" xr:uid="{2735D8DA-336D-4E96-8BFB-1A7569AFE382}"/>
    <cellStyle name="_0802_9 9_Slide_37 (1)" xfId="3653" xr:uid="{42C189AF-844E-45A8-932E-3228AC7079C4}"/>
    <cellStyle name="_0802_9 9_Visionline (Net profit)" xfId="3654" xr:uid="{D250875B-AF60-46DE-9327-BC5B46E02405}"/>
    <cellStyle name="_0802_9_Gross Inflow (@ageas share)" xfId="3655" xr:uid="{97E1E8BE-7B94-46DB-9ACC-9A825193469E}"/>
    <cellStyle name="_0802_9_Life (EU)" xfId="3656" xr:uid="{BC2E1005-D79E-4B13-B819-BD22EB263304}"/>
    <cellStyle name="_0802_9_Slide_14 (2)" xfId="3657" xr:uid="{58A97A8F-CFCF-4317-94F2-1D28C9742848}"/>
    <cellStyle name="_0802_9_Slide_30 (2)" xfId="3658" xr:uid="{680F6467-4A25-4647-B326-FCCC21BB1665}"/>
    <cellStyle name="_0802_9_Slide_37 (1)" xfId="3659" xr:uid="{75B83BB1-E7F8-4185-BA97-545ED0C964A0}"/>
    <cellStyle name="_0802_9_Visionline (Net profit)" xfId="3660" xr:uid="{A5EA21AE-3A3D-46A4-B510-22221547E209}"/>
    <cellStyle name="_0802_A" xfId="3661" xr:uid="{819CE3C4-3C87-4A73-A306-798B2F283B13}"/>
    <cellStyle name="_0802_A 10" xfId="3662" xr:uid="{41C292FD-222C-4F2B-B6FD-B2407A4360FC}"/>
    <cellStyle name="_0802_A 2" xfId="3663" xr:uid="{B016C267-30A1-4DDA-9728-0C726F95A6FA}"/>
    <cellStyle name="_0802_A 3" xfId="3664" xr:uid="{406C61A2-2218-4D57-9B4C-5A76D84A9B09}"/>
    <cellStyle name="_0802_A 4" xfId="3665" xr:uid="{B5A76080-588C-42F4-B8AD-5FC16B733EF0}"/>
    <cellStyle name="_0802_A 5" xfId="3666" xr:uid="{28D2DAAA-69DA-47FA-9FCD-BDC1D0B4C88A}"/>
    <cellStyle name="_0802_A 6" xfId="3667" xr:uid="{E28B7F3B-4081-448B-9D68-BE6D11D0EFB7}"/>
    <cellStyle name="_0802_A 7" xfId="3668" xr:uid="{072429E6-FBE8-4467-9241-A71A93EAFF0A}"/>
    <cellStyle name="_0802_A 8" xfId="3669" xr:uid="{71EEFD5A-FA58-4325-B415-7ECBCA353228}"/>
    <cellStyle name="_0802_A 9" xfId="3670" xr:uid="{88272183-DCA3-4375-A39B-93321035CFE5}"/>
    <cellStyle name="_0802_B" xfId="3671" xr:uid="{6172597B-D13C-4FD9-9D3C-3649BC6DCA93}"/>
    <cellStyle name="_0802_C" xfId="3672" xr:uid="{E5979FA6-563A-4135-AB55-7844DFA1A8D5}"/>
    <cellStyle name="_0802_D" xfId="3673" xr:uid="{17BA52A4-9F4F-4002-80E1-B8D0F98A2C85}"/>
    <cellStyle name="_0802_E" xfId="3674" xr:uid="{47F6CD34-B032-4DFE-A36E-DA553D12B228}"/>
    <cellStyle name="_0802_E 10" xfId="3675" xr:uid="{E176595A-1FA5-4E00-AC10-4E60ADC6AA0F}"/>
    <cellStyle name="_0802_E 10_Gross Inflow (@ageas share)" xfId="3676" xr:uid="{52A29D5D-8E33-43DE-8CBA-E9A61FC21E8B}"/>
    <cellStyle name="_0802_E 10_Life (EU)" xfId="3677" xr:uid="{4080B7CD-ABC4-44FC-87AC-3391FB2E4980}"/>
    <cellStyle name="_0802_E 10_Slide_14 (2)" xfId="3678" xr:uid="{323B2041-8114-44FB-8DAD-8196F8708048}"/>
    <cellStyle name="_0802_E 10_Slide_30 (2)" xfId="3679" xr:uid="{B54D3584-B7E0-46FA-9F42-E84FAAB7EB62}"/>
    <cellStyle name="_0802_E 10_Slide_37 (1)" xfId="3680" xr:uid="{CC601DE5-19D2-4074-B670-B290007EEDCE}"/>
    <cellStyle name="_0802_E 10_Visionline (Net profit)" xfId="3681" xr:uid="{B6D4C5B6-ACA8-4238-B80C-F7128A74DA5B}"/>
    <cellStyle name="_0802_E 2" xfId="3682" xr:uid="{CB7C2AAB-D982-4D40-9CC6-3BCFA35CE77B}"/>
    <cellStyle name="_0802_E 2_Gross Inflow (@ageas share)" xfId="3683" xr:uid="{288BD2E9-BAAC-4D7D-9A18-810D5EDD2AAC}"/>
    <cellStyle name="_0802_E 2_Life (EU)" xfId="3684" xr:uid="{8D1B5490-62CF-43F7-9033-EB6A780831F5}"/>
    <cellStyle name="_0802_E 2_Slide_14 (2)" xfId="3685" xr:uid="{3F316E9E-81B3-462A-A2BA-7CA2ABC1FAD4}"/>
    <cellStyle name="_0802_E 2_Slide_30 (2)" xfId="3686" xr:uid="{5CC6C45F-11BA-4983-B5B6-A1F847B03C69}"/>
    <cellStyle name="_0802_E 2_Slide_37 (1)" xfId="3687" xr:uid="{B952C547-5B3E-4FD7-B43B-C1E2DA57160D}"/>
    <cellStyle name="_0802_E 2_Visionline (Net profit)" xfId="3688" xr:uid="{3CA20374-FA62-4E44-A063-9352017624F4}"/>
    <cellStyle name="_0802_E 3" xfId="3689" xr:uid="{6A44234E-40A9-49B7-BCBF-180A82C8870F}"/>
    <cellStyle name="_0802_E 3_Gross Inflow (@ageas share)" xfId="3690" xr:uid="{7074D324-B1C2-4F60-8DF1-A9F9DE2100E6}"/>
    <cellStyle name="_0802_E 3_Life (EU)" xfId="3691" xr:uid="{8F140B1C-FD18-4C75-B359-FA63BDA67E31}"/>
    <cellStyle name="_0802_E 3_Slide_14 (2)" xfId="3692" xr:uid="{99D2BDD9-D93A-4517-8812-9AC1E73421CE}"/>
    <cellStyle name="_0802_E 3_Slide_30 (2)" xfId="3693" xr:uid="{902E81C2-7049-4130-96C3-48BBB799AC41}"/>
    <cellStyle name="_0802_E 3_Slide_37 (1)" xfId="3694" xr:uid="{D9BD233F-A146-41A5-AF5E-1AB001396F13}"/>
    <cellStyle name="_0802_E 3_Visionline (Net profit)" xfId="3695" xr:uid="{CDE39019-B369-4961-836B-346BCFA74E3E}"/>
    <cellStyle name="_0802_E 4" xfId="3696" xr:uid="{D99D834F-7694-49B9-B02F-FA49F9B32C8E}"/>
    <cellStyle name="_0802_E 4_Gross Inflow (@ageas share)" xfId="3697" xr:uid="{711A1783-B841-4902-AF87-9BE79115B131}"/>
    <cellStyle name="_0802_E 4_Life (EU)" xfId="3698" xr:uid="{56373D43-7932-47FC-9DCB-C9EA9CD49BC1}"/>
    <cellStyle name="_0802_E 4_Slide_14 (2)" xfId="3699" xr:uid="{EFC2A12D-1307-4054-ADD5-A0037CAB1837}"/>
    <cellStyle name="_0802_E 4_Slide_30 (2)" xfId="3700" xr:uid="{0F1AB48C-D54F-47AF-AFD3-2B7EBC00425E}"/>
    <cellStyle name="_0802_E 4_Slide_37 (1)" xfId="3701" xr:uid="{B8DC76A8-52F2-40EA-9CBE-A678C9FA180B}"/>
    <cellStyle name="_0802_E 4_Visionline (Net profit)" xfId="3702" xr:uid="{8229F1E0-567B-4FAF-A59A-08EDE7ACDD12}"/>
    <cellStyle name="_0802_E 5" xfId="3703" xr:uid="{00C6352D-AEB8-4940-8A23-37A535E6E31D}"/>
    <cellStyle name="_0802_E 5_Gross Inflow (@ageas share)" xfId="3704" xr:uid="{9257253D-EEF1-4510-8AF6-6D968DE8E4B3}"/>
    <cellStyle name="_0802_E 5_Life (EU)" xfId="3705" xr:uid="{BF99FFC7-A20F-4660-8A2B-47E1559A320F}"/>
    <cellStyle name="_0802_E 5_Slide_14 (2)" xfId="3706" xr:uid="{C3447380-0827-4BA1-AEDF-2D0A6BE44BAD}"/>
    <cellStyle name="_0802_E 5_Slide_30 (2)" xfId="3707" xr:uid="{44035C99-6D8E-4771-AA78-A161F559DDFE}"/>
    <cellStyle name="_0802_E 5_Slide_37 (1)" xfId="3708" xr:uid="{ECB68645-BFC4-4105-98BE-44CF1CB64EA4}"/>
    <cellStyle name="_0802_E 5_Visionline (Net profit)" xfId="3709" xr:uid="{DA584D01-613D-419C-81B5-EA852733F2ED}"/>
    <cellStyle name="_0802_E 6" xfId="3710" xr:uid="{1404274F-42CC-4492-A936-049CCF831D98}"/>
    <cellStyle name="_0802_E 6_Gross Inflow (@ageas share)" xfId="3711" xr:uid="{EC2846C2-A67A-4398-93E1-4E068BA2737A}"/>
    <cellStyle name="_0802_E 6_Life (EU)" xfId="3712" xr:uid="{0BA9FD6A-5A5D-479E-BB89-D4171B958783}"/>
    <cellStyle name="_0802_E 6_Slide_14 (2)" xfId="3713" xr:uid="{44485B41-B6DA-40F4-91F8-10D17DCB9998}"/>
    <cellStyle name="_0802_E 6_Slide_30 (2)" xfId="3714" xr:uid="{5BCAEA0E-9278-4BC5-8D36-5D9430E3B0C9}"/>
    <cellStyle name="_0802_E 6_Slide_37 (1)" xfId="3715" xr:uid="{D52AB5A5-1647-4123-B802-B63BFA928010}"/>
    <cellStyle name="_0802_E 6_Visionline (Net profit)" xfId="3716" xr:uid="{16E06EF0-200A-4044-8FDE-7D5E55DDC3EB}"/>
    <cellStyle name="_0802_E 7" xfId="3717" xr:uid="{52950AA6-E80D-437B-8A57-FC37DB2D4971}"/>
    <cellStyle name="_0802_E 7_Gross Inflow (@ageas share)" xfId="3718" xr:uid="{C38145C5-0A96-4AF8-980F-6ACCC0F36B64}"/>
    <cellStyle name="_0802_E 7_Life (EU)" xfId="3719" xr:uid="{242C0CFE-6DBC-4337-9F46-BAEBB2679698}"/>
    <cellStyle name="_0802_E 7_Slide_14 (2)" xfId="3720" xr:uid="{AA68F278-3CAD-4E38-BA91-D5A32AA1B67C}"/>
    <cellStyle name="_0802_E 7_Slide_30 (2)" xfId="3721" xr:uid="{80741627-ED12-4E62-938D-0B241BE9942B}"/>
    <cellStyle name="_0802_E 7_Slide_37 (1)" xfId="3722" xr:uid="{0DE18CFF-1DE3-4A38-BFEB-67D3DAE5E11A}"/>
    <cellStyle name="_0802_E 7_Visionline (Net profit)" xfId="3723" xr:uid="{D58F15D8-367A-4A5B-A3D6-D66B1C893C44}"/>
    <cellStyle name="_0802_E 8" xfId="3724" xr:uid="{CE2FE2DB-81CE-4E6D-9DBA-15E730D5DB62}"/>
    <cellStyle name="_0802_E 8_Gross Inflow (@ageas share)" xfId="3725" xr:uid="{8B115A8A-5C1D-4B24-A455-CE0B2C4A4D77}"/>
    <cellStyle name="_0802_E 8_Life (EU)" xfId="3726" xr:uid="{9D5FC28D-0942-48E7-A7D3-9767F7B28598}"/>
    <cellStyle name="_0802_E 8_Slide_14 (2)" xfId="3727" xr:uid="{8B64B9D0-81A7-4288-A788-BBC62EFA1E72}"/>
    <cellStyle name="_0802_E 8_Slide_30 (2)" xfId="3728" xr:uid="{9D236887-F022-4309-B08E-0FECFA1B38EF}"/>
    <cellStyle name="_0802_E 8_Slide_37 (1)" xfId="3729" xr:uid="{489124F7-AC0A-4B93-AA0B-2DD8620E95B1}"/>
    <cellStyle name="_0802_E 8_Visionline (Net profit)" xfId="3730" xr:uid="{416FE077-09BB-481B-B360-4774A73E5FD3}"/>
    <cellStyle name="_0802_E 9" xfId="3731" xr:uid="{CF5F4428-A062-4048-87B1-332F329F2586}"/>
    <cellStyle name="_0802_E 9_Gross Inflow (@ageas share)" xfId="3732" xr:uid="{DB353597-9B9B-483B-90C1-230F4999AE22}"/>
    <cellStyle name="_0802_E 9_Life (EU)" xfId="3733" xr:uid="{51A52DCA-2592-4A04-945E-FEA1EDA9A06F}"/>
    <cellStyle name="_0802_E 9_Slide_14 (2)" xfId="3734" xr:uid="{B4751F90-6483-4D9D-BCDD-89EF501C091C}"/>
    <cellStyle name="_0802_E 9_Slide_30 (2)" xfId="3735" xr:uid="{327BF03C-88C8-4443-89D4-28277FACA4DD}"/>
    <cellStyle name="_0802_E 9_Slide_37 (1)" xfId="3736" xr:uid="{FE002878-3EB8-4C96-B89C-32BC1D847E99}"/>
    <cellStyle name="_0802_E 9_Visionline (Net profit)" xfId="3737" xr:uid="{336EBD49-F257-43B0-B843-1EE47C45E5E8}"/>
    <cellStyle name="_0802_E_Gross Inflow (@ageas share)" xfId="3738" xr:uid="{64F37BBE-43C0-4D47-84ED-0D4108A070C4}"/>
    <cellStyle name="_0802_E_Life (EU)" xfId="3739" xr:uid="{408EACB3-9F69-4077-9EFA-C0CFF4E6E877}"/>
    <cellStyle name="_0802_E_Slide_14 (2)" xfId="3740" xr:uid="{4D9BA5DC-8F38-4C26-8242-8F216F287582}"/>
    <cellStyle name="_0802_E_Slide_30 (2)" xfId="3741" xr:uid="{172EB1DB-509F-42A8-8D2F-CF4964F73540}"/>
    <cellStyle name="_0802_E_Slide_37 (1)" xfId="3742" xr:uid="{E1611F75-46D5-4DE1-8D85-3C7CDB1FA91C}"/>
    <cellStyle name="_0802_E_Visionline (Net profit)" xfId="3743" xr:uid="{85FD42ED-0C78-4045-BAEB-6FB2FE4E6222}"/>
    <cellStyle name="_0802_F" xfId="3744" xr:uid="{F2DEE368-2066-481F-94EA-AB2A3D46E339}"/>
    <cellStyle name="_0902 GV" xfId="3745" xr:uid="{9CD0F61F-AA2A-48DE-8DF0-F304E45E2867}"/>
    <cellStyle name="_0902 GV 10" xfId="3746" xr:uid="{D3F1F85D-9ED4-4786-A252-593F8A39D123}"/>
    <cellStyle name="_0902 GV 10_Gross Inflow (@ageas share)" xfId="3747" xr:uid="{830A6758-18B8-4746-A918-170F22EDF3C0}"/>
    <cellStyle name="_0902 GV 10_Life (EU)" xfId="3748" xr:uid="{7F0B8DDC-7BD7-4F48-BB2F-E4AE27950A02}"/>
    <cellStyle name="_0902 GV 10_Slide_14 (2)" xfId="3749" xr:uid="{E089827A-C35B-4F03-90D7-A1F4A8724038}"/>
    <cellStyle name="_0902 GV 10_Slide_30 (2)" xfId="3750" xr:uid="{5ECDC9C1-8425-4BEF-A123-10C91B7FCAE7}"/>
    <cellStyle name="_0902 GV 10_Slide_37 (1)" xfId="3751" xr:uid="{5EE337EE-BBCA-4D6F-A9F3-F5CA50F54DC5}"/>
    <cellStyle name="_0902 GV 10_Visionline (Net profit)" xfId="3752" xr:uid="{FED4DD7B-5755-4148-9F17-95052527FB48}"/>
    <cellStyle name="_0902 GV 2" xfId="3753" xr:uid="{DAFB5582-B3E1-43BA-A861-3249D156BE49}"/>
    <cellStyle name="_0902 GV 2_Gross Inflow (@ageas share)" xfId="3754" xr:uid="{37149D32-EA52-4244-ACB6-E7A3438BACA6}"/>
    <cellStyle name="_0902 GV 2_Life (EU)" xfId="3755" xr:uid="{09587226-1F25-4A52-8845-7D7AE47BF0F6}"/>
    <cellStyle name="_0902 GV 2_Slide_14 (2)" xfId="3756" xr:uid="{0990CE73-91CC-47B2-9E6C-ECDCA4D78B27}"/>
    <cellStyle name="_0902 GV 2_Slide_30 (2)" xfId="3757" xr:uid="{9C656355-3529-4C12-A6BB-02D361472CFD}"/>
    <cellStyle name="_0902 GV 2_Slide_37 (1)" xfId="3758" xr:uid="{8C7C98C1-3E12-4175-8CCF-31A5FDB0514A}"/>
    <cellStyle name="_0902 GV 2_Visionline (Net profit)" xfId="3759" xr:uid="{871628C3-51EC-4254-8860-206F52F1BCB6}"/>
    <cellStyle name="_0902 GV 3" xfId="3760" xr:uid="{78C279FF-FF02-4BD7-81AD-1992BF42F4C3}"/>
    <cellStyle name="_0902 GV 3_Gross Inflow (@ageas share)" xfId="3761" xr:uid="{5911C2C9-8680-4BE0-8A01-06EC63B00956}"/>
    <cellStyle name="_0902 GV 3_Life (EU)" xfId="3762" xr:uid="{41AD3A5B-DF6B-441A-A1FD-6E1BA2139C0A}"/>
    <cellStyle name="_0902 GV 3_Slide_14 (2)" xfId="3763" xr:uid="{CD6F3961-986E-46AF-873D-C5EBE6BCB37E}"/>
    <cellStyle name="_0902 GV 3_Slide_30 (2)" xfId="3764" xr:uid="{9DD05E4D-389B-4B1B-BFB8-55AF5CCAB618}"/>
    <cellStyle name="_0902 GV 3_Slide_37 (1)" xfId="3765" xr:uid="{FA44424C-CB12-4507-8839-B61A225BF55D}"/>
    <cellStyle name="_0902 GV 3_Visionline (Net profit)" xfId="3766" xr:uid="{6056786B-5220-47F5-8978-F395D418C2E6}"/>
    <cellStyle name="_0902 GV 4" xfId="3767" xr:uid="{07BDC540-1DDF-421F-A592-5C6B47318D60}"/>
    <cellStyle name="_0902 GV 4_Gross Inflow (@ageas share)" xfId="3768" xr:uid="{E13E7DE5-FEFB-48CB-B017-4914A0AE101C}"/>
    <cellStyle name="_0902 GV 4_Life (EU)" xfId="3769" xr:uid="{7BC0EB58-7B45-45B5-8390-2971155CF579}"/>
    <cellStyle name="_0902 GV 4_Slide_14 (2)" xfId="3770" xr:uid="{CEA34D9C-699F-456E-8A95-E596907E961C}"/>
    <cellStyle name="_0902 GV 4_Slide_30 (2)" xfId="3771" xr:uid="{132A84CF-CEC5-41C4-BF87-66A789C58DFA}"/>
    <cellStyle name="_0902 GV 4_Slide_37 (1)" xfId="3772" xr:uid="{0534C26D-B4D5-40CA-99F4-440BC89336AC}"/>
    <cellStyle name="_0902 GV 4_Visionline (Net profit)" xfId="3773" xr:uid="{C35A294E-4839-4F8D-BB08-CE1EB3EF50AE}"/>
    <cellStyle name="_0902 GV 5" xfId="3774" xr:uid="{19B3B65F-B43F-457D-8083-4F7373B10076}"/>
    <cellStyle name="_0902 GV 5_Gross Inflow (@ageas share)" xfId="3775" xr:uid="{731A3D4C-BA55-4854-A561-EF7D6B2C6B30}"/>
    <cellStyle name="_0902 GV 5_Life (EU)" xfId="3776" xr:uid="{EBF191A8-1040-41E7-BF11-8F73FDE447AC}"/>
    <cellStyle name="_0902 GV 5_Slide_14 (2)" xfId="3777" xr:uid="{2207612F-CBF8-46C4-A0AA-FEE4E337D15B}"/>
    <cellStyle name="_0902 GV 5_Slide_30 (2)" xfId="3778" xr:uid="{E929BABA-AD6F-46E6-90DC-DEA34A8F2651}"/>
    <cellStyle name="_0902 GV 5_Slide_37 (1)" xfId="3779" xr:uid="{0C58B4B1-CB56-41B7-ABB2-2F806FA2D502}"/>
    <cellStyle name="_0902 GV 5_Visionline (Net profit)" xfId="3780" xr:uid="{9726BABA-9C8B-4082-B0C9-AADDD9650622}"/>
    <cellStyle name="_0902 GV 6" xfId="3781" xr:uid="{BCB2EE85-40A3-428E-A19B-5FFC78084462}"/>
    <cellStyle name="_0902 GV 6_Gross Inflow (@ageas share)" xfId="3782" xr:uid="{3EF9ED41-3007-4E7D-B411-8FF94FF94493}"/>
    <cellStyle name="_0902 GV 6_Life (EU)" xfId="3783" xr:uid="{67E0C2AF-9AF6-4C6D-A69B-896392D0400F}"/>
    <cellStyle name="_0902 GV 6_Slide_14 (2)" xfId="3784" xr:uid="{753C73FB-4D73-457D-9025-895DAF49AFA2}"/>
    <cellStyle name="_0902 GV 6_Slide_30 (2)" xfId="3785" xr:uid="{4F28B712-9E48-4C01-865A-79F0F908A663}"/>
    <cellStyle name="_0902 GV 6_Slide_37 (1)" xfId="3786" xr:uid="{FC67112C-8A6C-42E0-B286-54EC5D8ACBB4}"/>
    <cellStyle name="_0902 GV 6_Visionline (Net profit)" xfId="3787" xr:uid="{8611E9B0-3136-4FBE-93DE-0CCAF2EE40AE}"/>
    <cellStyle name="_0902 GV 7" xfId="3788" xr:uid="{42245D36-2A55-442B-9751-89AA9D32DBFD}"/>
    <cellStyle name="_0902 GV 7_Gross Inflow (@ageas share)" xfId="3789" xr:uid="{FCFBA620-84B4-4668-91D1-29E9712BE083}"/>
    <cellStyle name="_0902 GV 7_Life (EU)" xfId="3790" xr:uid="{0E4C6808-6713-4564-95F6-617E51F5EB96}"/>
    <cellStyle name="_0902 GV 7_Slide_14 (2)" xfId="3791" xr:uid="{7BCE9EEA-EF39-4083-A562-C5E0888201D0}"/>
    <cellStyle name="_0902 GV 7_Slide_30 (2)" xfId="3792" xr:uid="{717C7301-D11C-4CD6-8A5F-A81D9A326A8F}"/>
    <cellStyle name="_0902 GV 7_Slide_37 (1)" xfId="3793" xr:uid="{C0759A14-CEAC-4EED-AA01-BC3C97542B1D}"/>
    <cellStyle name="_0902 GV 7_Visionline (Net profit)" xfId="3794" xr:uid="{D367B253-AA27-4296-8748-3361394B8F7C}"/>
    <cellStyle name="_0902 GV 8" xfId="3795" xr:uid="{43CC1D65-227B-40FD-A2D2-168E9C637BBF}"/>
    <cellStyle name="_0902 GV 8_Gross Inflow (@ageas share)" xfId="3796" xr:uid="{8B899CC4-5773-4C3B-8351-57DCBCE4DBDF}"/>
    <cellStyle name="_0902 GV 8_Life (EU)" xfId="3797" xr:uid="{3F6A5098-41D1-4531-962C-B59ED34B187A}"/>
    <cellStyle name="_0902 GV 8_Slide_14 (2)" xfId="3798" xr:uid="{85CB027D-43AC-4E31-A2D4-99E1F8571FCD}"/>
    <cellStyle name="_0902 GV 8_Slide_30 (2)" xfId="3799" xr:uid="{B59CCE74-47F9-47DF-A744-B72705B25520}"/>
    <cellStyle name="_0902 GV 8_Slide_37 (1)" xfId="3800" xr:uid="{420F3083-DEF1-40B0-B1AA-0AFBEF892B20}"/>
    <cellStyle name="_0902 GV 8_Visionline (Net profit)" xfId="3801" xr:uid="{3221038E-2541-44A3-9830-802A90968D38}"/>
    <cellStyle name="_0902 GV 9" xfId="3802" xr:uid="{C23BBD14-B3E6-4257-A105-E1789FEADDC6}"/>
    <cellStyle name="_0902 GV 9_Gross Inflow (@ageas share)" xfId="3803" xr:uid="{D5576F0F-CE37-46A2-A062-0635146AB1F7}"/>
    <cellStyle name="_0902 GV 9_Life (EU)" xfId="3804" xr:uid="{358DCB12-59A0-413B-8C06-86CFC70161BF}"/>
    <cellStyle name="_0902 GV 9_Slide_14 (2)" xfId="3805" xr:uid="{ED055AC7-58D0-4DF4-8D8B-F787866F99F2}"/>
    <cellStyle name="_0902 GV 9_Slide_30 (2)" xfId="3806" xr:uid="{69384ADF-5D22-432F-9DDA-57E7BDEC00AD}"/>
    <cellStyle name="_0902 GV 9_Slide_37 (1)" xfId="3807" xr:uid="{41E56144-4AFC-4200-BF91-5EE3ABAD9BBC}"/>
    <cellStyle name="_0902 GV 9_Visionline (Net profit)" xfId="3808" xr:uid="{68FDE2CC-EB00-48E1-B546-ABEC910686AA}"/>
    <cellStyle name="_0902 GV_1" xfId="3809" xr:uid="{39B0082F-216D-4E24-A44A-16A6A3B84B90}"/>
    <cellStyle name="_0902 GV_1 10" xfId="3810" xr:uid="{46CC4977-2C41-4B81-A532-6434CC2728B9}"/>
    <cellStyle name="_0902 GV_1 2" xfId="3811" xr:uid="{94830B85-C574-4AC3-9666-6E2FD036EB96}"/>
    <cellStyle name="_0902 GV_1 3" xfId="3812" xr:uid="{9F117EDA-3831-4687-8846-7A424712CEDF}"/>
    <cellStyle name="_0902 GV_1 4" xfId="3813" xr:uid="{A64CA0D1-B9A1-4EFE-AAC8-013806E9106C}"/>
    <cellStyle name="_0902 GV_1 5" xfId="3814" xr:uid="{42C24A5E-0024-43F6-B1FA-AF5CF3295C62}"/>
    <cellStyle name="_0902 GV_1 6" xfId="3815" xr:uid="{2B315BF3-E6E4-439F-BD95-C0A96DA7C315}"/>
    <cellStyle name="_0902 GV_1 7" xfId="3816" xr:uid="{0377E72C-2A73-4D76-92D0-0A4AA1748EE5}"/>
    <cellStyle name="_0902 GV_1 8" xfId="3817" xr:uid="{C6A33D77-6D80-4038-9F38-F06779CF1285}"/>
    <cellStyle name="_0902 GV_1 9" xfId="3818" xr:uid="{59356479-A068-4EFF-A5AC-2E6D6D013375}"/>
    <cellStyle name="_0902 GV_1_KOC ALLIANZ HAYAT 31.12.2002 Monthly PL" xfId="3819" xr:uid="{AAB0C4D6-3BDD-484E-B02F-53AC5794B2DA}"/>
    <cellStyle name="_0902 GV_1_Mali Tablolar(26-03-03) " xfId="3820" xr:uid="{CDCAA783-45D2-46F4-BDA1-59E46635F190}"/>
    <cellStyle name="_0902 GV_1_Mali Tablolar(26-03-03)  10" xfId="3821" xr:uid="{78735503-C359-4374-B6E0-D5F2AEF6650D}"/>
    <cellStyle name="_0902 GV_1_Mali Tablolar(26-03-03)  2" xfId="3822" xr:uid="{BD186C44-97AD-4611-8ECE-33BFB9CB3D89}"/>
    <cellStyle name="_0902 GV_1_Mali Tablolar(26-03-03)  3" xfId="3823" xr:uid="{40DFAEA8-EAAC-47F2-8397-11099219F107}"/>
    <cellStyle name="_0902 GV_1_Mali Tablolar(26-03-03)  4" xfId="3824" xr:uid="{AFA62A89-BF2A-4DFA-9E42-C597B6D52365}"/>
    <cellStyle name="_0902 GV_1_Mali Tablolar(26-03-03)  5" xfId="3825" xr:uid="{E0CF4F3C-E458-43F8-8E40-31C607A8D7ED}"/>
    <cellStyle name="_0902 GV_1_Mali Tablolar(26-03-03)  6" xfId="3826" xr:uid="{8DC9B22D-0879-41B5-9FE4-4A0805613ED6}"/>
    <cellStyle name="_0902 GV_1_Mali Tablolar(26-03-03)  7" xfId="3827" xr:uid="{012AF266-49B8-4DA5-AF71-0D758F27C111}"/>
    <cellStyle name="_0902 GV_1_Mali Tablolar(26-03-03)  8" xfId="3828" xr:uid="{9B937546-3398-4AF6-8EA7-E22270DC1AAC}"/>
    <cellStyle name="_0902 GV_1_Mali Tablolar(26-03-03)  9" xfId="3829" xr:uid="{4FB982AD-0612-4B5A-81C9-42F84D225027}"/>
    <cellStyle name="_0902 GV_2" xfId="3830" xr:uid="{5B388469-4C3A-49EB-9748-4626E3DB259E}"/>
    <cellStyle name="_0902 GV_2 10" xfId="3831" xr:uid="{DBD65F4F-5D2D-4B6F-8837-9FD97C41E1BE}"/>
    <cellStyle name="_0902 GV_2 2" xfId="3832" xr:uid="{6C5A021B-5C73-4050-B3F4-DAC37794E955}"/>
    <cellStyle name="_0902 GV_2 3" xfId="3833" xr:uid="{021CB2F5-C8B2-420E-8960-C82F467263CB}"/>
    <cellStyle name="_0902 GV_2 4" xfId="3834" xr:uid="{3613ABB8-9901-46FB-9912-DB630DAE5E93}"/>
    <cellStyle name="_0902 GV_2 5" xfId="3835" xr:uid="{704DD39F-E3F5-44C8-9C31-1513B658BD1F}"/>
    <cellStyle name="_0902 GV_2 6" xfId="3836" xr:uid="{D58D7C45-C329-46EE-A43A-E809A0867AD2}"/>
    <cellStyle name="_0902 GV_2 7" xfId="3837" xr:uid="{64248108-2DCE-4299-9627-D05029471281}"/>
    <cellStyle name="_0902 GV_2 8" xfId="3838" xr:uid="{707A491D-5D7E-4EBA-91D6-8B2874AD0BB4}"/>
    <cellStyle name="_0902 GV_2 9" xfId="3839" xr:uid="{40954AD7-4D0F-4D1C-964D-FFA10935C844}"/>
    <cellStyle name="_0902 GV_2_KOC ALLIANZ HAYAT 31.12.2002 Monthly PL" xfId="3840" xr:uid="{AD6D2A49-0AC2-4E8C-B724-DDBDE805C7E5}"/>
    <cellStyle name="_0902 GV_2_KOC ALLIANZ HAYAT 31.12.2002 Monthly PL 10" xfId="3841" xr:uid="{ED3B6687-9D77-42E7-9D08-FA33913F83C4}"/>
    <cellStyle name="_0902 GV_2_KOC ALLIANZ HAYAT 31.12.2002 Monthly PL 2" xfId="3842" xr:uid="{7EAA37BF-9720-4A4E-A5B1-A0BD445B2954}"/>
    <cellStyle name="_0902 GV_2_KOC ALLIANZ HAYAT 31.12.2002 Monthly PL 3" xfId="3843" xr:uid="{BB42FCAF-BB8B-458D-B696-98F31997FC5B}"/>
    <cellStyle name="_0902 GV_2_KOC ALLIANZ HAYAT 31.12.2002 Monthly PL 4" xfId="3844" xr:uid="{3E0D6271-ABEA-4B09-859C-97500322B1B6}"/>
    <cellStyle name="_0902 GV_2_KOC ALLIANZ HAYAT 31.12.2002 Monthly PL 5" xfId="3845" xr:uid="{561F5594-40DC-44AE-8B18-F8CA8AB13ABE}"/>
    <cellStyle name="_0902 GV_2_KOC ALLIANZ HAYAT 31.12.2002 Monthly PL 6" xfId="3846" xr:uid="{2A691D04-39A9-4135-B517-FAB703D90B47}"/>
    <cellStyle name="_0902 GV_2_KOC ALLIANZ HAYAT 31.12.2002 Monthly PL 7" xfId="3847" xr:uid="{A2855712-BBB0-4ABD-AEBB-288A72A9F7F8}"/>
    <cellStyle name="_0902 GV_2_KOC ALLIANZ HAYAT 31.12.2002 Monthly PL 8" xfId="3848" xr:uid="{76B19641-0674-4799-93F3-2C8DA9065F55}"/>
    <cellStyle name="_0902 GV_2_KOC ALLIANZ HAYAT 31.12.2002 Monthly PL 9" xfId="3849" xr:uid="{B9530F24-0BFF-447A-B535-556EEBF641DF}"/>
    <cellStyle name="_0902 GV_2_Mali Tablolar(26-03-03) " xfId="3850" xr:uid="{6662FA66-51C5-4110-AF6F-067F7DCF0282}"/>
    <cellStyle name="_0902 GV_2_Mali Tablolar(26-03-03)  10" xfId="3851" xr:uid="{F196072A-0A7D-437A-BAE4-3F3B8F2F2922}"/>
    <cellStyle name="_0902 GV_2_Mali Tablolar(26-03-03)  2" xfId="3852" xr:uid="{788CA379-AA2E-4C89-953F-5014C7EDEEDB}"/>
    <cellStyle name="_0902 GV_2_Mali Tablolar(26-03-03)  3" xfId="3853" xr:uid="{CAB2D760-9412-4794-A95E-B68D32773882}"/>
    <cellStyle name="_0902 GV_2_Mali Tablolar(26-03-03)  4" xfId="3854" xr:uid="{86A6B138-1AB9-4404-AB50-F93427944153}"/>
    <cellStyle name="_0902 GV_2_Mali Tablolar(26-03-03)  5" xfId="3855" xr:uid="{777A1D70-E53D-4EAB-B8C6-4CABE83B7656}"/>
    <cellStyle name="_0902 GV_2_Mali Tablolar(26-03-03)  6" xfId="3856" xr:uid="{C32E178F-26A6-4C17-AB40-AC706323966B}"/>
    <cellStyle name="_0902 GV_2_Mali Tablolar(26-03-03)  7" xfId="3857" xr:uid="{F0E5A4DB-4A9A-4DCD-B2FA-F253E5A104E7}"/>
    <cellStyle name="_0902 GV_2_Mali Tablolar(26-03-03)  8" xfId="3858" xr:uid="{FF4253CA-60F8-478B-B621-16372C53AD09}"/>
    <cellStyle name="_0902 GV_2_Mali Tablolar(26-03-03)  9" xfId="3859" xr:uid="{1DF5F49D-4D1D-4434-AA63-F273BDA72695}"/>
    <cellStyle name="_0902 GV_3" xfId="3860" xr:uid="{47E489AD-A45F-4FA0-9C73-607B07252B41}"/>
    <cellStyle name="_0902 GV_3_KOC ALLIANZ HAYAT 31.12.2002 Monthly PL" xfId="3861" xr:uid="{A7226B3F-D986-4675-886A-F9B1C37C6741}"/>
    <cellStyle name="_0902 GV_3_Mali Tablolar(26-03-03) " xfId="3862" xr:uid="{C0A65CC0-4BF3-4A33-A376-CA0AAA3CA422}"/>
    <cellStyle name="_0902 GV_4" xfId="3863" xr:uid="{8C4392A3-CE99-4DF9-A2A4-96245AF77993}"/>
    <cellStyle name="_0902 GV_4_KOC ALLIANZ HAYAT 31.12.2002 Monthly PL" xfId="3864" xr:uid="{49E2793A-A2E2-4E23-BDB8-400D7EE01E9E}"/>
    <cellStyle name="_0902 GV_4_KOC ALLIANZ HAYAT 31.12.2002 Monthly PL 10" xfId="3865" xr:uid="{E10982D5-6542-464D-B941-0D9B206FCA38}"/>
    <cellStyle name="_0902 GV_4_KOC ALLIANZ HAYAT 31.12.2002 Monthly PL 10_Gross Inflow (@ageas share)" xfId="3866" xr:uid="{7AA00789-2DB1-43A3-A625-A7B968F24D64}"/>
    <cellStyle name="_0902 GV_4_KOC ALLIANZ HAYAT 31.12.2002 Monthly PL 10_Life (EU)" xfId="3867" xr:uid="{C860D658-7946-48F7-AD55-B478947ED49D}"/>
    <cellStyle name="_0902 GV_4_KOC ALLIANZ HAYAT 31.12.2002 Monthly PL 10_Slide_14 (2)" xfId="3868" xr:uid="{92CA055D-7FDB-4A6C-B0EA-722D88DE39B8}"/>
    <cellStyle name="_0902 GV_4_KOC ALLIANZ HAYAT 31.12.2002 Monthly PL 10_Slide_30 (2)" xfId="3869" xr:uid="{E9222147-9ED6-4DFF-AC45-C1D850562EE8}"/>
    <cellStyle name="_0902 GV_4_KOC ALLIANZ HAYAT 31.12.2002 Monthly PL 10_Slide_37 (1)" xfId="3870" xr:uid="{45E4005C-C73D-4160-ACB4-BD4A33D27708}"/>
    <cellStyle name="_0902 GV_4_KOC ALLIANZ HAYAT 31.12.2002 Monthly PL 10_Visionline (Net profit)" xfId="3871" xr:uid="{404C1F67-2852-4255-8B40-7C3DC84BBC0C}"/>
    <cellStyle name="_0902 GV_4_KOC ALLIANZ HAYAT 31.12.2002 Monthly PL 2" xfId="3872" xr:uid="{EC4979B7-6E35-4D3B-97FF-1DC0E2CB520D}"/>
    <cellStyle name="_0902 GV_4_KOC ALLIANZ HAYAT 31.12.2002 Monthly PL 2_Gross Inflow (@ageas share)" xfId="3873" xr:uid="{5502CDBF-D71E-48B1-B57D-75F393FAFE8F}"/>
    <cellStyle name="_0902 GV_4_KOC ALLIANZ HAYAT 31.12.2002 Monthly PL 2_Life (EU)" xfId="3874" xr:uid="{2CCF4818-C111-453A-827C-9E44885542FD}"/>
    <cellStyle name="_0902 GV_4_KOC ALLIANZ HAYAT 31.12.2002 Monthly PL 2_Slide_14 (2)" xfId="3875" xr:uid="{274F6A62-2E8C-4C38-877C-D0B9FEFE7F3C}"/>
    <cellStyle name="_0902 GV_4_KOC ALLIANZ HAYAT 31.12.2002 Monthly PL 2_Slide_30 (2)" xfId="3876" xr:uid="{C1054E25-F892-4BE1-93B4-A0B67083B362}"/>
    <cellStyle name="_0902 GV_4_KOC ALLIANZ HAYAT 31.12.2002 Monthly PL 2_Slide_37 (1)" xfId="3877" xr:uid="{A23EA69E-5B1C-4D5F-B9AF-D1A985F2D9F7}"/>
    <cellStyle name="_0902 GV_4_KOC ALLIANZ HAYAT 31.12.2002 Monthly PL 2_Visionline (Net profit)" xfId="3878" xr:uid="{2F960AE5-231B-4598-826B-69D4163F01EA}"/>
    <cellStyle name="_0902 GV_4_KOC ALLIANZ HAYAT 31.12.2002 Monthly PL 3" xfId="3879" xr:uid="{0DC9C71E-C6C7-4CA4-AE6C-958D1935AC22}"/>
    <cellStyle name="_0902 GV_4_KOC ALLIANZ HAYAT 31.12.2002 Monthly PL 3_Gross Inflow (@ageas share)" xfId="3880" xr:uid="{610C81B1-B869-4EF4-A3B8-D1B249195CAA}"/>
    <cellStyle name="_0902 GV_4_KOC ALLIANZ HAYAT 31.12.2002 Monthly PL 3_Life (EU)" xfId="3881" xr:uid="{BC81A206-090F-4F13-A000-587545208688}"/>
    <cellStyle name="_0902 GV_4_KOC ALLIANZ HAYAT 31.12.2002 Monthly PL 3_Slide_14 (2)" xfId="3882" xr:uid="{0497B928-835D-47EF-930C-217E9B3C0566}"/>
    <cellStyle name="_0902 GV_4_KOC ALLIANZ HAYAT 31.12.2002 Monthly PL 3_Slide_30 (2)" xfId="3883" xr:uid="{5C5743F5-BE81-45FB-BB45-5C5D92E02BB4}"/>
    <cellStyle name="_0902 GV_4_KOC ALLIANZ HAYAT 31.12.2002 Monthly PL 3_Slide_37 (1)" xfId="3884" xr:uid="{75491E42-53BD-4500-B24A-933E04A818E8}"/>
    <cellStyle name="_0902 GV_4_KOC ALLIANZ HAYAT 31.12.2002 Monthly PL 3_Visionline (Net profit)" xfId="3885" xr:uid="{A7B97E17-62A8-4257-BFA9-0CB61A2ACB79}"/>
    <cellStyle name="_0902 GV_4_KOC ALLIANZ HAYAT 31.12.2002 Monthly PL 4" xfId="3886" xr:uid="{580BC158-3C0A-471F-A837-E5009AEAF226}"/>
    <cellStyle name="_0902 GV_4_KOC ALLIANZ HAYAT 31.12.2002 Monthly PL 4_Gross Inflow (@ageas share)" xfId="3887" xr:uid="{6D38F872-2C4D-4BA4-A4F9-900233854979}"/>
    <cellStyle name="_0902 GV_4_KOC ALLIANZ HAYAT 31.12.2002 Monthly PL 4_Life (EU)" xfId="3888" xr:uid="{D9728402-2E2B-4B3C-A1C8-BBACFC1BDEC9}"/>
    <cellStyle name="_0902 GV_4_KOC ALLIANZ HAYAT 31.12.2002 Monthly PL 4_Slide_14 (2)" xfId="3889" xr:uid="{1C8C54C5-2E42-4F60-8FED-ED0541FECC44}"/>
    <cellStyle name="_0902 GV_4_KOC ALLIANZ HAYAT 31.12.2002 Monthly PL 4_Slide_30 (2)" xfId="3890" xr:uid="{AADE170C-0CC7-4FA0-A3DF-A80A7E6B642F}"/>
    <cellStyle name="_0902 GV_4_KOC ALLIANZ HAYAT 31.12.2002 Monthly PL 4_Slide_37 (1)" xfId="3891" xr:uid="{9556A52D-40C3-440B-B73E-D80531845D59}"/>
    <cellStyle name="_0902 GV_4_KOC ALLIANZ HAYAT 31.12.2002 Monthly PL 4_Visionline (Net profit)" xfId="3892" xr:uid="{49325783-5195-47CB-B053-4ECBA600D843}"/>
    <cellStyle name="_0902 GV_4_KOC ALLIANZ HAYAT 31.12.2002 Monthly PL 5" xfId="3893" xr:uid="{2B0D3536-1201-422E-B245-3A151560630E}"/>
    <cellStyle name="_0902 GV_4_KOC ALLIANZ HAYAT 31.12.2002 Monthly PL 5_Gross Inflow (@ageas share)" xfId="3894" xr:uid="{CE95161D-E6D0-435F-A726-E0B1BD61FC89}"/>
    <cellStyle name="_0902 GV_4_KOC ALLIANZ HAYAT 31.12.2002 Monthly PL 5_Life (EU)" xfId="3895" xr:uid="{9AD26046-C0C6-4030-8096-C07217AC3979}"/>
    <cellStyle name="_0902 GV_4_KOC ALLIANZ HAYAT 31.12.2002 Monthly PL 5_Slide_14 (2)" xfId="3896" xr:uid="{65180805-CC62-486E-90A4-71B500B488EE}"/>
    <cellStyle name="_0902 GV_4_KOC ALLIANZ HAYAT 31.12.2002 Monthly PL 5_Slide_30 (2)" xfId="3897" xr:uid="{83768DD2-433A-4F35-8D62-B4316B2ACBF8}"/>
    <cellStyle name="_0902 GV_4_KOC ALLIANZ HAYAT 31.12.2002 Monthly PL 5_Slide_37 (1)" xfId="3898" xr:uid="{416A747D-BD32-431B-B9E3-188225549039}"/>
    <cellStyle name="_0902 GV_4_KOC ALLIANZ HAYAT 31.12.2002 Monthly PL 5_Visionline (Net profit)" xfId="3899" xr:uid="{E7C3883B-9AC1-4FAC-B574-778F5EEB007E}"/>
    <cellStyle name="_0902 GV_4_KOC ALLIANZ HAYAT 31.12.2002 Monthly PL 6" xfId="3900" xr:uid="{0443CA55-F151-4546-BF43-2943D005DAC2}"/>
    <cellStyle name="_0902 GV_4_KOC ALLIANZ HAYAT 31.12.2002 Monthly PL 6_Gross Inflow (@ageas share)" xfId="3901" xr:uid="{1CB673B2-5A3B-4A60-AE09-867CCF8A5361}"/>
    <cellStyle name="_0902 GV_4_KOC ALLIANZ HAYAT 31.12.2002 Monthly PL 6_Life (EU)" xfId="3902" xr:uid="{E5195ED4-FE78-4C60-A979-5DB62C025A83}"/>
    <cellStyle name="_0902 GV_4_KOC ALLIANZ HAYAT 31.12.2002 Monthly PL 6_Slide_14 (2)" xfId="3903" xr:uid="{BD6A29AE-7A53-4429-B5E3-1C356AEE0401}"/>
    <cellStyle name="_0902 GV_4_KOC ALLIANZ HAYAT 31.12.2002 Monthly PL 6_Slide_30 (2)" xfId="3904" xr:uid="{629A6674-36F0-40AD-9229-BC7C491FE708}"/>
    <cellStyle name="_0902 GV_4_KOC ALLIANZ HAYAT 31.12.2002 Monthly PL 6_Slide_37 (1)" xfId="3905" xr:uid="{DF98ACC9-1A21-43B7-A620-38A1785B4866}"/>
    <cellStyle name="_0902 GV_4_KOC ALLIANZ HAYAT 31.12.2002 Monthly PL 6_Visionline (Net profit)" xfId="3906" xr:uid="{0F2327AD-3A30-447E-9D27-3EDF9CC07ACB}"/>
    <cellStyle name="_0902 GV_4_KOC ALLIANZ HAYAT 31.12.2002 Monthly PL 7" xfId="3907" xr:uid="{71159D45-76FC-4B6D-892C-D5DAA78A0D58}"/>
    <cellStyle name="_0902 GV_4_KOC ALLIANZ HAYAT 31.12.2002 Monthly PL 7_Gross Inflow (@ageas share)" xfId="3908" xr:uid="{67F42CB0-07FA-4EC6-9998-3681A8B599E2}"/>
    <cellStyle name="_0902 GV_4_KOC ALLIANZ HAYAT 31.12.2002 Monthly PL 7_Life (EU)" xfId="3909" xr:uid="{A9BE430D-4E5E-452B-A3F1-40CCEDAA95C4}"/>
    <cellStyle name="_0902 GV_4_KOC ALLIANZ HAYAT 31.12.2002 Monthly PL 7_Slide_14 (2)" xfId="3910" xr:uid="{17ED5799-9213-418E-9638-9EECDB018DE8}"/>
    <cellStyle name="_0902 GV_4_KOC ALLIANZ HAYAT 31.12.2002 Monthly PL 7_Slide_30 (2)" xfId="3911" xr:uid="{F47B48A3-292D-4385-BA89-833FBC86C470}"/>
    <cellStyle name="_0902 GV_4_KOC ALLIANZ HAYAT 31.12.2002 Monthly PL 7_Slide_37 (1)" xfId="3912" xr:uid="{40D13D0A-3682-48A9-B18C-583F5D4F34AF}"/>
    <cellStyle name="_0902 GV_4_KOC ALLIANZ HAYAT 31.12.2002 Monthly PL 7_Visionline (Net profit)" xfId="3913" xr:uid="{0E7934E8-8B8A-446D-847A-1D48FE937612}"/>
    <cellStyle name="_0902 GV_4_KOC ALLIANZ HAYAT 31.12.2002 Monthly PL 8" xfId="3914" xr:uid="{E1F7F91E-049D-4B57-94F3-37F8B237F714}"/>
    <cellStyle name="_0902 GV_4_KOC ALLIANZ HAYAT 31.12.2002 Monthly PL 8_Gross Inflow (@ageas share)" xfId="3915" xr:uid="{02276FFE-6E06-493E-B74C-B5EF7D214002}"/>
    <cellStyle name="_0902 GV_4_KOC ALLIANZ HAYAT 31.12.2002 Monthly PL 8_Life (EU)" xfId="3916" xr:uid="{4DF4CCAA-9B81-4CFA-B994-4057F2C90EAD}"/>
    <cellStyle name="_0902 GV_4_KOC ALLIANZ HAYAT 31.12.2002 Monthly PL 8_Slide_14 (2)" xfId="3917" xr:uid="{1CCF14CA-CC92-46FE-95C6-BBCF2972B96E}"/>
    <cellStyle name="_0902 GV_4_KOC ALLIANZ HAYAT 31.12.2002 Monthly PL 8_Slide_30 (2)" xfId="3918" xr:uid="{7EC1BCAB-4D4E-4967-BC65-8039EC31C3CB}"/>
    <cellStyle name="_0902 GV_4_KOC ALLIANZ HAYAT 31.12.2002 Monthly PL 8_Slide_37 (1)" xfId="3919" xr:uid="{7A82B450-F513-421E-8B31-B8EBCC5917AD}"/>
    <cellStyle name="_0902 GV_4_KOC ALLIANZ HAYAT 31.12.2002 Monthly PL 8_Visionline (Net profit)" xfId="3920" xr:uid="{A28D140F-7FE3-41CD-820E-566D4A568F3F}"/>
    <cellStyle name="_0902 GV_4_KOC ALLIANZ HAYAT 31.12.2002 Monthly PL 9" xfId="3921" xr:uid="{BFB7564D-81BF-49D0-AD98-03F59CC1AA69}"/>
    <cellStyle name="_0902 GV_4_KOC ALLIANZ HAYAT 31.12.2002 Monthly PL 9_Gross Inflow (@ageas share)" xfId="3922" xr:uid="{E4AAD713-EB06-4C38-ABB3-76CEF8F84CF9}"/>
    <cellStyle name="_0902 GV_4_KOC ALLIANZ HAYAT 31.12.2002 Monthly PL 9_Life (EU)" xfId="3923" xr:uid="{A18A470F-09B3-4C88-836C-C1D7F803B99E}"/>
    <cellStyle name="_0902 GV_4_KOC ALLIANZ HAYAT 31.12.2002 Monthly PL 9_Slide_14 (2)" xfId="3924" xr:uid="{64B361C4-8226-41FE-B3D9-8F0CA44BA240}"/>
    <cellStyle name="_0902 GV_4_KOC ALLIANZ HAYAT 31.12.2002 Monthly PL 9_Slide_30 (2)" xfId="3925" xr:uid="{894FE084-5ABD-4EFF-85A4-3C6F735C3C23}"/>
    <cellStyle name="_0902 GV_4_KOC ALLIANZ HAYAT 31.12.2002 Monthly PL 9_Slide_37 (1)" xfId="3926" xr:uid="{A1AEAC57-237D-47EE-B770-9F4FA5A2D67D}"/>
    <cellStyle name="_0902 GV_4_KOC ALLIANZ HAYAT 31.12.2002 Monthly PL 9_Visionline (Net profit)" xfId="3927" xr:uid="{C4C69883-D1B7-43B1-8E5B-9A4432A26FC0}"/>
    <cellStyle name="_0902 GV_4_KOC ALLIANZ HAYAT 31.12.2002 Monthly PL_Gross Inflow (@ageas share)" xfId="3928" xr:uid="{64D1DCD7-0C83-472B-80C3-4384D256A335}"/>
    <cellStyle name="_0902 GV_4_KOC ALLIANZ HAYAT 31.12.2002 Monthly PL_Life (EU)" xfId="3929" xr:uid="{6D4C98E8-34BB-443B-9052-7947FDFB5B07}"/>
    <cellStyle name="_0902 GV_4_KOC ALLIANZ HAYAT 31.12.2002 Monthly PL_Slide_14 (2)" xfId="3930" xr:uid="{D7305390-0760-4479-ACAA-CE4E138F0B90}"/>
    <cellStyle name="_0902 GV_4_KOC ALLIANZ HAYAT 31.12.2002 Monthly PL_Slide_30 (2)" xfId="3931" xr:uid="{10A4D772-D46B-441B-9C67-74BAB5999A2D}"/>
    <cellStyle name="_0902 GV_4_KOC ALLIANZ HAYAT 31.12.2002 Monthly PL_Slide_37 (1)" xfId="3932" xr:uid="{7728A688-C033-4935-A8AC-C8410F02AEE8}"/>
    <cellStyle name="_0902 GV_4_KOC ALLIANZ HAYAT 31.12.2002 Monthly PL_Visionline (Net profit)" xfId="3933" xr:uid="{14CFCC50-24FC-4465-842E-61196929461F}"/>
    <cellStyle name="_0902 GV_4_Mali Tablolar(26-03-03) " xfId="3934" xr:uid="{BC18A739-CAA7-4651-A870-5592597CABB6}"/>
    <cellStyle name="_0902 GV_5" xfId="3935" xr:uid="{C7D78F6F-E83C-4D05-8BD2-EC0ED1F16EC7}"/>
    <cellStyle name="_0902 GV_5_KOC ALLIANZ HAYAT 31.12.2002 Monthly PL" xfId="3936" xr:uid="{8E0C66EC-4C48-48A6-B53C-EB806E1FA1E9}"/>
    <cellStyle name="_0902 GV_5_Mali Tablolar(26-03-03) " xfId="3937" xr:uid="{E0915889-5D0B-4E7B-AFA5-B15EA4B58B77}"/>
    <cellStyle name="_0902 GV_6" xfId="3938" xr:uid="{8FF1A8F4-87F4-4DE7-9FC6-97E1E85E24E4}"/>
    <cellStyle name="_0902 GV_6 10" xfId="3939" xr:uid="{CA7BC6B1-5B71-4714-8857-A1BB5ED0ADDC}"/>
    <cellStyle name="_0902 GV_6 2" xfId="3940" xr:uid="{8094AAA9-07C2-4A60-88CC-D30644F314C7}"/>
    <cellStyle name="_0902 GV_6 3" xfId="3941" xr:uid="{7C5B3DBC-2101-4458-9567-FE3809A48BE4}"/>
    <cellStyle name="_0902 GV_6 4" xfId="3942" xr:uid="{A5A43331-58DE-49F4-9072-460DDFD6C063}"/>
    <cellStyle name="_0902 GV_6 5" xfId="3943" xr:uid="{D6ECFC73-3EB4-40A1-A69D-3CDA2B2A50BB}"/>
    <cellStyle name="_0902 GV_6 6" xfId="3944" xr:uid="{5A3D6418-20E5-4AE5-AC50-6A7D2D54813B}"/>
    <cellStyle name="_0902 GV_6 7" xfId="3945" xr:uid="{A3B42540-77C6-4B2B-9DFF-CFB5FE670B82}"/>
    <cellStyle name="_0902 GV_6 8" xfId="3946" xr:uid="{01621562-4664-4A89-B8E7-76FE255CAFCE}"/>
    <cellStyle name="_0902 GV_6 9" xfId="3947" xr:uid="{2ED7A3F6-0BB4-4F06-BA40-232FCBE2255C}"/>
    <cellStyle name="_0902 GV_6_KOC ALLIANZ HAYAT 31.12.2002 Monthly PL" xfId="3948" xr:uid="{AF523A3E-BED3-496C-B2B6-4A0CFEA5764A}"/>
    <cellStyle name="_0902 GV_6_KOC ALLIANZ HAYAT 31.12.2002 Monthly PL 10" xfId="3949" xr:uid="{17F645BE-8FF6-49FE-974D-DE1EE2326625}"/>
    <cellStyle name="_0902 GV_6_KOC ALLIANZ HAYAT 31.12.2002 Monthly PL 2" xfId="3950" xr:uid="{5C34B422-9697-4361-A438-11E7299FE0CA}"/>
    <cellStyle name="_0902 GV_6_KOC ALLIANZ HAYAT 31.12.2002 Monthly PL 3" xfId="3951" xr:uid="{ABE41708-1350-41DC-A791-CFFC537463DB}"/>
    <cellStyle name="_0902 GV_6_KOC ALLIANZ HAYAT 31.12.2002 Monthly PL 4" xfId="3952" xr:uid="{0AE7260B-491F-422F-B3F1-7A2105A38DD7}"/>
    <cellStyle name="_0902 GV_6_KOC ALLIANZ HAYAT 31.12.2002 Monthly PL 5" xfId="3953" xr:uid="{34C408EA-A867-4153-B919-5B5719BEEF24}"/>
    <cellStyle name="_0902 GV_6_KOC ALLIANZ HAYAT 31.12.2002 Monthly PL 6" xfId="3954" xr:uid="{3BBA5532-A211-4A8D-BE64-DB5B7CCFD41C}"/>
    <cellStyle name="_0902 GV_6_KOC ALLIANZ HAYAT 31.12.2002 Monthly PL 7" xfId="3955" xr:uid="{E0F7C133-DEF3-4A34-8BE4-7B2B449D124C}"/>
    <cellStyle name="_0902 GV_6_KOC ALLIANZ HAYAT 31.12.2002 Monthly PL 8" xfId="3956" xr:uid="{2C6F8A22-DACA-4EBF-9C57-D5B864C7C235}"/>
    <cellStyle name="_0902 GV_6_KOC ALLIANZ HAYAT 31.12.2002 Monthly PL 9" xfId="3957" xr:uid="{035B7F27-42B0-4D0E-BED8-044BEFFC139E}"/>
    <cellStyle name="_0902 GV_6_Mali Tablolar(26-03-03) " xfId="3958" xr:uid="{58A652FE-1392-49CF-AE7E-B8FF9F800263}"/>
    <cellStyle name="_0902 GV_6_Mali Tablolar(26-03-03)  10" xfId="3959" xr:uid="{7EE5ED17-09F9-4E0C-836B-BB6008BCDB33}"/>
    <cellStyle name="_0902 GV_6_Mali Tablolar(26-03-03)  2" xfId="3960" xr:uid="{1882F3F4-CFCD-413D-B01A-576E851EA809}"/>
    <cellStyle name="_0902 GV_6_Mali Tablolar(26-03-03)  3" xfId="3961" xr:uid="{33D2CC86-451D-4085-ADA7-0F85B7DB450A}"/>
    <cellStyle name="_0902 GV_6_Mali Tablolar(26-03-03)  4" xfId="3962" xr:uid="{6D4678F0-6121-43E1-B18B-10F331A923A0}"/>
    <cellStyle name="_0902 GV_6_Mali Tablolar(26-03-03)  5" xfId="3963" xr:uid="{01B1E3A0-D359-4F7E-A38C-C348465EF562}"/>
    <cellStyle name="_0902 GV_6_Mali Tablolar(26-03-03)  6" xfId="3964" xr:uid="{689E6E71-C6CE-45C9-A571-C6D95FB2434A}"/>
    <cellStyle name="_0902 GV_6_Mali Tablolar(26-03-03)  7" xfId="3965" xr:uid="{4D4CC368-C20D-42ED-8AC1-864348A1349F}"/>
    <cellStyle name="_0902 GV_6_Mali Tablolar(26-03-03)  8" xfId="3966" xr:uid="{B4382B51-900A-4CFF-8055-61BBB21F79CE}"/>
    <cellStyle name="_0902 GV_6_Mali Tablolar(26-03-03)  9" xfId="3967" xr:uid="{740D7121-91B5-42DB-9470-C0BDACDFC3BC}"/>
    <cellStyle name="_0902 GV_7" xfId="3968" xr:uid="{255A93B7-B463-4392-B09C-5FEF1546F830}"/>
    <cellStyle name="_0902 GV_7 2" xfId="3969" xr:uid="{489D6DEF-8D69-46CF-B308-D64DA9F5AA47}"/>
    <cellStyle name="_0902 GV_7 3" xfId="3970" xr:uid="{90D1CFDC-E7F7-4C07-AAE7-A538730F54F0}"/>
    <cellStyle name="_0902 GV_7_KOC ALLIANZ HAYAT 31.12.2002 Monthly PL" xfId="3971" xr:uid="{2461D757-0B4E-4A55-A2F2-FAA8BBC1F751}"/>
    <cellStyle name="_0902 GV_7_KOC ALLIANZ HAYAT 31.12.2002 Monthly PL 10" xfId="3972" xr:uid="{9A7B88CD-8E65-44A9-8C0F-53BDF2D622A5}"/>
    <cellStyle name="_0902 GV_7_KOC ALLIANZ HAYAT 31.12.2002 Monthly PL 2" xfId="3973" xr:uid="{8567C50F-FBAD-40B0-AA3B-12DAAB2E0395}"/>
    <cellStyle name="_0902 GV_7_KOC ALLIANZ HAYAT 31.12.2002 Monthly PL 3" xfId="3974" xr:uid="{5645C21E-965B-43CF-BDB0-D210DF82101A}"/>
    <cellStyle name="_0902 GV_7_KOC ALLIANZ HAYAT 31.12.2002 Monthly PL 4" xfId="3975" xr:uid="{07DE08C5-AF1C-4221-B8BC-44D6FA3DB7BA}"/>
    <cellStyle name="_0902 GV_7_KOC ALLIANZ HAYAT 31.12.2002 Monthly PL 5" xfId="3976" xr:uid="{7613F88B-0A18-4C7B-BABC-902BB3E32B9B}"/>
    <cellStyle name="_0902 GV_7_KOC ALLIANZ HAYAT 31.12.2002 Monthly PL 6" xfId="3977" xr:uid="{A2147029-05C4-4C95-A51A-6846A0A7044C}"/>
    <cellStyle name="_0902 GV_7_KOC ALLIANZ HAYAT 31.12.2002 Monthly PL 7" xfId="3978" xr:uid="{5B60D655-C14B-4ED1-B3F9-7993F4AF60F9}"/>
    <cellStyle name="_0902 GV_7_KOC ALLIANZ HAYAT 31.12.2002 Monthly PL 8" xfId="3979" xr:uid="{1FCF27F9-37B4-4EB8-AA2C-019AB034EAB4}"/>
    <cellStyle name="_0902 GV_7_KOC ALLIANZ HAYAT 31.12.2002 Monthly PL 9" xfId="3980" xr:uid="{1F4BF527-A1F2-4FF6-8418-9BC0F6ED53D0}"/>
    <cellStyle name="_0902 GV_7_Mali Tablolar(26-03-03) " xfId="3981" xr:uid="{1C606DE4-F2DA-4157-AD87-F7807FBAF638}"/>
    <cellStyle name="_0902 GV_7_Mali Tablolar(26-03-03)  2" xfId="3982" xr:uid="{6023ECDB-6B91-4D7E-9900-3AC254766A8B}"/>
    <cellStyle name="_0902 GV_7_Mali Tablolar(26-03-03)  3" xfId="3983" xr:uid="{D54A37E6-BD59-49A4-9B1F-D6D94040EDF7}"/>
    <cellStyle name="_0902 GV_8" xfId="3984" xr:uid="{D3878798-B2DD-4CA0-B7CA-E74EA413E6AC}"/>
    <cellStyle name="_0902 GV_8 10" xfId="3985" xr:uid="{2D5B6575-164E-47F5-9D85-E7862F0D06D0}"/>
    <cellStyle name="_0902 GV_8 2" xfId="3986" xr:uid="{E3DF5F47-672C-4035-99E0-AE85DE015CAF}"/>
    <cellStyle name="_0902 GV_8 3" xfId="3987" xr:uid="{903BDECF-0858-49A2-A857-0B2017C66A0F}"/>
    <cellStyle name="_0902 GV_8 4" xfId="3988" xr:uid="{EBAC917E-5433-48FE-882E-8416BC0BFFCD}"/>
    <cellStyle name="_0902 GV_8 5" xfId="3989" xr:uid="{52AF524C-56EF-4D9F-B5AE-F3051E946AFA}"/>
    <cellStyle name="_0902 GV_8 6" xfId="3990" xr:uid="{16C3AB2F-E346-45A2-8FB5-A6C5D46B1F23}"/>
    <cellStyle name="_0902 GV_8 7" xfId="3991" xr:uid="{7AB246BD-9FD0-416C-8B8B-76B2821E276B}"/>
    <cellStyle name="_0902 GV_8 8" xfId="3992" xr:uid="{2F39DBFD-412D-4285-8DF0-A6808429D2BD}"/>
    <cellStyle name="_0902 GV_8 9" xfId="3993" xr:uid="{7F56E844-769D-4C34-9D41-2A57E54AA82E}"/>
    <cellStyle name="_0902 GV_8_KOC ALLIANZ HAYAT 31.12.2002 Monthly PL" xfId="3994" xr:uid="{9EB12B10-CD53-41BE-A0FE-D0B0A9432EB9}"/>
    <cellStyle name="_0902 GV_8_KOC ALLIANZ HAYAT 31.12.2002 Monthly PL 10" xfId="3995" xr:uid="{D21B0AB9-6EA9-4FC9-A8C2-18C98D45F890}"/>
    <cellStyle name="_0902 GV_8_KOC ALLIANZ HAYAT 31.12.2002 Monthly PL 2" xfId="3996" xr:uid="{998B664F-CFB9-491C-B9BC-5C0F7227B1E7}"/>
    <cellStyle name="_0902 GV_8_KOC ALLIANZ HAYAT 31.12.2002 Monthly PL 3" xfId="3997" xr:uid="{EADB48D9-2705-4BEF-85A4-28E002410839}"/>
    <cellStyle name="_0902 GV_8_KOC ALLIANZ HAYAT 31.12.2002 Monthly PL 4" xfId="3998" xr:uid="{8819DD28-6676-47A6-A323-09B79D06EBCE}"/>
    <cellStyle name="_0902 GV_8_KOC ALLIANZ HAYAT 31.12.2002 Monthly PL 5" xfId="3999" xr:uid="{8A21E759-B6FE-4EA6-89D8-1125433ED57C}"/>
    <cellStyle name="_0902 GV_8_KOC ALLIANZ HAYAT 31.12.2002 Monthly PL 6" xfId="4000" xr:uid="{09703ED0-659F-416F-B2DA-12682958FA45}"/>
    <cellStyle name="_0902 GV_8_KOC ALLIANZ HAYAT 31.12.2002 Monthly PL 7" xfId="4001" xr:uid="{9B281798-A166-49E1-A841-CA50679CA211}"/>
    <cellStyle name="_0902 GV_8_KOC ALLIANZ HAYAT 31.12.2002 Monthly PL 8" xfId="4002" xr:uid="{FDD6E192-8462-4802-B4F8-52F542A32C0D}"/>
    <cellStyle name="_0902 GV_8_KOC ALLIANZ HAYAT 31.12.2002 Monthly PL 9" xfId="4003" xr:uid="{CEC03D87-ED25-4B47-B5BD-B372BF051000}"/>
    <cellStyle name="_0902 GV_8_Mali Tablolar(26-03-03) " xfId="4004" xr:uid="{BCEDAAA8-3F93-45E9-81E8-1BA08C489FFC}"/>
    <cellStyle name="_0902 GV_8_Mali Tablolar(26-03-03)  10" xfId="4005" xr:uid="{C2F52D07-8781-4E17-89A7-994F35968902}"/>
    <cellStyle name="_0902 GV_8_Mali Tablolar(26-03-03)  2" xfId="4006" xr:uid="{D4A4DBBB-0159-4D49-991A-38FCD0B405D0}"/>
    <cellStyle name="_0902 GV_8_Mali Tablolar(26-03-03)  3" xfId="4007" xr:uid="{CDF2BA90-0871-4320-932B-E6AA18D4F3FE}"/>
    <cellStyle name="_0902 GV_8_Mali Tablolar(26-03-03)  4" xfId="4008" xr:uid="{16BDD27F-AD5E-4107-AB9B-78936DFF924C}"/>
    <cellStyle name="_0902 GV_8_Mali Tablolar(26-03-03)  5" xfId="4009" xr:uid="{D7A827FE-7547-41A2-A49F-851BEE664B48}"/>
    <cellStyle name="_0902 GV_8_Mali Tablolar(26-03-03)  6" xfId="4010" xr:uid="{6B995F02-1BC7-43A7-9979-71E7ADD9FF51}"/>
    <cellStyle name="_0902 GV_8_Mali Tablolar(26-03-03)  7" xfId="4011" xr:uid="{6DA0FDD9-2EA8-45C1-9251-7CDA0FE18692}"/>
    <cellStyle name="_0902 GV_8_Mali Tablolar(26-03-03)  8" xfId="4012" xr:uid="{55BAB495-6495-4BD6-9F19-891A16A0AA4B}"/>
    <cellStyle name="_0902 GV_8_Mali Tablolar(26-03-03)  9" xfId="4013" xr:uid="{1BCC96F8-A54D-4BC5-BE8E-C9C9164D74E8}"/>
    <cellStyle name="_0902 GV_9" xfId="4014" xr:uid="{3697BCAC-7095-445D-A260-FB7BE43B3DAE}"/>
    <cellStyle name="_0902 GV_9 10" xfId="4015" xr:uid="{E6F84FDC-8975-41AD-883B-FF3ACB99BE8B}"/>
    <cellStyle name="_0902 GV_9 10_Gross Inflow (@ageas share)" xfId="4016" xr:uid="{59CAF5E6-28C8-4B0E-BA4A-8EC748A55077}"/>
    <cellStyle name="_0902 GV_9 10_Life (EU)" xfId="4017" xr:uid="{1DE22A1A-848C-4FF4-967C-DF916345F1B8}"/>
    <cellStyle name="_0902 GV_9 10_Slide_14 (2)" xfId="4018" xr:uid="{B128B352-FBA1-41F1-8E5E-89917B8F4A03}"/>
    <cellStyle name="_0902 GV_9 10_Slide_30 (2)" xfId="4019" xr:uid="{5FC5BFC6-BB48-4E98-A411-E3DC50AEB110}"/>
    <cellStyle name="_0902 GV_9 10_Slide_37 (1)" xfId="4020" xr:uid="{0238D282-821A-4CEE-86BE-E5580966F1DE}"/>
    <cellStyle name="_0902 GV_9 10_Visionline (Net profit)" xfId="4021" xr:uid="{874E28AB-0416-4990-9434-6F53D87DA151}"/>
    <cellStyle name="_0902 GV_9 2" xfId="4022" xr:uid="{7C3D1EC7-E840-4F71-8E34-EFE34F0D0351}"/>
    <cellStyle name="_0902 GV_9 2_Gross Inflow (@ageas share)" xfId="4023" xr:uid="{1C4CBD6C-5DA4-4543-A5B4-11A734DB4A94}"/>
    <cellStyle name="_0902 GV_9 2_Life (EU)" xfId="4024" xr:uid="{E0F2781E-6C16-4A31-8F52-94DF219F97C4}"/>
    <cellStyle name="_0902 GV_9 2_Slide_14 (2)" xfId="4025" xr:uid="{D5F41214-6FAA-4978-9666-4FD28F3BBBA5}"/>
    <cellStyle name="_0902 GV_9 2_Slide_30 (2)" xfId="4026" xr:uid="{79458CA4-4205-4EE6-AA2F-052CF004A747}"/>
    <cellStyle name="_0902 GV_9 2_Slide_37 (1)" xfId="4027" xr:uid="{D45E3F93-BCBA-41DD-ADDC-B124561FA953}"/>
    <cellStyle name="_0902 GV_9 2_Visionline (Net profit)" xfId="4028" xr:uid="{5C73BC3C-959B-467B-9584-D84E19479451}"/>
    <cellStyle name="_0902 GV_9 3" xfId="4029" xr:uid="{F484ABE8-E7E7-47CA-9AFA-E7F152928EF3}"/>
    <cellStyle name="_0902 GV_9 3_Gross Inflow (@ageas share)" xfId="4030" xr:uid="{3A132244-3B62-4B5C-A7D4-DDD312D53C0D}"/>
    <cellStyle name="_0902 GV_9 3_Life (EU)" xfId="4031" xr:uid="{512002B4-FEFC-4162-BBC7-422DC3404EDC}"/>
    <cellStyle name="_0902 GV_9 3_Slide_14 (2)" xfId="4032" xr:uid="{5C2B7E7C-D4BE-4DD0-A8CA-DA2E146E0BB4}"/>
    <cellStyle name="_0902 GV_9 3_Slide_30 (2)" xfId="4033" xr:uid="{E08B4233-271F-461D-8B04-8DFCEE77A28F}"/>
    <cellStyle name="_0902 GV_9 3_Slide_37 (1)" xfId="4034" xr:uid="{5272F0C7-83E9-46FA-9632-E2B83C08900A}"/>
    <cellStyle name="_0902 GV_9 3_Visionline (Net profit)" xfId="4035" xr:uid="{58CC66DB-2000-4E66-90D2-AB680D34EF3A}"/>
    <cellStyle name="_0902 GV_9 4" xfId="4036" xr:uid="{297CAC73-A4C8-4385-AF37-D7250CC68E39}"/>
    <cellStyle name="_0902 GV_9 4_Gross Inflow (@ageas share)" xfId="4037" xr:uid="{3B166C38-B526-48BD-8ACB-00C8FE55A2E9}"/>
    <cellStyle name="_0902 GV_9 4_Life (EU)" xfId="4038" xr:uid="{08747698-EE7A-41B5-8411-1BE4FB49044B}"/>
    <cellStyle name="_0902 GV_9 4_Slide_14 (2)" xfId="4039" xr:uid="{6D5011AC-BA17-400D-8C00-DAB80703D365}"/>
    <cellStyle name="_0902 GV_9 4_Slide_30 (2)" xfId="4040" xr:uid="{EDB78DAC-2780-46D7-B4AD-A92872ACA19D}"/>
    <cellStyle name="_0902 GV_9 4_Slide_37 (1)" xfId="4041" xr:uid="{8332F714-7ECC-4264-AD40-10282578D88D}"/>
    <cellStyle name="_0902 GV_9 4_Visionline (Net profit)" xfId="4042" xr:uid="{0FA6DCA3-CC4E-47B9-BD54-B98416466930}"/>
    <cellStyle name="_0902 GV_9 5" xfId="4043" xr:uid="{9F129110-3441-49E0-8E9F-51A268D444F2}"/>
    <cellStyle name="_0902 GV_9 5_Gross Inflow (@ageas share)" xfId="4044" xr:uid="{CB3FCCA6-DF55-4A88-944C-D1AC6DC977DE}"/>
    <cellStyle name="_0902 GV_9 5_Life (EU)" xfId="4045" xr:uid="{7E521D43-90F1-415C-8707-B7F4D73F7E7E}"/>
    <cellStyle name="_0902 GV_9 5_Slide_14 (2)" xfId="4046" xr:uid="{97EA5149-3415-4457-B88A-0AF8456A82DE}"/>
    <cellStyle name="_0902 GV_9 5_Slide_30 (2)" xfId="4047" xr:uid="{CEB24C14-CF10-448E-831A-E41E43CFE04A}"/>
    <cellStyle name="_0902 GV_9 5_Slide_37 (1)" xfId="4048" xr:uid="{362DD146-F745-494F-9BAC-AAFBAE165130}"/>
    <cellStyle name="_0902 GV_9 5_Visionline (Net profit)" xfId="4049" xr:uid="{45A14118-199A-47C3-952A-C4D2809605BF}"/>
    <cellStyle name="_0902 GV_9 6" xfId="4050" xr:uid="{F49D2CA2-1A0C-41BA-8244-DC439DC621A5}"/>
    <cellStyle name="_0902 GV_9 6_Gross Inflow (@ageas share)" xfId="4051" xr:uid="{E0502F71-55CB-46D8-98F4-92EA79F9306C}"/>
    <cellStyle name="_0902 GV_9 6_Life (EU)" xfId="4052" xr:uid="{2F2A0878-AA18-44ED-B932-CE3971D5B896}"/>
    <cellStyle name="_0902 GV_9 6_Slide_14 (2)" xfId="4053" xr:uid="{D95ABDF1-4BB5-48DE-B361-39445E33C897}"/>
    <cellStyle name="_0902 GV_9 6_Slide_30 (2)" xfId="4054" xr:uid="{BFB96ECD-22B8-4F83-B8B1-622D36B94E3E}"/>
    <cellStyle name="_0902 GV_9 6_Slide_37 (1)" xfId="4055" xr:uid="{E1830491-7C77-4397-A4EE-ED6EEBA04160}"/>
    <cellStyle name="_0902 GV_9 6_Visionline (Net profit)" xfId="4056" xr:uid="{1C5824D4-7D14-4E87-9954-00F4414FF595}"/>
    <cellStyle name="_0902 GV_9 7" xfId="4057" xr:uid="{69EA3695-88AF-4192-9855-898AE6ADF407}"/>
    <cellStyle name="_0902 GV_9 7_Gross Inflow (@ageas share)" xfId="4058" xr:uid="{08903DEE-A097-4B8C-A058-990179CE547D}"/>
    <cellStyle name="_0902 GV_9 7_Life (EU)" xfId="4059" xr:uid="{81ECE68B-1341-49A9-9CB0-9C06C3BD025A}"/>
    <cellStyle name="_0902 GV_9 7_Slide_14 (2)" xfId="4060" xr:uid="{5588505F-B022-48FD-A2B4-1E8C6951DA1C}"/>
    <cellStyle name="_0902 GV_9 7_Slide_30 (2)" xfId="4061" xr:uid="{E63493D1-40BC-475C-8FC6-7EBC8813BCBA}"/>
    <cellStyle name="_0902 GV_9 7_Slide_37 (1)" xfId="4062" xr:uid="{CBD7EA76-65EE-4C52-9829-06278323FD7C}"/>
    <cellStyle name="_0902 GV_9 7_Visionline (Net profit)" xfId="4063" xr:uid="{C78834A6-3908-4420-8886-BC2DDCF8DE58}"/>
    <cellStyle name="_0902 GV_9 8" xfId="4064" xr:uid="{57228B77-3214-4EA2-977B-B7E4732B7F9A}"/>
    <cellStyle name="_0902 GV_9 8_Gross Inflow (@ageas share)" xfId="4065" xr:uid="{2635E8AE-014E-4239-B812-0A78A30C7C6E}"/>
    <cellStyle name="_0902 GV_9 8_Life (EU)" xfId="4066" xr:uid="{45CC97CE-9B2E-493D-AFA7-5EE903484948}"/>
    <cellStyle name="_0902 GV_9 8_Slide_14 (2)" xfId="4067" xr:uid="{7AB9CA54-5F6B-4DA0-9742-5D6E67AC6393}"/>
    <cellStyle name="_0902 GV_9 8_Slide_30 (2)" xfId="4068" xr:uid="{C214C2CC-9A70-48AB-B1C4-E19639644759}"/>
    <cellStyle name="_0902 GV_9 8_Slide_37 (1)" xfId="4069" xr:uid="{07575E8E-73A2-4579-A2BD-30907412E88E}"/>
    <cellStyle name="_0902 GV_9 8_Visionline (Net profit)" xfId="4070" xr:uid="{76133373-13A1-48B4-9661-BE828B3378C9}"/>
    <cellStyle name="_0902 GV_9 9" xfId="4071" xr:uid="{9631EB98-DD9E-411A-93E3-807956D16FF1}"/>
    <cellStyle name="_0902 GV_9 9_Gross Inflow (@ageas share)" xfId="4072" xr:uid="{D3891567-778A-45D4-938B-CE12B9762D28}"/>
    <cellStyle name="_0902 GV_9 9_Life (EU)" xfId="4073" xr:uid="{3D912881-8E42-4714-8A40-BF0345512751}"/>
    <cellStyle name="_0902 GV_9 9_Slide_14 (2)" xfId="4074" xr:uid="{582BDD39-B0DC-43B9-A014-1027A7437387}"/>
    <cellStyle name="_0902 GV_9 9_Slide_30 (2)" xfId="4075" xr:uid="{35FB3492-594D-438D-B786-17658A87B3AA}"/>
    <cellStyle name="_0902 GV_9 9_Slide_37 (1)" xfId="4076" xr:uid="{6C50BB69-1A66-40B3-9AA9-545E559A18F6}"/>
    <cellStyle name="_0902 GV_9 9_Visionline (Net profit)" xfId="4077" xr:uid="{31DD58D3-BFB5-4B19-AB76-B0F4C0DC9E8E}"/>
    <cellStyle name="_0902 GV_9_Gross Inflow (@ageas share)" xfId="4078" xr:uid="{5CD8B957-8844-4CB0-B2E0-4B5985DBB96C}"/>
    <cellStyle name="_0902 GV_9_KOC ALLIANZ HAYAT 31.12.2002 Monthly PL" xfId="4079" xr:uid="{7773A496-DB84-4EC8-8F96-AD68BF657A9D}"/>
    <cellStyle name="_0902 GV_9_KOC ALLIANZ HAYAT 31.12.2002 Monthly PL 2" xfId="4080" xr:uid="{CAAF8AF6-3210-4167-B87B-DB3493AE9F7A}"/>
    <cellStyle name="_0902 GV_9_KOC ALLIANZ HAYAT 31.12.2002 Monthly PL 3" xfId="4081" xr:uid="{11D311F8-1C77-46C1-8ADC-87561067003A}"/>
    <cellStyle name="_0902 GV_9_Life (EU)" xfId="4082" xr:uid="{534416ED-85C6-4A7C-AEBD-93A94315031C}"/>
    <cellStyle name="_0902 GV_9_Mali Tablolar(26-03-03) " xfId="4083" xr:uid="{1D1EAC91-9625-4796-A271-4985F0631AC2}"/>
    <cellStyle name="_0902 GV_9_Mali Tablolar(26-03-03)  10" xfId="4084" xr:uid="{068FFAC3-B20E-448B-A3E1-6DAE60A91480}"/>
    <cellStyle name="_0902 GV_9_Mali Tablolar(26-03-03)  10_Gross Inflow (@ageas share)" xfId="4085" xr:uid="{A38C2FE0-E2CD-4701-A419-0245E7BA483E}"/>
    <cellStyle name="_0902 GV_9_Mali Tablolar(26-03-03)  10_Life (EU)" xfId="4086" xr:uid="{7AA8B7C9-2F6B-472F-9822-B55FEDFE6D3F}"/>
    <cellStyle name="_0902 GV_9_Mali Tablolar(26-03-03)  10_Slide_14 (2)" xfId="4087" xr:uid="{FE3BD1A1-CB54-4AE9-8B5A-BAC1262D7C28}"/>
    <cellStyle name="_0902 GV_9_Mali Tablolar(26-03-03)  10_Slide_30 (2)" xfId="4088" xr:uid="{8170A6B3-EC58-419F-B8F2-1112AF27E070}"/>
    <cellStyle name="_0902 GV_9_Mali Tablolar(26-03-03)  10_Slide_37 (1)" xfId="4089" xr:uid="{EDE6EC00-A8BB-44FA-B45D-947EAE5FF57C}"/>
    <cellStyle name="_0902 GV_9_Mali Tablolar(26-03-03)  10_Visionline (Net profit)" xfId="4090" xr:uid="{4A23E8AA-B8D4-4EBC-8473-05832BB4BB59}"/>
    <cellStyle name="_0902 GV_9_Mali Tablolar(26-03-03)  2" xfId="4091" xr:uid="{E38F4438-B380-4527-AE88-4189AB34CB7D}"/>
    <cellStyle name="_0902 GV_9_Mali Tablolar(26-03-03)  2_Gross Inflow (@ageas share)" xfId="4092" xr:uid="{7BA6E066-18A2-49FC-B8E8-5B04A51820DE}"/>
    <cellStyle name="_0902 GV_9_Mali Tablolar(26-03-03)  2_Life (EU)" xfId="4093" xr:uid="{3CEFA1D9-8CB7-4E58-9E12-D59644F583AE}"/>
    <cellStyle name="_0902 GV_9_Mali Tablolar(26-03-03)  2_Slide_14 (2)" xfId="4094" xr:uid="{045D518D-86B3-4E49-A6CD-12EE6A33DC36}"/>
    <cellStyle name="_0902 GV_9_Mali Tablolar(26-03-03)  2_Slide_30 (2)" xfId="4095" xr:uid="{F15C21D3-1804-42EF-B661-B4F8DA627F80}"/>
    <cellStyle name="_0902 GV_9_Mali Tablolar(26-03-03)  2_Slide_37 (1)" xfId="4096" xr:uid="{27C11462-3F84-495F-B863-302D58381D6D}"/>
    <cellStyle name="_0902 GV_9_Mali Tablolar(26-03-03)  2_Visionline (Net profit)" xfId="4097" xr:uid="{C94BFDAD-ACCA-462F-837A-A623F80CEFB2}"/>
    <cellStyle name="_0902 GV_9_Mali Tablolar(26-03-03)  3" xfId="4098" xr:uid="{A771A549-184F-4A31-84BA-ECB59213C2B9}"/>
    <cellStyle name="_0902 GV_9_Mali Tablolar(26-03-03)  3_Gross Inflow (@ageas share)" xfId="4099" xr:uid="{7EF0106D-62FA-440D-93C1-93A20D43A08A}"/>
    <cellStyle name="_0902 GV_9_Mali Tablolar(26-03-03)  3_Life (EU)" xfId="4100" xr:uid="{AB3AE8D4-4CBB-43E9-A631-AB7F8828CAB5}"/>
    <cellStyle name="_0902 GV_9_Mali Tablolar(26-03-03)  3_Slide_14 (2)" xfId="4101" xr:uid="{DB94446E-FF34-4E46-8924-E703F00D1F02}"/>
    <cellStyle name="_0902 GV_9_Mali Tablolar(26-03-03)  3_Slide_30 (2)" xfId="4102" xr:uid="{9566420E-2F67-4AE9-9487-7B6626DA2B1F}"/>
    <cellStyle name="_0902 GV_9_Mali Tablolar(26-03-03)  3_Slide_37 (1)" xfId="4103" xr:uid="{C8A89921-C0BF-477A-873D-0F6D2C130AD2}"/>
    <cellStyle name="_0902 GV_9_Mali Tablolar(26-03-03)  3_Visionline (Net profit)" xfId="4104" xr:uid="{DBDBE0E9-6B02-4156-AF3F-FEBA894BFFC0}"/>
    <cellStyle name="_0902 GV_9_Mali Tablolar(26-03-03)  4" xfId="4105" xr:uid="{688ECE69-4E98-4DB8-B867-2BF0C195CD66}"/>
    <cellStyle name="_0902 GV_9_Mali Tablolar(26-03-03)  4_Gross Inflow (@ageas share)" xfId="4106" xr:uid="{8C07FFB4-2C4B-4854-AE78-E5914DE47503}"/>
    <cellStyle name="_0902 GV_9_Mali Tablolar(26-03-03)  4_Life (EU)" xfId="4107" xr:uid="{72FF26ED-2946-45F7-A5D2-C6EA1B7EEDAD}"/>
    <cellStyle name="_0902 GV_9_Mali Tablolar(26-03-03)  4_Slide_14 (2)" xfId="4108" xr:uid="{10FE84C3-CA10-4DFD-82B2-8256A192E189}"/>
    <cellStyle name="_0902 GV_9_Mali Tablolar(26-03-03)  4_Slide_30 (2)" xfId="4109" xr:uid="{D84DD01C-30D2-4C06-A075-F8DCFA9C1593}"/>
    <cellStyle name="_0902 GV_9_Mali Tablolar(26-03-03)  4_Slide_37 (1)" xfId="4110" xr:uid="{0E3BC197-45BC-4C58-93B9-663231F938E5}"/>
    <cellStyle name="_0902 GV_9_Mali Tablolar(26-03-03)  4_Visionline (Net profit)" xfId="4111" xr:uid="{60DDFEA6-1FF2-455A-B9DC-73618DD0677F}"/>
    <cellStyle name="_0902 GV_9_Mali Tablolar(26-03-03)  5" xfId="4112" xr:uid="{BFBEF413-A8B8-4C57-9452-C6CE9BDD1450}"/>
    <cellStyle name="_0902 GV_9_Mali Tablolar(26-03-03)  5_Gross Inflow (@ageas share)" xfId="4113" xr:uid="{16095C57-6D99-4092-9C41-43E64A5D184E}"/>
    <cellStyle name="_0902 GV_9_Mali Tablolar(26-03-03)  5_Life (EU)" xfId="4114" xr:uid="{2B2ACD55-5086-479F-9F0B-C6CA6F2D0D0F}"/>
    <cellStyle name="_0902 GV_9_Mali Tablolar(26-03-03)  5_Slide_14 (2)" xfId="4115" xr:uid="{F96100CE-DA76-42E9-AB4F-DD9B7F7CAB77}"/>
    <cellStyle name="_0902 GV_9_Mali Tablolar(26-03-03)  5_Slide_30 (2)" xfId="4116" xr:uid="{02C17BE6-727A-4893-A1EB-391747CC19C6}"/>
    <cellStyle name="_0902 GV_9_Mali Tablolar(26-03-03)  5_Slide_37 (1)" xfId="4117" xr:uid="{336D9E76-E843-4AAE-8307-C873AB4887CB}"/>
    <cellStyle name="_0902 GV_9_Mali Tablolar(26-03-03)  5_Visionline (Net profit)" xfId="4118" xr:uid="{E5B3E44A-DC99-4BE9-9F39-D299D7432E7E}"/>
    <cellStyle name="_0902 GV_9_Mali Tablolar(26-03-03)  6" xfId="4119" xr:uid="{3F1E88DD-BC8E-4091-A6C7-D947F580B1E9}"/>
    <cellStyle name="_0902 GV_9_Mali Tablolar(26-03-03)  6_Gross Inflow (@ageas share)" xfId="4120" xr:uid="{A87A6534-7565-45D2-9E55-3D7C4BFD2F97}"/>
    <cellStyle name="_0902 GV_9_Mali Tablolar(26-03-03)  6_Life (EU)" xfId="4121" xr:uid="{FA779330-5731-4F2B-A9E0-0D9DA6E5B563}"/>
    <cellStyle name="_0902 GV_9_Mali Tablolar(26-03-03)  6_Slide_14 (2)" xfId="4122" xr:uid="{EE9ECB6F-F357-4AA4-B810-6B157B942C65}"/>
    <cellStyle name="_0902 GV_9_Mali Tablolar(26-03-03)  6_Slide_30 (2)" xfId="4123" xr:uid="{F67D31EE-B0A7-41CB-9FC6-6A874D8D9A69}"/>
    <cellStyle name="_0902 GV_9_Mali Tablolar(26-03-03)  6_Slide_37 (1)" xfId="4124" xr:uid="{445B14D4-A1A3-46CC-9258-2F902DFD5C46}"/>
    <cellStyle name="_0902 GV_9_Mali Tablolar(26-03-03)  6_Visionline (Net profit)" xfId="4125" xr:uid="{C6FAC3BE-BFB7-40E7-8804-A28BAA8BC61F}"/>
    <cellStyle name="_0902 GV_9_Mali Tablolar(26-03-03)  7" xfId="4126" xr:uid="{567FB0C5-C7EB-41EE-85E2-90733B8F4F47}"/>
    <cellStyle name="_0902 GV_9_Mali Tablolar(26-03-03)  7_Gross Inflow (@ageas share)" xfId="4127" xr:uid="{CCCD62EA-997A-4AEE-AE24-98B3FB81C544}"/>
    <cellStyle name="_0902 GV_9_Mali Tablolar(26-03-03)  7_Life (EU)" xfId="4128" xr:uid="{F0D2030D-F51D-4311-B643-575D1EC2BFE1}"/>
    <cellStyle name="_0902 GV_9_Mali Tablolar(26-03-03)  7_Slide_14 (2)" xfId="4129" xr:uid="{D8A81D36-660E-4519-9B9A-040AC14035D6}"/>
    <cellStyle name="_0902 GV_9_Mali Tablolar(26-03-03)  7_Slide_30 (2)" xfId="4130" xr:uid="{22CC23DF-28BB-4109-B7E7-E6795F590D63}"/>
    <cellStyle name="_0902 GV_9_Mali Tablolar(26-03-03)  7_Slide_37 (1)" xfId="4131" xr:uid="{D02CF2E2-7382-4466-99EA-97580EF56A18}"/>
    <cellStyle name="_0902 GV_9_Mali Tablolar(26-03-03)  7_Visionline (Net profit)" xfId="4132" xr:uid="{0FA55905-E0C2-4B6C-B14A-6272511265D3}"/>
    <cellStyle name="_0902 GV_9_Mali Tablolar(26-03-03)  8" xfId="4133" xr:uid="{CDE6B530-A68C-4EE3-92DB-9D535DCB17E9}"/>
    <cellStyle name="_0902 GV_9_Mali Tablolar(26-03-03)  8_Gross Inflow (@ageas share)" xfId="4134" xr:uid="{9FA80A03-D106-4161-9D32-C83E97B7AF88}"/>
    <cellStyle name="_0902 GV_9_Mali Tablolar(26-03-03)  8_Life (EU)" xfId="4135" xr:uid="{BFC0FE55-A178-4941-A9E7-CF4650E6D6D5}"/>
    <cellStyle name="_0902 GV_9_Mali Tablolar(26-03-03)  8_Slide_14 (2)" xfId="4136" xr:uid="{7DCE05E2-48BD-4129-859D-60DA6D36E5F5}"/>
    <cellStyle name="_0902 GV_9_Mali Tablolar(26-03-03)  8_Slide_30 (2)" xfId="4137" xr:uid="{50AE9B9D-6F69-4E18-A9E2-225E64960A98}"/>
    <cellStyle name="_0902 GV_9_Mali Tablolar(26-03-03)  8_Slide_37 (1)" xfId="4138" xr:uid="{2D5C80B9-495F-4877-9BB6-CDCDF2A594AA}"/>
    <cellStyle name="_0902 GV_9_Mali Tablolar(26-03-03)  8_Visionline (Net profit)" xfId="4139" xr:uid="{5309104C-DFF0-43C9-86EF-3D3C57BF2D90}"/>
    <cellStyle name="_0902 GV_9_Mali Tablolar(26-03-03)  9" xfId="4140" xr:uid="{F312BFD7-77C7-4418-9767-FE725B7457DC}"/>
    <cellStyle name="_0902 GV_9_Mali Tablolar(26-03-03)  9_Gross Inflow (@ageas share)" xfId="4141" xr:uid="{4C2E7A18-A2CD-4D3C-83FB-5617C7B87988}"/>
    <cellStyle name="_0902 GV_9_Mali Tablolar(26-03-03)  9_Life (EU)" xfId="4142" xr:uid="{F8940714-EA8E-40E7-B3A8-81AAF8DF15B1}"/>
    <cellStyle name="_0902 GV_9_Mali Tablolar(26-03-03)  9_Slide_14 (2)" xfId="4143" xr:uid="{2338B692-82FB-45FE-A68A-CC249DC2DA9D}"/>
    <cellStyle name="_0902 GV_9_Mali Tablolar(26-03-03)  9_Slide_30 (2)" xfId="4144" xr:uid="{01E36408-377C-48BA-82FA-8670277E12B2}"/>
    <cellStyle name="_0902 GV_9_Mali Tablolar(26-03-03)  9_Slide_37 (1)" xfId="4145" xr:uid="{FFF511B3-6C3E-4C96-9011-6EBFD57CC666}"/>
    <cellStyle name="_0902 GV_9_Mali Tablolar(26-03-03)  9_Visionline (Net profit)" xfId="4146" xr:uid="{627DCEB9-A4B9-43D3-BC2F-4D28927B9998}"/>
    <cellStyle name="_0902 GV_9_Mali Tablolar(26-03-03) _Gross Inflow (@ageas share)" xfId="4147" xr:uid="{C2524521-D07F-42D0-8C53-73B2D6960F44}"/>
    <cellStyle name="_0902 GV_9_Mali Tablolar(26-03-03) _Life (EU)" xfId="4148" xr:uid="{F024EFF6-8BC6-4011-A75A-42BE6309A785}"/>
    <cellStyle name="_0902 GV_9_Mali Tablolar(26-03-03) _Slide_14 (2)" xfId="4149" xr:uid="{E2D24DD5-FD28-423C-AB42-5B14B0C4DC73}"/>
    <cellStyle name="_0902 GV_9_Mali Tablolar(26-03-03) _Slide_30 (2)" xfId="4150" xr:uid="{E3FB0541-27EF-4A39-97F2-7E26C716B624}"/>
    <cellStyle name="_0902 GV_9_Mali Tablolar(26-03-03) _Slide_37 (1)" xfId="4151" xr:uid="{46A6A2D4-4440-4518-ABCC-E8A35D0C0D86}"/>
    <cellStyle name="_0902 GV_9_Mali Tablolar(26-03-03) _Visionline (Net profit)" xfId="4152" xr:uid="{F198117E-41F1-4FDC-89DE-37236A6256A2}"/>
    <cellStyle name="_0902 GV_9_Slide_14 (2)" xfId="4153" xr:uid="{52A5E2D5-EE81-4474-8510-968FCF7D8D51}"/>
    <cellStyle name="_0902 GV_9_Slide_30 (2)" xfId="4154" xr:uid="{D6D6E29E-21AD-4668-A46A-A2EDD3179E6E}"/>
    <cellStyle name="_0902 GV_9_Slide_37 (1)" xfId="4155" xr:uid="{2171FC52-5FE3-4093-BD0C-03A3AB16F850}"/>
    <cellStyle name="_0902 GV_9_Visionline (Net profit)" xfId="4156" xr:uid="{1BACD578-5349-4C22-BC37-C83CD907526A}"/>
    <cellStyle name="_0902 GV_A" xfId="4157" xr:uid="{72C9E494-7947-46DC-8880-3A0223CA8976}"/>
    <cellStyle name="_0902 GV_A 2" xfId="4158" xr:uid="{963D7257-F7D1-4854-B3E7-B335B10E5A30}"/>
    <cellStyle name="_0902 GV_A 3" xfId="4159" xr:uid="{98CE75C7-AF35-49BE-949C-9D82E96DE75E}"/>
    <cellStyle name="_0902 GV_A_KOC ALLIANZ HAYAT 31.12.2002 Monthly PL" xfId="4160" xr:uid="{0A8E78A0-11C6-4C2B-920A-910216852D11}"/>
    <cellStyle name="_0902 GV_A_KOC ALLIANZ HAYAT 31.12.2002 Monthly PL 10" xfId="4161" xr:uid="{7F113207-BDDC-45DB-B9A4-46545B7F99BD}"/>
    <cellStyle name="_0902 GV_A_KOC ALLIANZ HAYAT 31.12.2002 Monthly PL 2" xfId="4162" xr:uid="{D810E47B-2C20-44F4-A717-77424532754A}"/>
    <cellStyle name="_0902 GV_A_KOC ALLIANZ HAYAT 31.12.2002 Monthly PL 3" xfId="4163" xr:uid="{E9F6A2C3-93F6-4E40-A740-D9C8B8BFE061}"/>
    <cellStyle name="_0902 GV_A_KOC ALLIANZ HAYAT 31.12.2002 Monthly PL 4" xfId="4164" xr:uid="{88E8B4F4-A126-4BCF-B788-058AB166F6F9}"/>
    <cellStyle name="_0902 GV_A_KOC ALLIANZ HAYAT 31.12.2002 Monthly PL 5" xfId="4165" xr:uid="{3F2AD532-45B3-4B41-824E-22F1DACD7007}"/>
    <cellStyle name="_0902 GV_A_KOC ALLIANZ HAYAT 31.12.2002 Monthly PL 6" xfId="4166" xr:uid="{F280FEB4-4769-48AF-AD68-4FD5FA4B0C78}"/>
    <cellStyle name="_0902 GV_A_KOC ALLIANZ HAYAT 31.12.2002 Monthly PL 7" xfId="4167" xr:uid="{3B683FDF-1639-4F3C-B182-780D68D2EF3A}"/>
    <cellStyle name="_0902 GV_A_KOC ALLIANZ HAYAT 31.12.2002 Monthly PL 8" xfId="4168" xr:uid="{114432E5-7914-46A6-8EE8-E69CA3CD4148}"/>
    <cellStyle name="_0902 GV_A_KOC ALLIANZ HAYAT 31.12.2002 Monthly PL 9" xfId="4169" xr:uid="{354F6CBD-A797-4C81-92D5-68C58311CD6F}"/>
    <cellStyle name="_0902 GV_A_Mali Tablolar(26-03-03) " xfId="4170" xr:uid="{FA761FB8-86F0-4CAA-8DB0-54275C76D7F6}"/>
    <cellStyle name="_0902 GV_A_Mali Tablolar(26-03-03)  2" xfId="4171" xr:uid="{32E62E3B-E001-42CA-8E6B-10BE5760CB21}"/>
    <cellStyle name="_0902 GV_A_Mali Tablolar(26-03-03)  3" xfId="4172" xr:uid="{9E1CA944-D2A6-4AF4-BB6C-18CE69F3293D}"/>
    <cellStyle name="_0902 GV_B" xfId="4173" xr:uid="{1836BA06-AEDC-4177-AE98-B50087EAEB25}"/>
    <cellStyle name="_0902 GV_B 10" xfId="4174" xr:uid="{1252DB9A-CB92-4E13-9286-BA4F9CAF410B}"/>
    <cellStyle name="_0902 GV_B 2" xfId="4175" xr:uid="{F076089E-B79F-4C39-AF67-B02E227CEDCC}"/>
    <cellStyle name="_0902 GV_B 3" xfId="4176" xr:uid="{33E199DE-EEDE-445E-A39D-78580B43CB6E}"/>
    <cellStyle name="_0902 GV_B 4" xfId="4177" xr:uid="{68A0C50E-C98F-4173-B0BB-6581B0F7F2D0}"/>
    <cellStyle name="_0902 GV_B 5" xfId="4178" xr:uid="{1F7FCA05-6B98-495C-B7A7-F7014152E68B}"/>
    <cellStyle name="_0902 GV_B 6" xfId="4179" xr:uid="{F09F7D7C-E3B8-454C-BFC7-82D5D3FF52A9}"/>
    <cellStyle name="_0902 GV_B 7" xfId="4180" xr:uid="{B52F5153-E228-4CD2-8F40-43175C36572E}"/>
    <cellStyle name="_0902 GV_B 8" xfId="4181" xr:uid="{5624B41F-845F-45F8-8EBB-B82E4B593523}"/>
    <cellStyle name="_0902 GV_B 9" xfId="4182" xr:uid="{BD271409-218D-49FF-AF34-89B7BADA9805}"/>
    <cellStyle name="_0902 GV_B_KOC ALLIANZ HAYAT 31.12.2002 Monthly PL" xfId="4183" xr:uid="{DB9106ED-B340-457E-B1DA-1F071027B0AF}"/>
    <cellStyle name="_0902 GV_B_KOC ALLIANZ HAYAT 31.12.2002 Monthly PL 2" xfId="4184" xr:uid="{5710F7E1-4CCC-4C01-A99A-62E469434BC1}"/>
    <cellStyle name="_0902 GV_B_KOC ALLIANZ HAYAT 31.12.2002 Monthly PL 3" xfId="4185" xr:uid="{DFD0072F-3B2A-45D5-81B8-D0E73A9F7079}"/>
    <cellStyle name="_0902 GV_B_Mali Tablolar(26-03-03) " xfId="4186" xr:uid="{C67E830A-5137-4C1E-8B2A-39A33D10FEA9}"/>
    <cellStyle name="_0902 GV_B_Mali Tablolar(26-03-03)  10" xfId="4187" xr:uid="{FA9F0879-7BDD-42B9-8741-7CA9BC2E45CD}"/>
    <cellStyle name="_0902 GV_B_Mali Tablolar(26-03-03)  2" xfId="4188" xr:uid="{60EE475E-ABA6-4415-BBDE-D2FFF0B32550}"/>
    <cellStyle name="_0902 GV_B_Mali Tablolar(26-03-03)  3" xfId="4189" xr:uid="{04B7B192-1D42-447C-A5B4-3EAE3680711B}"/>
    <cellStyle name="_0902 GV_B_Mali Tablolar(26-03-03)  4" xfId="4190" xr:uid="{086345C6-7CF4-47E9-9DA2-105A2CCEC2F9}"/>
    <cellStyle name="_0902 GV_B_Mali Tablolar(26-03-03)  5" xfId="4191" xr:uid="{D15FBE25-4DC1-4314-8706-98B5C05A27DB}"/>
    <cellStyle name="_0902 GV_B_Mali Tablolar(26-03-03)  6" xfId="4192" xr:uid="{B9110520-64A0-4BFD-989C-31BBDA0DB213}"/>
    <cellStyle name="_0902 GV_B_Mali Tablolar(26-03-03)  7" xfId="4193" xr:uid="{52E40623-3FB9-431C-AEF7-4324B57F4DCD}"/>
    <cellStyle name="_0902 GV_B_Mali Tablolar(26-03-03)  8" xfId="4194" xr:uid="{989457E2-CBDE-48E9-A0F7-086E0D76E26E}"/>
    <cellStyle name="_0902 GV_B_Mali Tablolar(26-03-03)  9" xfId="4195" xr:uid="{A0CEA79F-57E6-4964-BFF5-9066D6331D20}"/>
    <cellStyle name="_0902 GV_C" xfId="4196" xr:uid="{F0E081BA-70D6-45BC-9F5D-2EA361E1C1E4}"/>
    <cellStyle name="_0902 GV_C 10" xfId="4197" xr:uid="{7A59CA99-EFF7-46B5-8AA3-9B0445BE2714}"/>
    <cellStyle name="_0902 GV_C 2" xfId="4198" xr:uid="{710E643A-BBEC-4AE2-9E1D-2BB502B3A65E}"/>
    <cellStyle name="_0902 GV_C 3" xfId="4199" xr:uid="{14B4F981-629C-4533-B5F3-74F380BFCBC2}"/>
    <cellStyle name="_0902 GV_C 4" xfId="4200" xr:uid="{DE6A18CE-6F17-49BB-B0B6-44AA858E6ECD}"/>
    <cellStyle name="_0902 GV_C 5" xfId="4201" xr:uid="{9139E0B2-C379-42C0-B676-83D798B8BA91}"/>
    <cellStyle name="_0902 GV_C 6" xfId="4202" xr:uid="{67F497F7-4FF7-47BD-B45B-37A5E475CF8F}"/>
    <cellStyle name="_0902 GV_C 7" xfId="4203" xr:uid="{4E78CEE9-51D5-4B90-BF30-0199CD5619EF}"/>
    <cellStyle name="_0902 GV_C 8" xfId="4204" xr:uid="{7F05D2F4-2CF8-4C52-BA8D-99E3EDA6F18D}"/>
    <cellStyle name="_0902 GV_C 9" xfId="4205" xr:uid="{60069445-C304-4D26-BB09-22660A5CBEE3}"/>
    <cellStyle name="_0902 GV_C_KOC ALLIANZ HAYAT 31.12.2002 Monthly PL" xfId="4206" xr:uid="{BBA6A2A9-5DBE-4746-8E54-4B814CD4966E}"/>
    <cellStyle name="_0902 GV_C_KOC ALLIANZ HAYAT 31.12.2002 Monthly PL 10" xfId="4207" xr:uid="{EC44F542-8638-4E10-BF0E-B509AC458116}"/>
    <cellStyle name="_0902 GV_C_KOC ALLIANZ HAYAT 31.12.2002 Monthly PL 2" xfId="4208" xr:uid="{82CACDA1-2520-4815-B6EA-0B416D8D87E3}"/>
    <cellStyle name="_0902 GV_C_KOC ALLIANZ HAYAT 31.12.2002 Monthly PL 3" xfId="4209" xr:uid="{CBB43B92-1C92-4044-8D14-191111A0EB2B}"/>
    <cellStyle name="_0902 GV_C_KOC ALLIANZ HAYAT 31.12.2002 Monthly PL 4" xfId="4210" xr:uid="{CF128942-2EE2-4DC7-A76F-D0AF3910397E}"/>
    <cellStyle name="_0902 GV_C_KOC ALLIANZ HAYAT 31.12.2002 Monthly PL 5" xfId="4211" xr:uid="{BF80DC58-7D9F-4034-AF4F-1E3FC40B441D}"/>
    <cellStyle name="_0902 GV_C_KOC ALLIANZ HAYAT 31.12.2002 Monthly PL 6" xfId="4212" xr:uid="{F64462FF-B96D-4A2B-9C7E-8A73E88F045F}"/>
    <cellStyle name="_0902 GV_C_KOC ALLIANZ HAYAT 31.12.2002 Monthly PL 7" xfId="4213" xr:uid="{735824E0-7366-49CA-B1A4-A3E883BE2080}"/>
    <cellStyle name="_0902 GV_C_KOC ALLIANZ HAYAT 31.12.2002 Monthly PL 8" xfId="4214" xr:uid="{4D83B752-3C81-4FFB-AF18-EBB1AF9AD769}"/>
    <cellStyle name="_0902 GV_C_KOC ALLIANZ HAYAT 31.12.2002 Monthly PL 9" xfId="4215" xr:uid="{D8A61D15-78F0-4977-A916-356465503B36}"/>
    <cellStyle name="_0902 GV_C_Mali Tablolar(26-03-03) " xfId="4216" xr:uid="{120E9F97-8744-4221-9FB5-693BA45CE4E1}"/>
    <cellStyle name="_0902 GV_C_Mali Tablolar(26-03-03)  10" xfId="4217" xr:uid="{60DB957D-67CB-4037-A3AD-3AA46BCEF39C}"/>
    <cellStyle name="_0902 GV_C_Mali Tablolar(26-03-03)  2" xfId="4218" xr:uid="{A64DE837-4D39-4BDC-9DEE-0A325DB4C70A}"/>
    <cellStyle name="_0902 GV_C_Mali Tablolar(26-03-03)  3" xfId="4219" xr:uid="{C742A479-5920-4F55-A302-B32D9CA31CA3}"/>
    <cellStyle name="_0902 GV_C_Mali Tablolar(26-03-03)  4" xfId="4220" xr:uid="{0672778E-37F6-49ED-9993-47F1BBBFF422}"/>
    <cellStyle name="_0902 GV_C_Mali Tablolar(26-03-03)  5" xfId="4221" xr:uid="{AB9FC96C-70EA-40BD-BF21-7D48B67F7476}"/>
    <cellStyle name="_0902 GV_C_Mali Tablolar(26-03-03)  6" xfId="4222" xr:uid="{1B56E440-7CA2-4753-8D63-F7F73AEB1F93}"/>
    <cellStyle name="_0902 GV_C_Mali Tablolar(26-03-03)  7" xfId="4223" xr:uid="{17EDCD73-57E5-470A-ACCB-C721D5D467F7}"/>
    <cellStyle name="_0902 GV_C_Mali Tablolar(26-03-03)  8" xfId="4224" xr:uid="{2600132E-2EEB-4AF8-9CCE-0ECF835A942E}"/>
    <cellStyle name="_0902 GV_C_Mali Tablolar(26-03-03)  9" xfId="4225" xr:uid="{F9FD3953-1269-4F0F-AC1D-27BCD0AA8825}"/>
    <cellStyle name="_0902 GV_D" xfId="4226" xr:uid="{D235851C-A355-4D0E-BFBF-F2CC86FD0176}"/>
    <cellStyle name="_0902 GV_D_KOC ALLIANZ HAYAT 31.12.2002 Monthly PL" xfId="4227" xr:uid="{173302C8-16F9-49E1-B120-2F5FF678D751}"/>
    <cellStyle name="_0902 GV_D_KOC ALLIANZ HAYAT 31.12.2002 Monthly PL 10" xfId="4228" xr:uid="{46035EDD-D0A5-4829-90A2-63E918F96AFE}"/>
    <cellStyle name="_0902 GV_D_KOC ALLIANZ HAYAT 31.12.2002 Monthly PL 10_Gross Inflow (@ageas share)" xfId="4229" xr:uid="{E0320184-DC6E-4717-9024-C32125403B2D}"/>
    <cellStyle name="_0902 GV_D_KOC ALLIANZ HAYAT 31.12.2002 Monthly PL 10_Life (EU)" xfId="4230" xr:uid="{A667B73B-1171-4A40-885D-517C15D8A6D2}"/>
    <cellStyle name="_0902 GV_D_KOC ALLIANZ HAYAT 31.12.2002 Monthly PL 10_Slide_14 (2)" xfId="4231" xr:uid="{A5DD4B8B-BC8D-4DD0-AD26-91CD19036828}"/>
    <cellStyle name="_0902 GV_D_KOC ALLIANZ HAYAT 31.12.2002 Monthly PL 10_Slide_30 (2)" xfId="4232" xr:uid="{BB04DC15-DD61-400A-ACB9-B1762D289F6A}"/>
    <cellStyle name="_0902 GV_D_KOC ALLIANZ HAYAT 31.12.2002 Monthly PL 10_Slide_37 (1)" xfId="4233" xr:uid="{791D8093-314E-4745-938A-B575F8A10EF6}"/>
    <cellStyle name="_0902 GV_D_KOC ALLIANZ HAYAT 31.12.2002 Monthly PL 10_Visionline (Net profit)" xfId="4234" xr:uid="{1504418F-9B61-4608-9C4F-2B2C57D8D329}"/>
    <cellStyle name="_0902 GV_D_KOC ALLIANZ HAYAT 31.12.2002 Monthly PL 2" xfId="4235" xr:uid="{4904ECB8-1440-4311-A707-978D487928BE}"/>
    <cellStyle name="_0902 GV_D_KOC ALLIANZ HAYAT 31.12.2002 Monthly PL 2_Gross Inflow (@ageas share)" xfId="4236" xr:uid="{B1CDE44A-8CCF-4BA1-ADF7-3C3E59AF9D5E}"/>
    <cellStyle name="_0902 GV_D_KOC ALLIANZ HAYAT 31.12.2002 Monthly PL 2_Life (EU)" xfId="4237" xr:uid="{2611DBAF-573D-48DD-9DB3-C1611387AA8A}"/>
    <cellStyle name="_0902 GV_D_KOC ALLIANZ HAYAT 31.12.2002 Monthly PL 2_Slide_14 (2)" xfId="4238" xr:uid="{18E1BD98-4E30-401F-86F7-DC17FDBDB4DC}"/>
    <cellStyle name="_0902 GV_D_KOC ALLIANZ HAYAT 31.12.2002 Monthly PL 2_Slide_30 (2)" xfId="4239" xr:uid="{871AF4A0-B97A-4CFD-85A5-340EB388AB90}"/>
    <cellStyle name="_0902 GV_D_KOC ALLIANZ HAYAT 31.12.2002 Monthly PL 2_Slide_37 (1)" xfId="4240" xr:uid="{5E761499-6381-4970-B07B-AEA34529767C}"/>
    <cellStyle name="_0902 GV_D_KOC ALLIANZ HAYAT 31.12.2002 Monthly PL 2_Visionline (Net profit)" xfId="4241" xr:uid="{8ECE425B-C7B1-4E1C-8F0A-A70A4DF47981}"/>
    <cellStyle name="_0902 GV_D_KOC ALLIANZ HAYAT 31.12.2002 Monthly PL 3" xfId="4242" xr:uid="{97DF40D5-E073-4201-B2D9-EDEE6BFA0A06}"/>
    <cellStyle name="_0902 GV_D_KOC ALLIANZ HAYAT 31.12.2002 Monthly PL 3_Gross Inflow (@ageas share)" xfId="4243" xr:uid="{AF5D07A4-3635-40A5-9742-2B23BD4D9390}"/>
    <cellStyle name="_0902 GV_D_KOC ALLIANZ HAYAT 31.12.2002 Monthly PL 3_Life (EU)" xfId="4244" xr:uid="{4EDE7D51-0B6C-4C9B-BA33-775865FC1C00}"/>
    <cellStyle name="_0902 GV_D_KOC ALLIANZ HAYAT 31.12.2002 Monthly PL 3_Slide_14 (2)" xfId="4245" xr:uid="{8168A201-4FC8-4E8E-A171-49FEDBC9FFD3}"/>
    <cellStyle name="_0902 GV_D_KOC ALLIANZ HAYAT 31.12.2002 Monthly PL 3_Slide_30 (2)" xfId="4246" xr:uid="{91ADD8BD-5E15-4296-9DA1-B793ADE28EEC}"/>
    <cellStyle name="_0902 GV_D_KOC ALLIANZ HAYAT 31.12.2002 Monthly PL 3_Slide_37 (1)" xfId="4247" xr:uid="{1986E3C3-FFFA-47DC-A1EC-240AFEDCCDA8}"/>
    <cellStyle name="_0902 GV_D_KOC ALLIANZ HAYAT 31.12.2002 Monthly PL 3_Visionline (Net profit)" xfId="4248" xr:uid="{08097501-91D1-4B8E-915B-6F76073DC7C1}"/>
    <cellStyle name="_0902 GV_D_KOC ALLIANZ HAYAT 31.12.2002 Monthly PL 4" xfId="4249" xr:uid="{63639427-0995-4079-916B-D4AD866B90C4}"/>
    <cellStyle name="_0902 GV_D_KOC ALLIANZ HAYAT 31.12.2002 Monthly PL 4_Gross Inflow (@ageas share)" xfId="4250" xr:uid="{50636174-A343-49BF-86CC-D4DE183C002F}"/>
    <cellStyle name="_0902 GV_D_KOC ALLIANZ HAYAT 31.12.2002 Monthly PL 4_Life (EU)" xfId="4251" xr:uid="{43210D38-8CF8-41CF-B274-59A759C829D6}"/>
    <cellStyle name="_0902 GV_D_KOC ALLIANZ HAYAT 31.12.2002 Monthly PL 4_Slide_14 (2)" xfId="4252" xr:uid="{29BC5345-5E4A-43D8-862F-6833A589F46A}"/>
    <cellStyle name="_0902 GV_D_KOC ALLIANZ HAYAT 31.12.2002 Monthly PL 4_Slide_30 (2)" xfId="4253" xr:uid="{350B8BDE-D456-4A21-8CBE-11C4E6B320F8}"/>
    <cellStyle name="_0902 GV_D_KOC ALLIANZ HAYAT 31.12.2002 Monthly PL 4_Slide_37 (1)" xfId="4254" xr:uid="{60EDAE6F-D3E0-4D04-BB66-1BC621DC4B36}"/>
    <cellStyle name="_0902 GV_D_KOC ALLIANZ HAYAT 31.12.2002 Monthly PL 4_Visionline (Net profit)" xfId="4255" xr:uid="{2550FA17-927B-4141-90A3-8FB579C5D14C}"/>
    <cellStyle name="_0902 GV_D_KOC ALLIANZ HAYAT 31.12.2002 Monthly PL 5" xfId="4256" xr:uid="{1594A15E-0B9C-49AC-B643-65DD4F2D670F}"/>
    <cellStyle name="_0902 GV_D_KOC ALLIANZ HAYAT 31.12.2002 Monthly PL 5_Gross Inflow (@ageas share)" xfId="4257" xr:uid="{CB2B62A6-697A-4985-AB3E-8798ECCC4C10}"/>
    <cellStyle name="_0902 GV_D_KOC ALLIANZ HAYAT 31.12.2002 Monthly PL 5_Life (EU)" xfId="4258" xr:uid="{A650C3AD-308B-45F9-8CC8-00A8EE33E55D}"/>
    <cellStyle name="_0902 GV_D_KOC ALLIANZ HAYAT 31.12.2002 Monthly PL 5_Slide_14 (2)" xfId="4259" xr:uid="{364954BD-919E-41A4-A1C8-98C31100CF80}"/>
    <cellStyle name="_0902 GV_D_KOC ALLIANZ HAYAT 31.12.2002 Monthly PL 5_Slide_30 (2)" xfId="4260" xr:uid="{2DF9800C-1AFA-4995-A0F9-7EC3FD2E7D48}"/>
    <cellStyle name="_0902 GV_D_KOC ALLIANZ HAYAT 31.12.2002 Monthly PL 5_Slide_37 (1)" xfId="4261" xr:uid="{7836D684-930F-4B18-8DAA-150C67B8A6D1}"/>
    <cellStyle name="_0902 GV_D_KOC ALLIANZ HAYAT 31.12.2002 Monthly PL 5_Visionline (Net profit)" xfId="4262" xr:uid="{9954D32A-0952-48F7-A56D-CA2CDB13E933}"/>
    <cellStyle name="_0902 GV_D_KOC ALLIANZ HAYAT 31.12.2002 Monthly PL 6" xfId="4263" xr:uid="{27AF3E2A-7BCA-4495-A7D9-46D6FF14C14E}"/>
    <cellStyle name="_0902 GV_D_KOC ALLIANZ HAYAT 31.12.2002 Monthly PL 6_Gross Inflow (@ageas share)" xfId="4264" xr:uid="{F3853D33-8DAD-4B52-A167-8B8CBD8A780E}"/>
    <cellStyle name="_0902 GV_D_KOC ALLIANZ HAYAT 31.12.2002 Monthly PL 6_Life (EU)" xfId="4265" xr:uid="{3130B403-0C7D-41F8-8531-6C704BBD0318}"/>
    <cellStyle name="_0902 GV_D_KOC ALLIANZ HAYAT 31.12.2002 Monthly PL 6_Slide_14 (2)" xfId="4266" xr:uid="{10CC8A05-416E-4324-A094-DD655262A47C}"/>
    <cellStyle name="_0902 GV_D_KOC ALLIANZ HAYAT 31.12.2002 Monthly PL 6_Slide_30 (2)" xfId="4267" xr:uid="{0A3100BF-623D-4898-8990-A5593CDF336B}"/>
    <cellStyle name="_0902 GV_D_KOC ALLIANZ HAYAT 31.12.2002 Monthly PL 6_Slide_37 (1)" xfId="4268" xr:uid="{D578F81A-2DDB-4A41-9BC5-CDAC314F8F88}"/>
    <cellStyle name="_0902 GV_D_KOC ALLIANZ HAYAT 31.12.2002 Monthly PL 6_Visionline (Net profit)" xfId="4269" xr:uid="{0272D1BB-0A86-4C3D-AE42-30F32962556D}"/>
    <cellStyle name="_0902 GV_D_KOC ALLIANZ HAYAT 31.12.2002 Monthly PL 7" xfId="4270" xr:uid="{2A641C1D-4E56-4FBE-AD81-8E92181E5BFD}"/>
    <cellStyle name="_0902 GV_D_KOC ALLIANZ HAYAT 31.12.2002 Monthly PL 7_Gross Inflow (@ageas share)" xfId="4271" xr:uid="{A3DBAA92-7DAD-4E43-9655-5360ECC422B3}"/>
    <cellStyle name="_0902 GV_D_KOC ALLIANZ HAYAT 31.12.2002 Monthly PL 7_Life (EU)" xfId="4272" xr:uid="{AB300E04-B3A5-4C7F-A066-64EF52071501}"/>
    <cellStyle name="_0902 GV_D_KOC ALLIANZ HAYAT 31.12.2002 Monthly PL 7_Slide_14 (2)" xfId="4273" xr:uid="{47E381DC-464F-472F-BA4F-1754C3A8D1B6}"/>
    <cellStyle name="_0902 GV_D_KOC ALLIANZ HAYAT 31.12.2002 Monthly PL 7_Slide_30 (2)" xfId="4274" xr:uid="{2A923B19-6DEC-43C8-BEA5-5E5B9DBDC951}"/>
    <cellStyle name="_0902 GV_D_KOC ALLIANZ HAYAT 31.12.2002 Monthly PL 7_Slide_37 (1)" xfId="4275" xr:uid="{A7972B95-4604-4352-A31D-A44890D3098B}"/>
    <cellStyle name="_0902 GV_D_KOC ALLIANZ HAYAT 31.12.2002 Monthly PL 7_Visionline (Net profit)" xfId="4276" xr:uid="{E9D2C300-A24F-4024-8BAA-520119B5D4F9}"/>
    <cellStyle name="_0902 GV_D_KOC ALLIANZ HAYAT 31.12.2002 Monthly PL 8" xfId="4277" xr:uid="{135D6B14-7EC7-421E-8262-8DF24F839551}"/>
    <cellStyle name="_0902 GV_D_KOC ALLIANZ HAYAT 31.12.2002 Monthly PL 8_Gross Inflow (@ageas share)" xfId="4278" xr:uid="{A2190441-2DF2-4C24-B0E0-5BFDA5DC91A7}"/>
    <cellStyle name="_0902 GV_D_KOC ALLIANZ HAYAT 31.12.2002 Monthly PL 8_Life (EU)" xfId="4279" xr:uid="{E93C8B1A-B918-4983-944D-2420CC5521E2}"/>
    <cellStyle name="_0902 GV_D_KOC ALLIANZ HAYAT 31.12.2002 Monthly PL 8_Slide_14 (2)" xfId="4280" xr:uid="{89999E8D-39A5-4F49-AA87-52DDDB6B97EB}"/>
    <cellStyle name="_0902 GV_D_KOC ALLIANZ HAYAT 31.12.2002 Monthly PL 8_Slide_30 (2)" xfId="4281" xr:uid="{AC65D950-84EF-434F-8F8D-568E33A6B198}"/>
    <cellStyle name="_0902 GV_D_KOC ALLIANZ HAYAT 31.12.2002 Monthly PL 8_Slide_37 (1)" xfId="4282" xr:uid="{CE7135C3-5BEB-49F1-A917-A199D88C6647}"/>
    <cellStyle name="_0902 GV_D_KOC ALLIANZ HAYAT 31.12.2002 Monthly PL 8_Visionline (Net profit)" xfId="4283" xr:uid="{73A2807A-66BA-48D8-9783-785D85220F14}"/>
    <cellStyle name="_0902 GV_D_KOC ALLIANZ HAYAT 31.12.2002 Monthly PL 9" xfId="4284" xr:uid="{368E0815-DA00-4994-B9C7-EC27D5E19783}"/>
    <cellStyle name="_0902 GV_D_KOC ALLIANZ HAYAT 31.12.2002 Monthly PL 9_Gross Inflow (@ageas share)" xfId="4285" xr:uid="{13735DA3-EB66-41A1-BA2E-282FD150CA9A}"/>
    <cellStyle name="_0902 GV_D_KOC ALLIANZ HAYAT 31.12.2002 Monthly PL 9_Life (EU)" xfId="4286" xr:uid="{00C57288-F22D-480B-BC19-B2E10BC8684E}"/>
    <cellStyle name="_0902 GV_D_KOC ALLIANZ HAYAT 31.12.2002 Monthly PL 9_Slide_14 (2)" xfId="4287" xr:uid="{01467DD9-23B2-4BFE-B812-6B7DD65A99CB}"/>
    <cellStyle name="_0902 GV_D_KOC ALLIANZ HAYAT 31.12.2002 Monthly PL 9_Slide_30 (2)" xfId="4288" xr:uid="{2B015AC3-441D-4C26-9DD5-915C8BAF9753}"/>
    <cellStyle name="_0902 GV_D_KOC ALLIANZ HAYAT 31.12.2002 Monthly PL 9_Slide_37 (1)" xfId="4289" xr:uid="{03156814-6320-46D8-B16E-30AC2E1788B7}"/>
    <cellStyle name="_0902 GV_D_KOC ALLIANZ HAYAT 31.12.2002 Monthly PL 9_Visionline (Net profit)" xfId="4290" xr:uid="{4A42665E-B68F-4B2D-AAB2-AE0846A2C90F}"/>
    <cellStyle name="_0902 GV_D_KOC ALLIANZ HAYAT 31.12.2002 Monthly PL_Gross Inflow (@ageas share)" xfId="4291" xr:uid="{534C59A1-15C1-4307-8F64-8A319C40C9CE}"/>
    <cellStyle name="_0902 GV_D_KOC ALLIANZ HAYAT 31.12.2002 Monthly PL_Life (EU)" xfId="4292" xr:uid="{865E0EC7-ADC9-4BFF-91D2-BE7150844772}"/>
    <cellStyle name="_0902 GV_D_KOC ALLIANZ HAYAT 31.12.2002 Monthly PL_Slide_14 (2)" xfId="4293" xr:uid="{E9225917-6EB2-4DD1-BC17-550B8D172FE8}"/>
    <cellStyle name="_0902 GV_D_KOC ALLIANZ HAYAT 31.12.2002 Monthly PL_Slide_30 (2)" xfId="4294" xr:uid="{8EC7C1AD-9665-4367-B035-F0E12EEB5819}"/>
    <cellStyle name="_0902 GV_D_KOC ALLIANZ HAYAT 31.12.2002 Monthly PL_Slide_37 (1)" xfId="4295" xr:uid="{8594E986-BD6E-423D-91EE-EEA7656D125F}"/>
    <cellStyle name="_0902 GV_D_KOC ALLIANZ HAYAT 31.12.2002 Monthly PL_Visionline (Net profit)" xfId="4296" xr:uid="{C07B2AA7-BD89-48C1-BCE5-878DBD1257C1}"/>
    <cellStyle name="_0902 GV_D_Mali Tablolar(26-03-03) " xfId="4297" xr:uid="{0F90FFBC-7BB1-4224-B817-68DD3EEBAE8E}"/>
    <cellStyle name="_0902 GV_E" xfId="4298" xr:uid="{0FBC5DAB-1E25-4922-B3F8-10B08F9637C9}"/>
    <cellStyle name="_0902 GV_E_KOC ALLIANZ HAYAT 31.12.2002 Monthly PL" xfId="4299" xr:uid="{3E6230A7-3370-474F-B758-2636D1032B24}"/>
    <cellStyle name="_0902 GV_E_Mali Tablolar(26-03-03) " xfId="4300" xr:uid="{802A4835-4965-4204-8770-B4C44A436FA4}"/>
    <cellStyle name="_0902 GV_F" xfId="4301" xr:uid="{6FC0E861-54FB-4A42-B562-ABA3F2B5EC2A}"/>
    <cellStyle name="_0902 GV_F_KOC ALLIANZ HAYAT 31.12.2002 Monthly PL" xfId="4302" xr:uid="{77006569-623C-450B-9D7F-7484B73FCCF6}"/>
    <cellStyle name="_0902 GV_F_Mali Tablolar(26-03-03) " xfId="4303" xr:uid="{CD2A0DFF-F7DA-4982-B5A8-44A62F84251C}"/>
    <cellStyle name="_0902 GV_Gross Inflow (@ageas share)" xfId="4304" xr:uid="{9549236F-B2DF-4006-B361-F2762B01293D}"/>
    <cellStyle name="_0902 GV_KOC ALLIANZ HAYAT 31.12.2002 Monthly PL" xfId="4305" xr:uid="{3CA88A96-A03B-4C1D-8385-A687F0947B26}"/>
    <cellStyle name="_0902 GV_Life (EU)" xfId="4306" xr:uid="{ACA81CFE-6879-4B76-904D-B70DF7A6E466}"/>
    <cellStyle name="_0902 GV_Mali Tablolar(26-03-03) " xfId="4307" xr:uid="{DFCB021D-C40E-4DE8-8D45-EAD8045FD15A}"/>
    <cellStyle name="_0902 GV_Mali Tablolar(26-03-03)  10" xfId="4308" xr:uid="{5F89E6C9-F791-40E4-8FD7-934720A8FEE8}"/>
    <cellStyle name="_0902 GV_Mali Tablolar(26-03-03)  10_Gross Inflow (@ageas share)" xfId="4309" xr:uid="{E7E35E07-2850-46B9-A083-8B0674B04EA7}"/>
    <cellStyle name="_0902 GV_Mali Tablolar(26-03-03)  10_Life (EU)" xfId="4310" xr:uid="{02A6D362-84CA-40A4-BDD8-D65BC32DC9EB}"/>
    <cellStyle name="_0902 GV_Mali Tablolar(26-03-03)  10_Slide_14 (2)" xfId="4311" xr:uid="{A225F19F-F3A9-4A1F-9F95-3BFE27C2D2EE}"/>
    <cellStyle name="_0902 GV_Mali Tablolar(26-03-03)  10_Slide_30 (2)" xfId="4312" xr:uid="{44E23A0E-25CB-4B27-9324-FB6FB4F91A2F}"/>
    <cellStyle name="_0902 GV_Mali Tablolar(26-03-03)  10_Slide_37 (1)" xfId="4313" xr:uid="{5AD6C4B3-5D72-4DBC-B59B-BE6C51F6E69A}"/>
    <cellStyle name="_0902 GV_Mali Tablolar(26-03-03)  10_Visionline (Net profit)" xfId="4314" xr:uid="{28C4A160-E6B0-4B30-B983-40A0BED0CF57}"/>
    <cellStyle name="_0902 GV_Mali Tablolar(26-03-03)  2" xfId="4315" xr:uid="{8D2727E9-04C6-45A5-98ED-A318CBD3859C}"/>
    <cellStyle name="_0902 GV_Mali Tablolar(26-03-03)  2_Gross Inflow (@ageas share)" xfId="4316" xr:uid="{1399B29F-FB64-402A-90D7-8154CC072824}"/>
    <cellStyle name="_0902 GV_Mali Tablolar(26-03-03)  2_Life (EU)" xfId="4317" xr:uid="{3A2FAA36-CFE1-4951-BBE0-306DCAF8621C}"/>
    <cellStyle name="_0902 GV_Mali Tablolar(26-03-03)  2_Slide_14 (2)" xfId="4318" xr:uid="{9569FB72-5F98-4742-9D2C-D23F17D58B75}"/>
    <cellStyle name="_0902 GV_Mali Tablolar(26-03-03)  2_Slide_30 (2)" xfId="4319" xr:uid="{FFCB6B0E-6A74-4F08-8B99-46CA177F28FF}"/>
    <cellStyle name="_0902 GV_Mali Tablolar(26-03-03)  2_Slide_37 (1)" xfId="4320" xr:uid="{793C0FFE-9DC1-47CB-A859-94FC600398FB}"/>
    <cellStyle name="_0902 GV_Mali Tablolar(26-03-03)  2_Visionline (Net profit)" xfId="4321" xr:uid="{C3B9957C-A304-499B-BA5F-C90A2B050811}"/>
    <cellStyle name="_0902 GV_Mali Tablolar(26-03-03)  3" xfId="4322" xr:uid="{24C74666-D183-47AE-AEC4-523B48B12052}"/>
    <cellStyle name="_0902 GV_Mali Tablolar(26-03-03)  3_Gross Inflow (@ageas share)" xfId="4323" xr:uid="{E9E30585-6BDE-431F-A184-A359E93806EF}"/>
    <cellStyle name="_0902 GV_Mali Tablolar(26-03-03)  3_Life (EU)" xfId="4324" xr:uid="{8ECD0447-B0A4-407B-A95D-EE83673D511E}"/>
    <cellStyle name="_0902 GV_Mali Tablolar(26-03-03)  3_Slide_14 (2)" xfId="4325" xr:uid="{C7DD6A2F-ABB4-41FF-A8E3-39BBBA79BABD}"/>
    <cellStyle name="_0902 GV_Mali Tablolar(26-03-03)  3_Slide_30 (2)" xfId="4326" xr:uid="{72D7B1E3-DD0D-4DED-8DD2-8ECB943EF319}"/>
    <cellStyle name="_0902 GV_Mali Tablolar(26-03-03)  3_Slide_37 (1)" xfId="4327" xr:uid="{E548AB42-19DF-47A6-A418-D0C4E3833E69}"/>
    <cellStyle name="_0902 GV_Mali Tablolar(26-03-03)  3_Visionline (Net profit)" xfId="4328" xr:uid="{0884B0DB-02AA-4A9E-9AB7-B698BC121516}"/>
    <cellStyle name="_0902 GV_Mali Tablolar(26-03-03)  4" xfId="4329" xr:uid="{0D0B2EE5-2718-4720-A4D7-EFC4858E8CD4}"/>
    <cellStyle name="_0902 GV_Mali Tablolar(26-03-03)  4_Gross Inflow (@ageas share)" xfId="4330" xr:uid="{A521E5FA-FCA8-45C3-B3ED-1A30F8167792}"/>
    <cellStyle name="_0902 GV_Mali Tablolar(26-03-03)  4_Life (EU)" xfId="4331" xr:uid="{B96E2006-84D5-4C47-A9C3-2CAB22B224E7}"/>
    <cellStyle name="_0902 GV_Mali Tablolar(26-03-03)  4_Slide_14 (2)" xfId="4332" xr:uid="{8327BA68-10F8-4A64-BD8E-4CA30878B20F}"/>
    <cellStyle name="_0902 GV_Mali Tablolar(26-03-03)  4_Slide_30 (2)" xfId="4333" xr:uid="{C7F319B9-8EB9-41F2-A8DA-F55B692B0DAC}"/>
    <cellStyle name="_0902 GV_Mali Tablolar(26-03-03)  4_Slide_37 (1)" xfId="4334" xr:uid="{45BD75A8-3064-4ED5-8340-204CDDE6E7AB}"/>
    <cellStyle name="_0902 GV_Mali Tablolar(26-03-03)  4_Visionline (Net profit)" xfId="4335" xr:uid="{E1F2DC0A-E016-4B45-AA43-AC187D5946CB}"/>
    <cellStyle name="_0902 GV_Mali Tablolar(26-03-03)  5" xfId="4336" xr:uid="{AB5DAA1A-F145-43BF-994D-97DCB9A45311}"/>
    <cellStyle name="_0902 GV_Mali Tablolar(26-03-03)  5_Gross Inflow (@ageas share)" xfId="4337" xr:uid="{A8A71AC7-C4A0-4E65-BF48-649ACA626621}"/>
    <cellStyle name="_0902 GV_Mali Tablolar(26-03-03)  5_Life (EU)" xfId="4338" xr:uid="{CC9FA1F6-B9C6-4F1B-920B-938B95F56510}"/>
    <cellStyle name="_0902 GV_Mali Tablolar(26-03-03)  5_Slide_14 (2)" xfId="4339" xr:uid="{EFD05A0B-8512-411F-9941-6904570907D9}"/>
    <cellStyle name="_0902 GV_Mali Tablolar(26-03-03)  5_Slide_30 (2)" xfId="4340" xr:uid="{998038A2-3E7F-45FB-9C10-B86676EC9691}"/>
    <cellStyle name="_0902 GV_Mali Tablolar(26-03-03)  5_Slide_37 (1)" xfId="4341" xr:uid="{22AD9640-3D3B-4E52-8FBE-686714795C99}"/>
    <cellStyle name="_0902 GV_Mali Tablolar(26-03-03)  5_Visionline (Net profit)" xfId="4342" xr:uid="{F7FD232C-FFBE-4202-890F-D42BD1AB6F6B}"/>
    <cellStyle name="_0902 GV_Mali Tablolar(26-03-03)  6" xfId="4343" xr:uid="{0A0BA303-A0BE-49E7-8B21-B5B1A904ED75}"/>
    <cellStyle name="_0902 GV_Mali Tablolar(26-03-03)  6_Gross Inflow (@ageas share)" xfId="4344" xr:uid="{59840229-DAD2-4332-9A83-B35BDE49F80E}"/>
    <cellStyle name="_0902 GV_Mali Tablolar(26-03-03)  6_Life (EU)" xfId="4345" xr:uid="{C612386E-4A20-4EA5-8B81-03E06EB8E01B}"/>
    <cellStyle name="_0902 GV_Mali Tablolar(26-03-03)  6_Slide_14 (2)" xfId="4346" xr:uid="{C987A4DE-AF61-4912-B8F0-6B745CF9E669}"/>
    <cellStyle name="_0902 GV_Mali Tablolar(26-03-03)  6_Slide_30 (2)" xfId="4347" xr:uid="{0C316EE3-5896-48DF-85D9-8368FC73B85D}"/>
    <cellStyle name="_0902 GV_Mali Tablolar(26-03-03)  6_Slide_37 (1)" xfId="4348" xr:uid="{9BC6C000-A8EF-4DF6-A142-E97CE121DA31}"/>
    <cellStyle name="_0902 GV_Mali Tablolar(26-03-03)  6_Visionline (Net profit)" xfId="4349" xr:uid="{757A042F-4858-4C1E-9FB0-E9B5FE84E789}"/>
    <cellStyle name="_0902 GV_Mali Tablolar(26-03-03)  7" xfId="4350" xr:uid="{8B41FBD6-B3E1-4F4C-8CA5-0EC09503006D}"/>
    <cellStyle name="_0902 GV_Mali Tablolar(26-03-03)  7_Gross Inflow (@ageas share)" xfId="4351" xr:uid="{881409DE-EEA7-4A50-B545-23352FBC7936}"/>
    <cellStyle name="_0902 GV_Mali Tablolar(26-03-03)  7_Life (EU)" xfId="4352" xr:uid="{46F95F7F-63D0-4BFB-BD7E-F1A1845C5416}"/>
    <cellStyle name="_0902 GV_Mali Tablolar(26-03-03)  7_Slide_14 (2)" xfId="4353" xr:uid="{F9526B50-EE57-44DB-9181-2978C8ADC840}"/>
    <cellStyle name="_0902 GV_Mali Tablolar(26-03-03)  7_Slide_30 (2)" xfId="4354" xr:uid="{8EA4B6EA-D34A-4DB4-B68A-ABD540548FD5}"/>
    <cellStyle name="_0902 GV_Mali Tablolar(26-03-03)  7_Slide_37 (1)" xfId="4355" xr:uid="{77D7D391-EB2F-4352-9B70-9AA75E7AC2A1}"/>
    <cellStyle name="_0902 GV_Mali Tablolar(26-03-03)  7_Visionline (Net profit)" xfId="4356" xr:uid="{EE0EC260-52C3-4112-99E6-883E7C692356}"/>
    <cellStyle name="_0902 GV_Mali Tablolar(26-03-03)  8" xfId="4357" xr:uid="{32D6C36D-2EE4-47A0-995F-878150DFB802}"/>
    <cellStyle name="_0902 GV_Mali Tablolar(26-03-03)  8_Gross Inflow (@ageas share)" xfId="4358" xr:uid="{9E1BAEB2-8C14-4C5E-97EE-89A20F7BA143}"/>
    <cellStyle name="_0902 GV_Mali Tablolar(26-03-03)  8_Life (EU)" xfId="4359" xr:uid="{E15500BA-B083-40A7-BCAB-AC55B8B8A165}"/>
    <cellStyle name="_0902 GV_Mali Tablolar(26-03-03)  8_Slide_14 (2)" xfId="4360" xr:uid="{04A65FAD-0D8F-467B-9BA7-A61B226236E8}"/>
    <cellStyle name="_0902 GV_Mali Tablolar(26-03-03)  8_Slide_30 (2)" xfId="4361" xr:uid="{6CFBBAEA-1971-49F6-B5E7-D6E2C4D547BA}"/>
    <cellStyle name="_0902 GV_Mali Tablolar(26-03-03)  8_Slide_37 (1)" xfId="4362" xr:uid="{235388E4-6E70-4E05-85D9-D3FCAD575D12}"/>
    <cellStyle name="_0902 GV_Mali Tablolar(26-03-03)  8_Visionline (Net profit)" xfId="4363" xr:uid="{0FA1DD5A-CFA6-407C-B713-6BB98272A360}"/>
    <cellStyle name="_0902 GV_Mali Tablolar(26-03-03)  9" xfId="4364" xr:uid="{B1976F10-CD87-488E-BC2D-3AEB47481041}"/>
    <cellStyle name="_0902 GV_Mali Tablolar(26-03-03)  9_Gross Inflow (@ageas share)" xfId="4365" xr:uid="{89C1D54E-3AF4-4A9C-8AC4-676101789583}"/>
    <cellStyle name="_0902 GV_Mali Tablolar(26-03-03)  9_Life (EU)" xfId="4366" xr:uid="{E2367B0E-43FC-413A-B18A-D4DCB28B6F6C}"/>
    <cellStyle name="_0902 GV_Mali Tablolar(26-03-03)  9_Slide_14 (2)" xfId="4367" xr:uid="{E7C6E46C-029C-4925-BA06-5633A682AEB3}"/>
    <cellStyle name="_0902 GV_Mali Tablolar(26-03-03)  9_Slide_30 (2)" xfId="4368" xr:uid="{660D27A1-B755-45F7-9911-262627BEC826}"/>
    <cellStyle name="_0902 GV_Mali Tablolar(26-03-03)  9_Slide_37 (1)" xfId="4369" xr:uid="{0E215EE9-DDE7-4A66-9175-7FA2C22CFB66}"/>
    <cellStyle name="_0902 GV_Mali Tablolar(26-03-03)  9_Visionline (Net profit)" xfId="4370" xr:uid="{9294D366-68C3-477E-93E9-B2246E12FCBA}"/>
    <cellStyle name="_0902 GV_Mali Tablolar(26-03-03) _Gross Inflow (@ageas share)" xfId="4371" xr:uid="{37F6D13A-367C-44AB-85B1-D0C2113D345F}"/>
    <cellStyle name="_0902 GV_Mali Tablolar(26-03-03) _Life (EU)" xfId="4372" xr:uid="{DD4E8104-6595-43D0-8B03-FAA048A5CF61}"/>
    <cellStyle name="_0902 GV_Mali Tablolar(26-03-03) _Slide_14 (2)" xfId="4373" xr:uid="{FC2F5670-685A-4066-B8FC-356056481F5A}"/>
    <cellStyle name="_0902 GV_Mali Tablolar(26-03-03) _Slide_30 (2)" xfId="4374" xr:uid="{41C01414-C6AE-405E-A9F1-7A14B5E114BC}"/>
    <cellStyle name="_0902 GV_Mali Tablolar(26-03-03) _Slide_37 (1)" xfId="4375" xr:uid="{81538EB6-77E5-4B70-957A-7F339AB9C761}"/>
    <cellStyle name="_0902 GV_Mali Tablolar(26-03-03) _Visionline (Net profit)" xfId="4376" xr:uid="{0D5E47A0-EE04-4DC5-B2CF-8B4E7CBEDCC7}"/>
    <cellStyle name="_0902 GV_Slide_14 (2)" xfId="4377" xr:uid="{99CF68CF-F736-472C-BB64-44578E1FC220}"/>
    <cellStyle name="_0902 GV_Slide_30 (2)" xfId="4378" xr:uid="{75C23CFA-75D6-429A-AA70-ADDF0F4FC343}"/>
    <cellStyle name="_0902 GV_Slide_37 (1)" xfId="4379" xr:uid="{F12311C8-8682-4390-957B-B2DF8702777A}"/>
    <cellStyle name="_0902 GV_Visionline (Net profit)" xfId="4380" xr:uid="{D5BED8E3-FB63-49B1-88A6-FDB703DB3918}"/>
    <cellStyle name="_10-12 98 mali tablolar" xfId="4381" xr:uid="{49483956-6F8E-4B93-9F0F-3BB193835085}"/>
    <cellStyle name="_10-12 98 mali tablolar_1" xfId="4382" xr:uid="{468782C9-5B43-4B13-999B-28C6C394D53C}"/>
    <cellStyle name="_10-12 98 mali tablolar_2" xfId="4383" xr:uid="{23BC9D1E-6CC6-4A20-A7BC-57D0045B9556}"/>
    <cellStyle name="_10-12 98 mali tablolar_2 10" xfId="4384" xr:uid="{F25CF336-C746-4F87-99E2-E054D2FC1ED9}"/>
    <cellStyle name="_10-12 98 mali tablolar_2 2" xfId="4385" xr:uid="{98848098-8303-47A3-9DF1-453C995765BD}"/>
    <cellStyle name="_10-12 98 mali tablolar_2 3" xfId="4386" xr:uid="{C01C2C12-F340-4E6D-A346-DDB764121596}"/>
    <cellStyle name="_10-12 98 mali tablolar_2 4" xfId="4387" xr:uid="{402BF11E-FAC3-447B-AE27-38F272EACFB1}"/>
    <cellStyle name="_10-12 98 mali tablolar_2 5" xfId="4388" xr:uid="{998059F7-B410-4D48-A11C-7BD906D69201}"/>
    <cellStyle name="_10-12 98 mali tablolar_2 6" xfId="4389" xr:uid="{0B5333B8-C597-49BE-8502-A82EDCA3842A}"/>
    <cellStyle name="_10-12 98 mali tablolar_2 7" xfId="4390" xr:uid="{AEFC67E6-FF1A-4BD1-87A5-E96AD7EDF154}"/>
    <cellStyle name="_10-12 98 mali tablolar_2 8" xfId="4391" xr:uid="{D1F92E64-E87F-417E-B2B5-2BF52B770350}"/>
    <cellStyle name="_10-12 98 mali tablolar_2 9" xfId="4392" xr:uid="{718CB2EB-2C06-46A9-9011-B884D3468ADD}"/>
    <cellStyle name="_10-12 98 mali tablolar_3" xfId="4393" xr:uid="{5DE222D9-A5E7-4617-8E65-BE0492AFFEB2}"/>
    <cellStyle name="_10-12 98 mali tablolar_4" xfId="4394" xr:uid="{86AC6BA7-2FEB-4C32-AAC8-D6D35253093C}"/>
    <cellStyle name="_10-12 98 mali tablolar_5" xfId="4395" xr:uid="{94DFEB6D-2D80-45FC-8DD9-5EE39F2561E4}"/>
    <cellStyle name="_10-12 98 mali tablolar_6" xfId="4396" xr:uid="{3E4C2277-E688-4E5C-8A36-13992A449B20}"/>
    <cellStyle name="_10-12 98 mali tablolar_6 10" xfId="4397" xr:uid="{3BACAC6B-9A12-47CC-A6FA-62306D71CA29}"/>
    <cellStyle name="_10-12 98 mali tablolar_6 2" xfId="4398" xr:uid="{9C532C27-36BE-4576-BC88-0FB04A471F7D}"/>
    <cellStyle name="_10-12 98 mali tablolar_6 3" xfId="4399" xr:uid="{536E1FAD-300B-42C4-B8CC-15226107985A}"/>
    <cellStyle name="_10-12 98 mali tablolar_6 4" xfId="4400" xr:uid="{185C1E69-7EA3-4F84-98E6-FF06D53B8EDB}"/>
    <cellStyle name="_10-12 98 mali tablolar_6 5" xfId="4401" xr:uid="{CA4B0875-2E7F-4BEC-8B02-1829B53DA2EF}"/>
    <cellStyle name="_10-12 98 mali tablolar_6 6" xfId="4402" xr:uid="{AAEF60D7-AA03-41C0-ABA3-305F180C1173}"/>
    <cellStyle name="_10-12 98 mali tablolar_6 7" xfId="4403" xr:uid="{07F5AEE1-1E68-40A9-802B-85B9C340F94D}"/>
    <cellStyle name="_10-12 98 mali tablolar_6 8" xfId="4404" xr:uid="{44CF3946-9CEB-4A4D-80FC-F77AB9888B2D}"/>
    <cellStyle name="_10-12 98 mali tablolar_6 9" xfId="4405" xr:uid="{1471A388-9AD8-47F1-8DDB-F622AFFFC492}"/>
    <cellStyle name="_10-12 98 mali tablolar_7" xfId="4406" xr:uid="{83627A34-7CBC-4D1C-94D5-973B363C1EAC}"/>
    <cellStyle name="_10-12 98 mali tablolar_7 2" xfId="4407" xr:uid="{298CDA0B-1D6F-40BB-B4A6-3224734E4B79}"/>
    <cellStyle name="_10-12 98 mali tablolar_7 3" xfId="4408" xr:uid="{07887FB7-34EC-4161-86D7-C9F1484F2B0A}"/>
    <cellStyle name="_10-12 98 mali tablolar_8" xfId="4409" xr:uid="{F503EB9E-FC24-4908-8FEC-B2F4B37B9741}"/>
    <cellStyle name="_10-12 98 mali tablolar_8 10" xfId="4410" xr:uid="{5B835F7A-ED57-43BB-A7AA-6B5A0ADE430A}"/>
    <cellStyle name="_10-12 98 mali tablolar_8 2" xfId="4411" xr:uid="{A4C70C3C-A63B-4924-BB9A-236D38DFA2C6}"/>
    <cellStyle name="_10-12 98 mali tablolar_8 3" xfId="4412" xr:uid="{1C9E457F-4EB5-4824-A196-3F27ADEEBBEF}"/>
    <cellStyle name="_10-12 98 mali tablolar_8 4" xfId="4413" xr:uid="{6D678396-C7DD-4B2B-AD96-6C1E01853890}"/>
    <cellStyle name="_10-12 98 mali tablolar_8 5" xfId="4414" xr:uid="{043B17C9-F447-4241-A33F-3E1E11D2F9DB}"/>
    <cellStyle name="_10-12 98 mali tablolar_8 6" xfId="4415" xr:uid="{A01B6717-0C34-4F30-9106-53302F20528D}"/>
    <cellStyle name="_10-12 98 mali tablolar_8 7" xfId="4416" xr:uid="{18C67E4D-D682-45A9-A52F-10E495B441F7}"/>
    <cellStyle name="_10-12 98 mali tablolar_8 8" xfId="4417" xr:uid="{8A9CBFCE-0B57-4523-AD6F-F725F03F19F3}"/>
    <cellStyle name="_10-12 98 mali tablolar_8 9" xfId="4418" xr:uid="{2E458947-3623-4BEB-AABD-822C2F6CD3DD}"/>
    <cellStyle name="_10-12 98 mali tablolar_9" xfId="4419" xr:uid="{EF87E4C6-0D59-47D4-AC3D-401B81839D27}"/>
    <cellStyle name="_10-12 98 mali tablolar_9 10" xfId="4420" xr:uid="{CCBC03CC-BC93-4A8F-BE98-0C555F506D66}"/>
    <cellStyle name="_10-12 98 mali tablolar_9 10_Gross Inflow (@ageas share)" xfId="4421" xr:uid="{386926C9-28AE-40D7-BAA5-DF98C7BF3F03}"/>
    <cellStyle name="_10-12 98 mali tablolar_9 10_Life (EU)" xfId="4422" xr:uid="{CAED7E1A-36A1-457B-8A06-33010F8DEE00}"/>
    <cellStyle name="_10-12 98 mali tablolar_9 10_Slide_14 (2)" xfId="4423" xr:uid="{3DF9C33A-7812-461A-A2BD-14AA4BABAB3B}"/>
    <cellStyle name="_10-12 98 mali tablolar_9 10_Slide_30 (2)" xfId="4424" xr:uid="{38DED701-E820-4356-8054-EA430158E341}"/>
    <cellStyle name="_10-12 98 mali tablolar_9 10_Slide_37 (1)" xfId="4425" xr:uid="{EACB3684-4254-47CB-9180-8BD8777889EE}"/>
    <cellStyle name="_10-12 98 mali tablolar_9 10_Visionline (Net profit)" xfId="4426" xr:uid="{E6C8ADB3-8ED7-48E7-A03B-0927418757E3}"/>
    <cellStyle name="_10-12 98 mali tablolar_9 2" xfId="4427" xr:uid="{D9DF921B-0FDC-45C7-B2F1-A20D08D9BE8C}"/>
    <cellStyle name="_10-12 98 mali tablolar_9 2_Gross Inflow (@ageas share)" xfId="4428" xr:uid="{2450ED19-0CFA-4917-A1A7-315BC8F37BA0}"/>
    <cellStyle name="_10-12 98 mali tablolar_9 2_Life (EU)" xfId="4429" xr:uid="{8B3054F5-BAC4-437D-A5CC-C09F1402B1A8}"/>
    <cellStyle name="_10-12 98 mali tablolar_9 2_Slide_14 (2)" xfId="4430" xr:uid="{633632E3-229E-4DAE-9A51-CFE40B62CA78}"/>
    <cellStyle name="_10-12 98 mali tablolar_9 2_Slide_30 (2)" xfId="4431" xr:uid="{65D2A970-D32B-4A2D-A359-DE36D99065A2}"/>
    <cellStyle name="_10-12 98 mali tablolar_9 2_Slide_37 (1)" xfId="4432" xr:uid="{3A9D798C-97DB-46FD-9513-1CE7936580BC}"/>
    <cellStyle name="_10-12 98 mali tablolar_9 2_Visionline (Net profit)" xfId="4433" xr:uid="{092FE9B6-C2FB-492A-B381-2EC82082F9BD}"/>
    <cellStyle name="_10-12 98 mali tablolar_9 3" xfId="4434" xr:uid="{7A2B67D8-55C2-42BF-98C6-06F6E92D4CCF}"/>
    <cellStyle name="_10-12 98 mali tablolar_9 3_Gross Inflow (@ageas share)" xfId="4435" xr:uid="{C67DC20E-695F-4125-B7A1-CDC727ECE600}"/>
    <cellStyle name="_10-12 98 mali tablolar_9 3_Life (EU)" xfId="4436" xr:uid="{C29BF624-154E-4C30-8AE4-2092C3F195C5}"/>
    <cellStyle name="_10-12 98 mali tablolar_9 3_Slide_14 (2)" xfId="4437" xr:uid="{217A95BF-B079-4489-93B1-D432F5DF0710}"/>
    <cellStyle name="_10-12 98 mali tablolar_9 3_Slide_30 (2)" xfId="4438" xr:uid="{E319A78B-6557-4729-9BAB-FC309B7F936E}"/>
    <cellStyle name="_10-12 98 mali tablolar_9 3_Slide_37 (1)" xfId="4439" xr:uid="{E1FA3E75-A8FE-4D4F-ADD7-947F727F8CB9}"/>
    <cellStyle name="_10-12 98 mali tablolar_9 3_Visionline (Net profit)" xfId="4440" xr:uid="{822D61F2-E5B0-46F8-B322-049FC5BED6F5}"/>
    <cellStyle name="_10-12 98 mali tablolar_9 4" xfId="4441" xr:uid="{9D5789BC-FF49-4252-A1D6-E6CA6D53E0A9}"/>
    <cellStyle name="_10-12 98 mali tablolar_9 4_Gross Inflow (@ageas share)" xfId="4442" xr:uid="{2CCAD1C0-25D1-4D09-B827-8358990078BF}"/>
    <cellStyle name="_10-12 98 mali tablolar_9 4_Life (EU)" xfId="4443" xr:uid="{4FE5D06F-6173-458E-83DF-1343FADE907F}"/>
    <cellStyle name="_10-12 98 mali tablolar_9 4_Slide_14 (2)" xfId="4444" xr:uid="{7DC050AF-1927-4B08-9F74-86FAED3C03DD}"/>
    <cellStyle name="_10-12 98 mali tablolar_9 4_Slide_30 (2)" xfId="4445" xr:uid="{1087FDCF-DCD4-4929-8D9A-BB0DBDC32E8A}"/>
    <cellStyle name="_10-12 98 mali tablolar_9 4_Slide_37 (1)" xfId="4446" xr:uid="{F4EFBDB5-AC29-4EC2-A796-B2115F48854E}"/>
    <cellStyle name="_10-12 98 mali tablolar_9 4_Visionline (Net profit)" xfId="4447" xr:uid="{1D78716B-BA20-4C25-8407-783F3E72AEE9}"/>
    <cellStyle name="_10-12 98 mali tablolar_9 5" xfId="4448" xr:uid="{50BAE033-7BFC-47DC-B94F-2A43715FFDCA}"/>
    <cellStyle name="_10-12 98 mali tablolar_9 5_Gross Inflow (@ageas share)" xfId="4449" xr:uid="{F8DACF41-2005-4158-8587-48C5CF4ACB41}"/>
    <cellStyle name="_10-12 98 mali tablolar_9 5_Life (EU)" xfId="4450" xr:uid="{C215C022-E89D-438C-9AEA-90954E24FB73}"/>
    <cellStyle name="_10-12 98 mali tablolar_9 5_Slide_14 (2)" xfId="4451" xr:uid="{D9CD460A-B91D-46FE-841C-54F0BD6ABBAB}"/>
    <cellStyle name="_10-12 98 mali tablolar_9 5_Slide_30 (2)" xfId="4452" xr:uid="{0C97DCCA-73C8-434C-8120-0B439656413D}"/>
    <cellStyle name="_10-12 98 mali tablolar_9 5_Slide_37 (1)" xfId="4453" xr:uid="{52551398-B4E8-496F-A66E-B09DE8412458}"/>
    <cellStyle name="_10-12 98 mali tablolar_9 5_Visionline (Net profit)" xfId="4454" xr:uid="{071C400C-4A7B-4782-AF35-5CFEAF3B83F9}"/>
    <cellStyle name="_10-12 98 mali tablolar_9 6" xfId="4455" xr:uid="{320F1365-42DF-4F8A-8758-6D3203BE7C79}"/>
    <cellStyle name="_10-12 98 mali tablolar_9 6_Gross Inflow (@ageas share)" xfId="4456" xr:uid="{070EC989-FCCA-4A6A-9963-B96F71C516A3}"/>
    <cellStyle name="_10-12 98 mali tablolar_9 6_Life (EU)" xfId="4457" xr:uid="{56FA180D-891B-4271-A5AB-656DA45445E4}"/>
    <cellStyle name="_10-12 98 mali tablolar_9 6_Slide_14 (2)" xfId="4458" xr:uid="{BA60392E-9D71-47BC-8AE8-35D16BA9BA67}"/>
    <cellStyle name="_10-12 98 mali tablolar_9 6_Slide_30 (2)" xfId="4459" xr:uid="{A34F36D2-015E-42F0-91CC-F9B05CC740BC}"/>
    <cellStyle name="_10-12 98 mali tablolar_9 6_Slide_37 (1)" xfId="4460" xr:uid="{6C7EE364-584C-4350-A597-259FC8AFAE84}"/>
    <cellStyle name="_10-12 98 mali tablolar_9 6_Visionline (Net profit)" xfId="4461" xr:uid="{E199E129-7221-4B1A-BBD3-2036B3031E1B}"/>
    <cellStyle name="_10-12 98 mali tablolar_9 7" xfId="4462" xr:uid="{902A2BD3-4FB6-447F-8FF5-BA8677838AE3}"/>
    <cellStyle name="_10-12 98 mali tablolar_9 7_Gross Inflow (@ageas share)" xfId="4463" xr:uid="{1EB051C6-6B5A-4E63-98DF-110327DFD90C}"/>
    <cellStyle name="_10-12 98 mali tablolar_9 7_Life (EU)" xfId="4464" xr:uid="{09C97B4D-B066-4BF0-A56D-E57595134F4E}"/>
    <cellStyle name="_10-12 98 mali tablolar_9 7_Slide_14 (2)" xfId="4465" xr:uid="{FF26850B-4832-46EA-A045-4AA064522B53}"/>
    <cellStyle name="_10-12 98 mali tablolar_9 7_Slide_30 (2)" xfId="4466" xr:uid="{52EB0BCA-7904-4F4C-AD90-E26B4C8AB6C7}"/>
    <cellStyle name="_10-12 98 mali tablolar_9 7_Slide_37 (1)" xfId="4467" xr:uid="{F28FE3CD-5693-4136-9817-3A1B4C49CC36}"/>
    <cellStyle name="_10-12 98 mali tablolar_9 7_Visionline (Net profit)" xfId="4468" xr:uid="{F1E1A5C2-0A56-4897-9404-881B685A9660}"/>
    <cellStyle name="_10-12 98 mali tablolar_9 8" xfId="4469" xr:uid="{C6020D3E-D7BE-44DF-8828-8C1F3FE7D93A}"/>
    <cellStyle name="_10-12 98 mali tablolar_9 8_Gross Inflow (@ageas share)" xfId="4470" xr:uid="{15E1B161-0612-4206-85BF-8377B092B61D}"/>
    <cellStyle name="_10-12 98 mali tablolar_9 8_Life (EU)" xfId="4471" xr:uid="{6DC79992-D743-416F-BCB3-73895C204CA5}"/>
    <cellStyle name="_10-12 98 mali tablolar_9 8_Slide_14 (2)" xfId="4472" xr:uid="{F9F23616-F36E-47D6-9631-5320B99E52DE}"/>
    <cellStyle name="_10-12 98 mali tablolar_9 8_Slide_30 (2)" xfId="4473" xr:uid="{E646E2E4-8933-415B-900A-57DCF1DD78AA}"/>
    <cellStyle name="_10-12 98 mali tablolar_9 8_Slide_37 (1)" xfId="4474" xr:uid="{D4279DCC-C034-4667-A1FA-068E20D61441}"/>
    <cellStyle name="_10-12 98 mali tablolar_9 8_Visionline (Net profit)" xfId="4475" xr:uid="{3F5DE2E8-F2ED-4B63-A494-8DD6F7DD9D61}"/>
    <cellStyle name="_10-12 98 mali tablolar_9 9" xfId="4476" xr:uid="{31E513C5-CFCF-4AFA-964F-797D0C57902C}"/>
    <cellStyle name="_10-12 98 mali tablolar_9 9_Gross Inflow (@ageas share)" xfId="4477" xr:uid="{F0B45AC7-1563-4046-B988-8E283380C183}"/>
    <cellStyle name="_10-12 98 mali tablolar_9 9_Life (EU)" xfId="4478" xr:uid="{C4D90437-3CCD-49DF-857D-7CCD9F650801}"/>
    <cellStyle name="_10-12 98 mali tablolar_9 9_Slide_14 (2)" xfId="4479" xr:uid="{255F872F-58C1-47BA-9AAF-02D07C76480C}"/>
    <cellStyle name="_10-12 98 mali tablolar_9 9_Slide_30 (2)" xfId="4480" xr:uid="{BB99F60F-CC30-4AE7-8F83-C4A16F94C3CA}"/>
    <cellStyle name="_10-12 98 mali tablolar_9 9_Slide_37 (1)" xfId="4481" xr:uid="{5C7A4D4D-2E20-4661-BE2B-CF1729E8321A}"/>
    <cellStyle name="_10-12 98 mali tablolar_9 9_Visionline (Net profit)" xfId="4482" xr:uid="{FDEA7B88-8446-495A-8412-FCEBF1F02E19}"/>
    <cellStyle name="_10-12 98 mali tablolar_9_Gross Inflow (@ageas share)" xfId="4483" xr:uid="{B6A7EEBE-39E8-4379-A4BF-EC607019BCA9}"/>
    <cellStyle name="_10-12 98 mali tablolar_9_Life (EU)" xfId="4484" xr:uid="{DE3BC622-1262-45F1-BFEA-CEA4AA800659}"/>
    <cellStyle name="_10-12 98 mali tablolar_9_Slide_14 (2)" xfId="4485" xr:uid="{AAC404B1-F89A-48CE-A384-E0814EF40620}"/>
    <cellStyle name="_10-12 98 mali tablolar_9_Slide_30 (2)" xfId="4486" xr:uid="{598D37F4-C762-48B5-BFAF-CF777DB0FCCC}"/>
    <cellStyle name="_10-12 98 mali tablolar_9_Slide_37 (1)" xfId="4487" xr:uid="{6EAC0A9B-DC4B-486E-9202-0CA80A245031}"/>
    <cellStyle name="_10-12 98 mali tablolar_9_Visionline (Net profit)" xfId="4488" xr:uid="{773A4AD9-B59C-483E-ABEF-74D6C74B27F7}"/>
    <cellStyle name="_10-12 98 mali tablolar_A" xfId="4489" xr:uid="{455A091E-CFFE-44F9-889D-22F400D80142}"/>
    <cellStyle name="_10-12 98 mali tablolar_B" xfId="4490" xr:uid="{61F744F5-0CF1-42A8-AD04-BF68DF43C30D}"/>
    <cellStyle name="_10-12 98 mali tablolar_B 10" xfId="4491" xr:uid="{9080B716-8942-4E62-909C-0EDEC93C3BA0}"/>
    <cellStyle name="_10-12 98 mali tablolar_B 10_Gross Inflow (@ageas share)" xfId="4492" xr:uid="{ED4C60AE-8F09-430E-98D6-F1F93D7A804E}"/>
    <cellStyle name="_10-12 98 mali tablolar_B 10_Life (EU)" xfId="4493" xr:uid="{B5C8B3FA-4D95-474B-BDC4-E68F31C0179A}"/>
    <cellStyle name="_10-12 98 mali tablolar_B 10_Slide_14 (2)" xfId="4494" xr:uid="{330F5B9B-62FF-4D21-89BB-A54A024DD6B5}"/>
    <cellStyle name="_10-12 98 mali tablolar_B 10_Slide_30 (2)" xfId="4495" xr:uid="{A9E7658C-F124-4EB1-9696-E19313F570A4}"/>
    <cellStyle name="_10-12 98 mali tablolar_B 10_Slide_37 (1)" xfId="4496" xr:uid="{45B17A35-2C84-440A-B979-E3FA491D56FC}"/>
    <cellStyle name="_10-12 98 mali tablolar_B 10_Visionline (Net profit)" xfId="4497" xr:uid="{14B18C26-3EA2-4AE5-A41E-28E2926069E4}"/>
    <cellStyle name="_10-12 98 mali tablolar_B 2" xfId="4498" xr:uid="{03432333-C392-4B0C-9313-9EE6E6E4B52F}"/>
    <cellStyle name="_10-12 98 mali tablolar_B 2_Gross Inflow (@ageas share)" xfId="4499" xr:uid="{6189350A-EDE1-4761-9ACB-7C361451A935}"/>
    <cellStyle name="_10-12 98 mali tablolar_B 2_Life (EU)" xfId="4500" xr:uid="{23C73479-A490-4C0F-8B89-55E605E8AA84}"/>
    <cellStyle name="_10-12 98 mali tablolar_B 2_Slide_14 (2)" xfId="4501" xr:uid="{0D5362AE-197B-4AC9-A657-575203D4FDD6}"/>
    <cellStyle name="_10-12 98 mali tablolar_B 2_Slide_30 (2)" xfId="4502" xr:uid="{6AE7402D-F2F4-4543-B9BA-DACDD571F575}"/>
    <cellStyle name="_10-12 98 mali tablolar_B 2_Slide_37 (1)" xfId="4503" xr:uid="{9DF81D21-C89D-4DCC-9342-E0B2625F99D1}"/>
    <cellStyle name="_10-12 98 mali tablolar_B 2_Visionline (Net profit)" xfId="4504" xr:uid="{42D12D5A-6F45-4989-91A0-C34EE1F2A33E}"/>
    <cellStyle name="_10-12 98 mali tablolar_B 3" xfId="4505" xr:uid="{54B40F4F-43A6-4A45-B8A2-A4417EDD66E9}"/>
    <cellStyle name="_10-12 98 mali tablolar_B 3_Gross Inflow (@ageas share)" xfId="4506" xr:uid="{C15BB622-D09C-419E-9B7B-FBBC7659C30A}"/>
    <cellStyle name="_10-12 98 mali tablolar_B 3_Life (EU)" xfId="4507" xr:uid="{44603EC8-BE46-4BBD-8043-81BD72BB2721}"/>
    <cellStyle name="_10-12 98 mali tablolar_B 3_Slide_14 (2)" xfId="4508" xr:uid="{C1BF9FFA-4E6E-46A0-BA03-F3BB17D43163}"/>
    <cellStyle name="_10-12 98 mali tablolar_B 3_Slide_30 (2)" xfId="4509" xr:uid="{BB6ABBE0-E799-4A92-AED2-FB958D079C3B}"/>
    <cellStyle name="_10-12 98 mali tablolar_B 3_Slide_37 (1)" xfId="4510" xr:uid="{A779A1B0-6458-4985-AED3-3D511FB2B2D0}"/>
    <cellStyle name="_10-12 98 mali tablolar_B 3_Visionline (Net profit)" xfId="4511" xr:uid="{9B83D4B3-AFF2-4EBB-B017-D7D450777E3C}"/>
    <cellStyle name="_10-12 98 mali tablolar_B 4" xfId="4512" xr:uid="{DB5FF0BA-A3A9-439B-A286-6AAF13548069}"/>
    <cellStyle name="_10-12 98 mali tablolar_B 4_Gross Inflow (@ageas share)" xfId="4513" xr:uid="{0F23F9AE-5246-4FC4-96AC-CB8ECD267AC5}"/>
    <cellStyle name="_10-12 98 mali tablolar_B 4_Life (EU)" xfId="4514" xr:uid="{6AD13E33-B998-4F0B-A19B-AF88EA952949}"/>
    <cellStyle name="_10-12 98 mali tablolar_B 4_Slide_14 (2)" xfId="4515" xr:uid="{8461E5E7-4C6B-4634-94DF-B5B7CD072368}"/>
    <cellStyle name="_10-12 98 mali tablolar_B 4_Slide_30 (2)" xfId="4516" xr:uid="{E4D4F9A1-01CA-48A3-8533-F41D466EF511}"/>
    <cellStyle name="_10-12 98 mali tablolar_B 4_Slide_37 (1)" xfId="4517" xr:uid="{541CDA7B-CB13-44B7-8587-3705C97251D5}"/>
    <cellStyle name="_10-12 98 mali tablolar_B 4_Visionline (Net profit)" xfId="4518" xr:uid="{2CD12665-8684-49B9-AABC-285763DED8F1}"/>
    <cellStyle name="_10-12 98 mali tablolar_B 5" xfId="4519" xr:uid="{CE05EB1B-27AA-4DCF-92C2-29C45CC36B1A}"/>
    <cellStyle name="_10-12 98 mali tablolar_B 5_Gross Inflow (@ageas share)" xfId="4520" xr:uid="{2EFBAD6C-5936-4F0E-A073-ADB94C4125DD}"/>
    <cellStyle name="_10-12 98 mali tablolar_B 5_Life (EU)" xfId="4521" xr:uid="{47343EB5-03F5-42FE-898F-4A185B27D31A}"/>
    <cellStyle name="_10-12 98 mali tablolar_B 5_Slide_14 (2)" xfId="4522" xr:uid="{EF4F54EF-BC07-4180-A56C-20AC78AAB2C6}"/>
    <cellStyle name="_10-12 98 mali tablolar_B 5_Slide_30 (2)" xfId="4523" xr:uid="{03AC2FFF-CAA7-415E-B83E-42126194B1E4}"/>
    <cellStyle name="_10-12 98 mali tablolar_B 5_Slide_37 (1)" xfId="4524" xr:uid="{8E440000-7677-498E-9495-07B95D95A7AA}"/>
    <cellStyle name="_10-12 98 mali tablolar_B 5_Visionline (Net profit)" xfId="4525" xr:uid="{8B95CC29-C59F-41FD-8D33-F03CD4A98FF1}"/>
    <cellStyle name="_10-12 98 mali tablolar_B 6" xfId="4526" xr:uid="{55D6044F-9F03-4D90-A297-1BEC3238FAC3}"/>
    <cellStyle name="_10-12 98 mali tablolar_B 6_Gross Inflow (@ageas share)" xfId="4527" xr:uid="{54C0994B-D008-484D-90AD-1B366FA0D9B7}"/>
    <cellStyle name="_10-12 98 mali tablolar_B 6_Life (EU)" xfId="4528" xr:uid="{5E11A090-D332-4057-B166-9F3EC301F4EE}"/>
    <cellStyle name="_10-12 98 mali tablolar_B 6_Slide_14 (2)" xfId="4529" xr:uid="{E76D0157-AAD5-4813-B029-5CBD737C7C27}"/>
    <cellStyle name="_10-12 98 mali tablolar_B 6_Slide_30 (2)" xfId="4530" xr:uid="{4BBE2228-E0C0-428E-A38F-E0A3BB44D921}"/>
    <cellStyle name="_10-12 98 mali tablolar_B 6_Slide_37 (1)" xfId="4531" xr:uid="{5A5ED701-EC97-41A2-91B2-CB65C98583F2}"/>
    <cellStyle name="_10-12 98 mali tablolar_B 6_Visionline (Net profit)" xfId="4532" xr:uid="{DEC4C509-A4E3-4936-8FDB-FB6D111E6A3D}"/>
    <cellStyle name="_10-12 98 mali tablolar_B 7" xfId="4533" xr:uid="{5B9C8EED-8F5B-4251-9048-71D07FD28E0A}"/>
    <cellStyle name="_10-12 98 mali tablolar_B 7_Gross Inflow (@ageas share)" xfId="4534" xr:uid="{E9A9E530-7A11-45EB-B3D8-79B8B11DAFF3}"/>
    <cellStyle name="_10-12 98 mali tablolar_B 7_Life (EU)" xfId="4535" xr:uid="{F6D943B7-BE7A-4AB5-B9B0-46EFA9D263E3}"/>
    <cellStyle name="_10-12 98 mali tablolar_B 7_Slide_14 (2)" xfId="4536" xr:uid="{9F91B8D6-FE91-46D1-B18E-AFB533FFA10E}"/>
    <cellStyle name="_10-12 98 mali tablolar_B 7_Slide_30 (2)" xfId="4537" xr:uid="{5EA2E06C-740F-4EF9-B167-4575623EAD63}"/>
    <cellStyle name="_10-12 98 mali tablolar_B 7_Slide_37 (1)" xfId="4538" xr:uid="{5746E5DC-731F-458D-8B61-5C49707564FA}"/>
    <cellStyle name="_10-12 98 mali tablolar_B 7_Visionline (Net profit)" xfId="4539" xr:uid="{5CBF3F4B-3CBD-4BA7-A6FB-5F6C6B375EE0}"/>
    <cellStyle name="_10-12 98 mali tablolar_B 8" xfId="4540" xr:uid="{3F4E1C6A-D75E-448E-8DCC-3CAA18FFC06B}"/>
    <cellStyle name="_10-12 98 mali tablolar_B 8_Gross Inflow (@ageas share)" xfId="4541" xr:uid="{1DB26253-016E-4800-9FB0-E575C3F6D315}"/>
    <cellStyle name="_10-12 98 mali tablolar_B 8_Life (EU)" xfId="4542" xr:uid="{A45B0A21-39E6-47AD-BB32-12A8D1A45C49}"/>
    <cellStyle name="_10-12 98 mali tablolar_B 8_Slide_14 (2)" xfId="4543" xr:uid="{0D889CED-51D2-4C92-89A3-26FE8CEC43DD}"/>
    <cellStyle name="_10-12 98 mali tablolar_B 8_Slide_30 (2)" xfId="4544" xr:uid="{4C1256BD-EAF7-472B-8D1D-F286034206F6}"/>
    <cellStyle name="_10-12 98 mali tablolar_B 8_Slide_37 (1)" xfId="4545" xr:uid="{B29D455F-C477-410C-9607-06F66795E6BA}"/>
    <cellStyle name="_10-12 98 mali tablolar_B 8_Visionline (Net profit)" xfId="4546" xr:uid="{A6E8EFCF-AEA7-4ECB-BDD7-5E8886456536}"/>
    <cellStyle name="_10-12 98 mali tablolar_B 9" xfId="4547" xr:uid="{8FA1D272-E9C8-4B8F-B848-2DADD2E1ABFA}"/>
    <cellStyle name="_10-12 98 mali tablolar_B 9_Gross Inflow (@ageas share)" xfId="4548" xr:uid="{8732A042-7D13-40E6-83F8-2E01DEACC1A8}"/>
    <cellStyle name="_10-12 98 mali tablolar_B 9_Life (EU)" xfId="4549" xr:uid="{69ADAF60-E706-44D2-A3EC-2C72DE3961CD}"/>
    <cellStyle name="_10-12 98 mali tablolar_B 9_Slide_14 (2)" xfId="4550" xr:uid="{57FFA57B-73EF-4FF0-A42B-F0200BC7252C}"/>
    <cellStyle name="_10-12 98 mali tablolar_B 9_Slide_30 (2)" xfId="4551" xr:uid="{E6B71E48-A545-45C3-929A-2A2B4C6A0F54}"/>
    <cellStyle name="_10-12 98 mali tablolar_B 9_Slide_37 (1)" xfId="4552" xr:uid="{62A412E3-871F-4F17-A4EC-F264252F6D0C}"/>
    <cellStyle name="_10-12 98 mali tablolar_B 9_Visionline (Net profit)" xfId="4553" xr:uid="{D4DDDCAC-3CDD-4567-BE8E-0B2901E90E32}"/>
    <cellStyle name="_10-12 98 mali tablolar_B_Gross Inflow (@ageas share)" xfId="4554" xr:uid="{69DB8068-F77A-4149-A7A4-CE635359B884}"/>
    <cellStyle name="_10-12 98 mali tablolar_B_Life (EU)" xfId="4555" xr:uid="{82A27C6F-3B0E-49B5-BCF8-7B596C747BC8}"/>
    <cellStyle name="_10-12 98 mali tablolar_B_Slide_14 (2)" xfId="4556" xr:uid="{7D24FA3F-0C85-4B25-8EE0-CD629A2456AE}"/>
    <cellStyle name="_10-12 98 mali tablolar_B_Slide_30 (2)" xfId="4557" xr:uid="{C38B42B3-FF74-48DF-B67A-94110124C271}"/>
    <cellStyle name="_10-12 98 mali tablolar_B_Slide_37 (1)" xfId="4558" xr:uid="{3A4AE7DB-8002-4787-B813-9E533689DDB4}"/>
    <cellStyle name="_10-12 98 mali tablolar_B_Visionline (Net profit)" xfId="4559" xr:uid="{44EAD83F-71A2-41A5-8D6A-CC4E1F92F582}"/>
    <cellStyle name="_10-12 98 mali tablolar_C" xfId="4560" xr:uid="{3C260D85-96F6-4FF1-A432-6915EFF0D82A}"/>
    <cellStyle name="_10-12 98 mali tablolar_C 10" xfId="4561" xr:uid="{D6841BFF-B82C-4C2A-BD80-89C25AEAE2E3}"/>
    <cellStyle name="_10-12 98 mali tablolar_C 2" xfId="4562" xr:uid="{9E5D3095-C088-4C8E-866B-690CC1BF6F27}"/>
    <cellStyle name="_10-12 98 mali tablolar_C 3" xfId="4563" xr:uid="{B755A2AB-928A-4275-9BD1-19C557B69BB3}"/>
    <cellStyle name="_10-12 98 mali tablolar_C 4" xfId="4564" xr:uid="{84B25DAE-A545-4E1B-BDA1-611E23DCB7C6}"/>
    <cellStyle name="_10-12 98 mali tablolar_C 5" xfId="4565" xr:uid="{82FFBA0D-2ADC-416B-A308-29F1FFFC1506}"/>
    <cellStyle name="_10-12 98 mali tablolar_C 6" xfId="4566" xr:uid="{C2692111-1E9C-419C-B142-83E1FDCBB9E0}"/>
    <cellStyle name="_10-12 98 mali tablolar_C 7" xfId="4567" xr:uid="{3C9BD150-CF0D-48EE-AFE4-DE92FD7F1748}"/>
    <cellStyle name="_10-12 98 mali tablolar_C 8" xfId="4568" xr:uid="{7198C91C-EF66-4A7C-8DB2-A1198DC54FA8}"/>
    <cellStyle name="_10-12 98 mali tablolar_C 9" xfId="4569" xr:uid="{2E4F5867-CB08-48F7-B5F5-6F63959799F2}"/>
    <cellStyle name="_10-12 98 mali tablolar_D" xfId="4570" xr:uid="{A09A00EC-2898-4473-801F-8003085114D0}"/>
    <cellStyle name="_10-12 98 mali tablolar_D 10" xfId="4571" xr:uid="{2C2159A5-E825-4D42-B00F-977D4AC4B8F7}"/>
    <cellStyle name="_10-12 98 mali tablolar_D 2" xfId="4572" xr:uid="{20914832-CCF3-4531-ABC5-D5FCCB5D9C86}"/>
    <cellStyle name="_10-12 98 mali tablolar_D 2 2" xfId="4573" xr:uid="{AD4CAF9E-5310-436D-9092-338193F13DEB}"/>
    <cellStyle name="_10-12 98 mali tablolar_D 3" xfId="4574" xr:uid="{37D1796A-3148-4F9C-9E93-D48D9980DB0A}"/>
    <cellStyle name="_10-12 98 mali tablolar_D 3 2" xfId="4575" xr:uid="{1428B5BA-216D-4035-BD4D-B919AF5024BE}"/>
    <cellStyle name="_10-12 98 mali tablolar_D 4" xfId="4576" xr:uid="{C21AD7BE-36DD-4A5E-94FC-F1B0DBF49013}"/>
    <cellStyle name="_10-12 98 mali tablolar_D 4 2" xfId="4577" xr:uid="{659C8CD3-E63C-45DB-9A76-DA60DC7BF304}"/>
    <cellStyle name="_10-12 98 mali tablolar_D 5" xfId="4578" xr:uid="{1B504A75-CCA7-497D-A6C5-514C00F5C14F}"/>
    <cellStyle name="_10-12 98 mali tablolar_D 5 2" xfId="4579" xr:uid="{C4EBAD35-04FC-4B03-A1E7-95535347B104}"/>
    <cellStyle name="_10-12 98 mali tablolar_D 6" xfId="4580" xr:uid="{6048B925-C09A-495D-913B-40C72F72EFAF}"/>
    <cellStyle name="_10-12 98 mali tablolar_D 6 2" xfId="4581" xr:uid="{E4ECC1A6-6810-4F23-A8E3-791DA8051E69}"/>
    <cellStyle name="_10-12 98 mali tablolar_D 7" xfId="4582" xr:uid="{BD9AD597-16F7-408E-AF32-04F8E3F7A26A}"/>
    <cellStyle name="_10-12 98 mali tablolar_D 7 2" xfId="4583" xr:uid="{1D3F8422-BE8C-4D80-BA7A-2656874ABD28}"/>
    <cellStyle name="_10-12 98 mali tablolar_D 8" xfId="4584" xr:uid="{9A00C479-5048-43FA-A180-0669026491FA}"/>
    <cellStyle name="_10-12 98 mali tablolar_D 8 2" xfId="4585" xr:uid="{8B56CCED-6FC2-4C2F-87C0-CD702E2A9299}"/>
    <cellStyle name="_10-12 98 mali tablolar_D 9" xfId="4586" xr:uid="{E30FCA76-1393-4BEE-9338-8B843DAF07CC}"/>
    <cellStyle name="_10-12 98 mali tablolar_D 9 2" xfId="4587" xr:uid="{4E3715E9-A6F3-4188-A439-EEDAD367FA0B}"/>
    <cellStyle name="_10-12 98 mali tablolar_E" xfId="4588" xr:uid="{95F9E671-2579-4F39-99A9-C4017E4FB6B9}"/>
    <cellStyle name="_10-12 98 mali tablolar_F" xfId="4589" xr:uid="{EC55AEAA-CFD5-46FC-93AC-11492B731094}"/>
    <cellStyle name="_10-12 98 mali tablolar_F 2" xfId="4590" xr:uid="{D4209334-22E2-4612-BCDB-B56606EE4094}"/>
    <cellStyle name="_10-12 98 mali tablolar_F 3" xfId="4591" xr:uid="{56E8A20B-221B-4FC4-8BA3-FE335BCBB4A9}"/>
    <cellStyle name="_1099" xfId="4592" xr:uid="{6BCEF541-79E1-416B-B981-7BECAF6FFD20}"/>
    <cellStyle name="_1099 10" xfId="4593" xr:uid="{55B40BF4-6F88-4CA1-83CF-325A56FC692C}"/>
    <cellStyle name="_1099 2" xfId="4594" xr:uid="{1BA48D07-FB0C-4CAC-9789-24BEF5E5335A}"/>
    <cellStyle name="_1099 3" xfId="4595" xr:uid="{C5D0A4BD-56CC-40F4-B114-7737C6C8709B}"/>
    <cellStyle name="_1099 4" xfId="4596" xr:uid="{5E39A0F3-E7BB-4AC9-B20B-BE930800110B}"/>
    <cellStyle name="_1099 5" xfId="4597" xr:uid="{6459CFB0-3B3F-426B-A602-1FF1B4E05AB1}"/>
    <cellStyle name="_1099 6" xfId="4598" xr:uid="{E11031C5-1562-4E3D-9B3A-C61C1741F847}"/>
    <cellStyle name="_1099 7" xfId="4599" xr:uid="{C7480C76-B93E-4165-9D46-A20D8172A601}"/>
    <cellStyle name="_1099 8" xfId="4600" xr:uid="{AB126875-189F-44ED-822F-7E047277FC3E}"/>
    <cellStyle name="_1099 9" xfId="4601" xr:uid="{BA7FBD8D-CF0E-4DED-B4A0-43CB8C85C500}"/>
    <cellStyle name="_1099_1" xfId="4602" xr:uid="{2CB51E0C-ABCB-4CEB-BF5C-ADCBD9B42B71}"/>
    <cellStyle name="_1099_1 10" xfId="4603" xr:uid="{D66306A4-BC66-41C8-9A91-08E178A2C09E}"/>
    <cellStyle name="_1099_1 2" xfId="4604" xr:uid="{747C040E-3F5C-4735-BD94-56FF75C8836E}"/>
    <cellStyle name="_1099_1 3" xfId="4605" xr:uid="{14AA6DAD-CABD-4535-AEF2-3E067128BBA7}"/>
    <cellStyle name="_1099_1 4" xfId="4606" xr:uid="{11103ED2-A2B8-4422-87B9-935AC0BD4546}"/>
    <cellStyle name="_1099_1 5" xfId="4607" xr:uid="{8A5E7B53-B0FA-49A1-AF08-A6B90739A007}"/>
    <cellStyle name="_1099_1 6" xfId="4608" xr:uid="{4116D764-5EA3-4661-A7B4-DE9BC5AB01FB}"/>
    <cellStyle name="_1099_1 7" xfId="4609" xr:uid="{4504343D-7547-4B9F-AE49-CF321284A459}"/>
    <cellStyle name="_1099_1 8" xfId="4610" xr:uid="{317CA617-D6EB-4946-AF6F-E507E0756C20}"/>
    <cellStyle name="_1099_1 9" xfId="4611" xr:uid="{D80E6B84-7419-4B1B-92FB-18A7BE62B21E}"/>
    <cellStyle name="_1099_2" xfId="4612" xr:uid="{BCB0B340-7EEB-40D3-8A8E-451E6C98823E}"/>
    <cellStyle name="_1099_2 10" xfId="4613" xr:uid="{720D2BE2-463F-409F-A6A0-63965532A6F0}"/>
    <cellStyle name="_1099_2 2" xfId="4614" xr:uid="{165DE079-DF2F-4A55-9701-A5190A580F62}"/>
    <cellStyle name="_1099_2 3" xfId="4615" xr:uid="{D73B0442-7F87-46EB-A023-05D78A8F5B2F}"/>
    <cellStyle name="_1099_2 4" xfId="4616" xr:uid="{4C5DC2D9-5379-4D93-9CF7-0200BC008740}"/>
    <cellStyle name="_1099_2 5" xfId="4617" xr:uid="{B43F97C5-CAF1-4EE8-83DC-5BBAA0EFDBE2}"/>
    <cellStyle name="_1099_2 6" xfId="4618" xr:uid="{86C64929-1385-4691-84D0-BDCC96A8A075}"/>
    <cellStyle name="_1099_2 7" xfId="4619" xr:uid="{8F4458DB-CF28-4E4A-A8E4-B4FDE5E3C7EB}"/>
    <cellStyle name="_1099_2 8" xfId="4620" xr:uid="{7F9FF3C7-9339-4D0A-B644-00AFB23AE35A}"/>
    <cellStyle name="_1099_2 9" xfId="4621" xr:uid="{4BFA7DE8-BB74-482F-B282-4B0BEBB97EB0}"/>
    <cellStyle name="_1099_3" xfId="4622" xr:uid="{97461CED-5496-49BB-A549-34B9F9EF9E81}"/>
    <cellStyle name="_1099_3 10" xfId="4623" xr:uid="{A9002A5E-A62B-45C2-BAE4-64884D05FF67}"/>
    <cellStyle name="_1099_3 2" xfId="4624" xr:uid="{C9A88233-8839-4404-8656-8F12B5AA8FC1}"/>
    <cellStyle name="_1099_3 3" xfId="4625" xr:uid="{26AD6A6D-9618-43EB-AC54-502C32D89197}"/>
    <cellStyle name="_1099_3 4" xfId="4626" xr:uid="{EE7C58F1-AC81-477F-B360-9C51575AF073}"/>
    <cellStyle name="_1099_3 5" xfId="4627" xr:uid="{518AADB1-28BB-490E-8FD7-86E5BDACE071}"/>
    <cellStyle name="_1099_3 6" xfId="4628" xr:uid="{5805EF6A-CCA1-4EB0-A406-6E5616D07B0E}"/>
    <cellStyle name="_1099_3 7" xfId="4629" xr:uid="{1DB4DA6C-87CC-4A48-886D-E74CBA170790}"/>
    <cellStyle name="_1099_3 8" xfId="4630" xr:uid="{4F3BA21F-509D-4F85-81A1-0D1E9CF8B21D}"/>
    <cellStyle name="_1099_3 9" xfId="4631" xr:uid="{B7608EFA-7C2D-4322-A500-5AA4A89A37A7}"/>
    <cellStyle name="_1099_4" xfId="4632" xr:uid="{D22C0FE5-AAD8-4026-95F2-237880D6BB3B}"/>
    <cellStyle name="_1099_5" xfId="4633" xr:uid="{EB5A7FD5-8FA9-432E-A0B5-48A28E93F33D}"/>
    <cellStyle name="_1099_5 10" xfId="4634" xr:uid="{DE939EB7-85F2-4E8C-BB3F-1E10485E1AAE}"/>
    <cellStyle name="_1099_5 10_Gross Inflow (@ageas share)" xfId="4635" xr:uid="{4A8070EA-1271-4638-9922-15BCA549D5D1}"/>
    <cellStyle name="_1099_5 10_Life (EU)" xfId="4636" xr:uid="{91205B1E-5D59-49FC-A135-05D71B502F67}"/>
    <cellStyle name="_1099_5 10_Slide_14 (2)" xfId="4637" xr:uid="{336E6361-4066-4CE3-93F5-2EA3EF0A5446}"/>
    <cellStyle name="_1099_5 10_Slide_30 (2)" xfId="4638" xr:uid="{3B04DA38-A814-4A9D-A863-AFF779D00081}"/>
    <cellStyle name="_1099_5 10_Slide_37 (1)" xfId="4639" xr:uid="{F4C08AAB-8964-443D-9EE5-17CB168B41FD}"/>
    <cellStyle name="_1099_5 10_Visionline (Net profit)" xfId="4640" xr:uid="{B0BEA73F-D170-44E6-BBFC-B952DA70E86D}"/>
    <cellStyle name="_1099_5 2" xfId="4641" xr:uid="{37846CF9-F62F-4D5D-B36B-EC8770792414}"/>
    <cellStyle name="_1099_5 2_Gross Inflow (@ageas share)" xfId="4642" xr:uid="{85AE5AF7-B9F8-400E-BF0F-7E17AD1B1A40}"/>
    <cellStyle name="_1099_5 2_Life (EU)" xfId="4643" xr:uid="{1E9CB8DF-DB3B-463D-91AD-D58072020A13}"/>
    <cellStyle name="_1099_5 2_Slide_14 (2)" xfId="4644" xr:uid="{034F5355-3F81-4D2C-BE5B-E453FF5CD49B}"/>
    <cellStyle name="_1099_5 2_Slide_30 (2)" xfId="4645" xr:uid="{36CD5587-1257-48EE-9FBC-B216A61E30F0}"/>
    <cellStyle name="_1099_5 2_Slide_37 (1)" xfId="4646" xr:uid="{925A7C5E-6C59-48C1-9671-49C2F3AC6206}"/>
    <cellStyle name="_1099_5 2_Visionline (Net profit)" xfId="4647" xr:uid="{D37C0785-878E-441A-AF68-1D2F5C7EAD2B}"/>
    <cellStyle name="_1099_5 3" xfId="4648" xr:uid="{9AEF6080-1397-4A3A-9A96-6821C082EAA9}"/>
    <cellStyle name="_1099_5 3_Gross Inflow (@ageas share)" xfId="4649" xr:uid="{9FF3656A-66DD-41D6-A50D-CCADB70E4A5D}"/>
    <cellStyle name="_1099_5 3_Life (EU)" xfId="4650" xr:uid="{2C37A8B0-7A52-4AF4-A869-01E0563B8DD6}"/>
    <cellStyle name="_1099_5 3_Slide_14 (2)" xfId="4651" xr:uid="{77A31342-BD10-4BB9-929A-A48EA553710E}"/>
    <cellStyle name="_1099_5 3_Slide_30 (2)" xfId="4652" xr:uid="{2DFAD882-EED9-44DF-BFB3-5EEE91698548}"/>
    <cellStyle name="_1099_5 3_Slide_37 (1)" xfId="4653" xr:uid="{33E4E658-ABFE-4A0D-8647-F048DEAB8388}"/>
    <cellStyle name="_1099_5 3_Visionline (Net profit)" xfId="4654" xr:uid="{01B5FE3B-4C8E-4908-AFFE-515CE3E32A83}"/>
    <cellStyle name="_1099_5 4" xfId="4655" xr:uid="{C47CF7EB-CFC2-4A38-A565-D82A893058B6}"/>
    <cellStyle name="_1099_5 4_Gross Inflow (@ageas share)" xfId="4656" xr:uid="{6904814E-D750-4495-A0EC-EADDF2D6B40A}"/>
    <cellStyle name="_1099_5 4_Life (EU)" xfId="4657" xr:uid="{E19C3DE2-41A4-407F-948C-09D0CC2348D6}"/>
    <cellStyle name="_1099_5 4_Slide_14 (2)" xfId="4658" xr:uid="{AC88607A-0382-42A4-A5A9-79BD5DD0964C}"/>
    <cellStyle name="_1099_5 4_Slide_30 (2)" xfId="4659" xr:uid="{2DED14DA-C1DE-43C0-B82E-EAE833CC0E40}"/>
    <cellStyle name="_1099_5 4_Slide_37 (1)" xfId="4660" xr:uid="{D6FC7144-35F5-40D2-AB0B-EE94BD67C574}"/>
    <cellStyle name="_1099_5 4_Visionline (Net profit)" xfId="4661" xr:uid="{EE3B5ADB-519A-4A1F-8085-D89904A03663}"/>
    <cellStyle name="_1099_5 5" xfId="4662" xr:uid="{51D69906-E8D6-44FA-8771-578CF7065028}"/>
    <cellStyle name="_1099_5 5_Gross Inflow (@ageas share)" xfId="4663" xr:uid="{825747A2-4927-4775-B48E-BF7C035A567F}"/>
    <cellStyle name="_1099_5 5_Life (EU)" xfId="4664" xr:uid="{74138112-F69F-4DC6-9667-49B7A02DB82D}"/>
    <cellStyle name="_1099_5 5_Slide_14 (2)" xfId="4665" xr:uid="{D8EC85E8-084C-4E75-9C67-FC96860D339B}"/>
    <cellStyle name="_1099_5 5_Slide_30 (2)" xfId="4666" xr:uid="{1D548519-1201-435F-B3FA-500AE952C80D}"/>
    <cellStyle name="_1099_5 5_Slide_37 (1)" xfId="4667" xr:uid="{488D4464-F1ED-4AF0-8096-3035947E4191}"/>
    <cellStyle name="_1099_5 5_Visionline (Net profit)" xfId="4668" xr:uid="{006412E9-D208-448B-9C83-735AD8E699A2}"/>
    <cellStyle name="_1099_5 6" xfId="4669" xr:uid="{A22B1BB9-22B4-4746-84D1-8B5368B6D9A5}"/>
    <cellStyle name="_1099_5 6_Gross Inflow (@ageas share)" xfId="4670" xr:uid="{5157EC4E-8C78-4728-A6E3-06BC69D7CC8B}"/>
    <cellStyle name="_1099_5 6_Life (EU)" xfId="4671" xr:uid="{90F1843D-3B6D-4DA6-B353-1341387BA1FE}"/>
    <cellStyle name="_1099_5 6_Slide_14 (2)" xfId="4672" xr:uid="{ADD0FA9F-EBAB-4700-9DFC-452301D0D953}"/>
    <cellStyle name="_1099_5 6_Slide_30 (2)" xfId="4673" xr:uid="{D2212F5E-C347-47EE-8C76-DDE99E65B04C}"/>
    <cellStyle name="_1099_5 6_Slide_37 (1)" xfId="4674" xr:uid="{F413B226-F194-449D-B8DA-4F4DAB38C449}"/>
    <cellStyle name="_1099_5 6_Visionline (Net profit)" xfId="4675" xr:uid="{6064356F-1D15-4879-8B8F-AD8D852AABF6}"/>
    <cellStyle name="_1099_5 7" xfId="4676" xr:uid="{A5DF3442-F7D6-4CE1-BC9F-4F79FE78AB09}"/>
    <cellStyle name="_1099_5 7_Gross Inflow (@ageas share)" xfId="4677" xr:uid="{AE52A3E4-DD21-4420-8B0C-2C175E653402}"/>
    <cellStyle name="_1099_5 7_Life (EU)" xfId="4678" xr:uid="{F8B4D17A-6367-4EE0-9AB0-F4BCC486EA30}"/>
    <cellStyle name="_1099_5 7_Slide_14 (2)" xfId="4679" xr:uid="{2C86CE78-843C-4E22-BE6D-E17C3F9BD19F}"/>
    <cellStyle name="_1099_5 7_Slide_30 (2)" xfId="4680" xr:uid="{1F662865-FE57-46F6-84E7-02EDA1419918}"/>
    <cellStyle name="_1099_5 7_Slide_37 (1)" xfId="4681" xr:uid="{777D8BB7-4210-4C37-9C17-08CD4E9525E6}"/>
    <cellStyle name="_1099_5 7_Visionline (Net profit)" xfId="4682" xr:uid="{3ABC8183-BF00-494F-8A11-ABE172D64553}"/>
    <cellStyle name="_1099_5 8" xfId="4683" xr:uid="{B422D1B0-B2B6-43CF-83C0-C39BFA676B44}"/>
    <cellStyle name="_1099_5 8_Gross Inflow (@ageas share)" xfId="4684" xr:uid="{B6B2BE61-8C23-4BC1-93C6-B057ED280CE5}"/>
    <cellStyle name="_1099_5 8_Life (EU)" xfId="4685" xr:uid="{C7BE391A-CB80-4648-9DF5-49554240A01E}"/>
    <cellStyle name="_1099_5 8_Slide_14 (2)" xfId="4686" xr:uid="{4D542876-13A4-499D-AA88-44C54C31E26E}"/>
    <cellStyle name="_1099_5 8_Slide_30 (2)" xfId="4687" xr:uid="{8A51F709-7495-4DAB-80C1-9A0E38691D43}"/>
    <cellStyle name="_1099_5 8_Slide_37 (1)" xfId="4688" xr:uid="{C6725FB3-7433-4BF9-9B1C-D43E75E81E8B}"/>
    <cellStyle name="_1099_5 8_Visionline (Net profit)" xfId="4689" xr:uid="{2FF87BDA-A26B-4B64-8F16-76777A17640E}"/>
    <cellStyle name="_1099_5 9" xfId="4690" xr:uid="{FAEF1943-5DF8-4233-A519-E00C850EDAA2}"/>
    <cellStyle name="_1099_5 9_Gross Inflow (@ageas share)" xfId="4691" xr:uid="{7EF8AF3C-5596-405E-B65A-C121C834C852}"/>
    <cellStyle name="_1099_5 9_Life (EU)" xfId="4692" xr:uid="{44DBC83B-8859-4559-9D73-159EF20D925E}"/>
    <cellStyle name="_1099_5 9_Slide_14 (2)" xfId="4693" xr:uid="{B2BE1F7B-E568-48F8-8F46-EF2D671B97B7}"/>
    <cellStyle name="_1099_5 9_Slide_30 (2)" xfId="4694" xr:uid="{A74B12C4-CF62-4981-8A48-7D8B358EE9A9}"/>
    <cellStyle name="_1099_5 9_Slide_37 (1)" xfId="4695" xr:uid="{D332B6E6-E361-487A-ACFC-9BD57C7D36B3}"/>
    <cellStyle name="_1099_5 9_Visionline (Net profit)" xfId="4696" xr:uid="{3FCD4474-6276-470F-8EF1-6B36B90FBC0A}"/>
    <cellStyle name="_1099_5_Gross Inflow (@ageas share)" xfId="4697" xr:uid="{0B18AD58-0D5C-4F6E-99AE-80F03FCF0449}"/>
    <cellStyle name="_1099_5_Life (EU)" xfId="4698" xr:uid="{96217290-D199-4858-8754-CE3BB26EFA3F}"/>
    <cellStyle name="_1099_5_Slide_14 (2)" xfId="4699" xr:uid="{10ECBBDA-336E-4456-8559-ACB6E2F27B69}"/>
    <cellStyle name="_1099_5_Slide_30 (2)" xfId="4700" xr:uid="{D94558A3-26AC-478C-BE58-641571C38614}"/>
    <cellStyle name="_1099_5_Slide_37 (1)" xfId="4701" xr:uid="{BBB80F44-FA4F-415E-BE11-E744F2132B11}"/>
    <cellStyle name="_1099_5_Visionline (Net profit)" xfId="4702" xr:uid="{6AEE5B89-7DC9-467B-9185-081BAB0AB5CF}"/>
    <cellStyle name="_1099_6" xfId="4703" xr:uid="{2311EEE3-013D-4AA8-A270-0BF9305F698B}"/>
    <cellStyle name="_1099_6 2" xfId="4704" xr:uid="{0E11319F-A7E4-4602-A9FE-535D220AE6EE}"/>
    <cellStyle name="_1099_6 3" xfId="4705" xr:uid="{C54C0CBC-4249-4B4F-A217-7B112B65B1D1}"/>
    <cellStyle name="_1099_7" xfId="4706" xr:uid="{127B5D3D-C55B-4336-AC4A-605361A66FD8}"/>
    <cellStyle name="_1099_7 10" xfId="4707" xr:uid="{7E390A32-4B4E-4973-A456-9C574BA8B7EC}"/>
    <cellStyle name="_1099_7 2" xfId="4708" xr:uid="{7C7D1178-0972-49FA-AF71-9D3C3833CE5E}"/>
    <cellStyle name="_1099_7 3" xfId="4709" xr:uid="{2EF87E94-A64B-49C6-9E51-85107F2B5448}"/>
    <cellStyle name="_1099_7 4" xfId="4710" xr:uid="{EEEC3A73-09ED-4770-97CB-630354C999F7}"/>
    <cellStyle name="_1099_7 5" xfId="4711" xr:uid="{AFDAF32B-D823-41D9-8A78-207949A0035D}"/>
    <cellStyle name="_1099_7 6" xfId="4712" xr:uid="{EF91872B-02D3-4ECA-886F-14C65D089C8C}"/>
    <cellStyle name="_1099_7 7" xfId="4713" xr:uid="{4B09958E-9E94-48DF-9EAE-9AF41FE94583}"/>
    <cellStyle name="_1099_7 8" xfId="4714" xr:uid="{B1B100A7-B56B-49C1-A0A3-16509534D511}"/>
    <cellStyle name="_1099_7 9" xfId="4715" xr:uid="{C019A1AF-4855-443B-8A64-A9E78F58C19E}"/>
    <cellStyle name="_1099_8" xfId="4716" xr:uid="{781F6EE6-8D60-42AB-A7EB-ACB0F927E63B}"/>
    <cellStyle name="_1099_9" xfId="4717" xr:uid="{466ED551-FF3E-4E45-9CEB-875E1B9D1AB5}"/>
    <cellStyle name="_1099_9 10" xfId="4718" xr:uid="{0ECB94D9-D663-4986-9B44-77D4378722F4}"/>
    <cellStyle name="_1099_9 2" xfId="4719" xr:uid="{9F725A74-E7F7-4AC9-81DD-B1356A5748F0}"/>
    <cellStyle name="_1099_9 3" xfId="4720" xr:uid="{2977A707-108B-4FB2-B84B-63811EBC05DD}"/>
    <cellStyle name="_1099_9 4" xfId="4721" xr:uid="{4BFDF57B-98F3-44D5-A4F1-B3DA396A2580}"/>
    <cellStyle name="_1099_9 5" xfId="4722" xr:uid="{61A56DE0-CB20-4592-849A-14CB99C050B6}"/>
    <cellStyle name="_1099_9 6" xfId="4723" xr:uid="{6598E422-6688-4635-B407-A66491F7A9AA}"/>
    <cellStyle name="_1099_9 7" xfId="4724" xr:uid="{857FEE30-53EB-49D5-9BE2-856F5823E97D}"/>
    <cellStyle name="_1099_9 8" xfId="4725" xr:uid="{F56F2607-653A-40F5-AD9B-56A5BC330212}"/>
    <cellStyle name="_1099_9 9" xfId="4726" xr:uid="{EF79B711-61D7-48D4-8CB1-957031DC98D8}"/>
    <cellStyle name="_1099_A" xfId="4727" xr:uid="{B8E3412D-F3A6-4BAA-A1C0-BC0E15225346}"/>
    <cellStyle name="_1099_B" xfId="4728" xr:uid="{AA2E6B10-F1BE-4601-94A8-D639B6DE37C1}"/>
    <cellStyle name="_1099_B 10" xfId="4729" xr:uid="{75BFB119-F15A-4F67-B956-64D565E1D668}"/>
    <cellStyle name="_1099_B 2" xfId="4730" xr:uid="{85BA29A6-3431-48AC-A403-705DE6946FEB}"/>
    <cellStyle name="_1099_B 3" xfId="4731" xr:uid="{C057D915-59C9-4964-A604-9ECE7AEFCFEA}"/>
    <cellStyle name="_1099_B 4" xfId="4732" xr:uid="{7BBFE7E4-8014-454E-BFCB-764CDF6C71DE}"/>
    <cellStyle name="_1099_B 5" xfId="4733" xr:uid="{6A738E37-1698-4FC7-A1D6-B2785CC44446}"/>
    <cellStyle name="_1099_B 6" xfId="4734" xr:uid="{17FEA600-7AEF-4160-BC87-0806822B202C}"/>
    <cellStyle name="_1099_B 7" xfId="4735" xr:uid="{3CFFDC2B-FCB9-418C-BF18-506C6AA066A0}"/>
    <cellStyle name="_1099_B 8" xfId="4736" xr:uid="{3CFDBA3D-0597-4C64-A6A0-E740B0D3E91B}"/>
    <cellStyle name="_1099_B 9" xfId="4737" xr:uid="{D458957D-6D7B-466F-9785-0ED7DFC19A36}"/>
    <cellStyle name="_1099_C" xfId="4738" xr:uid="{23560353-6DD0-4BA7-A05E-8543111DE80E}"/>
    <cellStyle name="_1099_C 2" xfId="4739" xr:uid="{F25A9201-AED8-4182-A9F9-B45BF2565BF7}"/>
    <cellStyle name="_1099_C 3" xfId="4740" xr:uid="{74F54CAA-7B37-4D30-90EB-297378102D5B}"/>
    <cellStyle name="_1099_D" xfId="4741" xr:uid="{1F05F762-BE60-4FC5-86C1-D7D6A6B9F37E}"/>
    <cellStyle name="_1099_E" xfId="4742" xr:uid="{963DA6ED-E860-48EE-935D-EB71BCDD11D9}"/>
    <cellStyle name="_1099_F" xfId="4743" xr:uid="{825F2F2A-D56E-4FBB-A4C4-BEEFB404B460}"/>
    <cellStyle name="_1099_F 10" xfId="4744" xr:uid="{1FF03E0A-EE6D-4774-A4FE-030F716F2E14}"/>
    <cellStyle name="_1099_F 2" xfId="4745" xr:uid="{DAD99AC4-2219-4344-9DFF-7A3E2F59DDFE}"/>
    <cellStyle name="_1099_F 3" xfId="4746" xr:uid="{43248D8C-7995-41B1-828E-E60BB4337CF4}"/>
    <cellStyle name="_1099_F 4" xfId="4747" xr:uid="{2CDEE1ED-F05D-4005-B185-6F7A52699436}"/>
    <cellStyle name="_1099_F 5" xfId="4748" xr:uid="{818BD9AF-AA08-4756-B66D-26129B077C03}"/>
    <cellStyle name="_1099_F 6" xfId="4749" xr:uid="{6FF2969D-5546-4A94-8E6E-5EBEA45885A7}"/>
    <cellStyle name="_1099_F 7" xfId="4750" xr:uid="{B6BE5BB9-73DE-48EF-A46D-19029C4FF825}"/>
    <cellStyle name="_1099_F 8" xfId="4751" xr:uid="{8AAF8132-E401-4FEB-BBD9-398F52B0D635}"/>
    <cellStyle name="_1099_F 9" xfId="4752" xr:uid="{DE385C09-4C71-49CB-8E40-7B3268DDFD4E}"/>
    <cellStyle name="_1099_G" xfId="4753" xr:uid="{5A44F2C1-BF48-4D07-A662-2BF2223B23AF}"/>
    <cellStyle name="_1099_G 10" xfId="4754" xr:uid="{F478F4BA-7DCA-4381-ADDE-16C2C1719F04}"/>
    <cellStyle name="_1099_G 10_Gross Inflow (@ageas share)" xfId="4755" xr:uid="{431DE31E-BB62-4681-A8A7-EDBA752D7BBC}"/>
    <cellStyle name="_1099_G 10_Life (EU)" xfId="4756" xr:uid="{FA45D784-D948-456A-B344-6F122256480C}"/>
    <cellStyle name="_1099_G 10_Slide_14 (2)" xfId="4757" xr:uid="{B4AD1D1E-D2B6-4D5F-B487-46F2EA738EB7}"/>
    <cellStyle name="_1099_G 10_Slide_30 (2)" xfId="4758" xr:uid="{D4EC0880-5569-45D4-B472-E962820C6317}"/>
    <cellStyle name="_1099_G 10_Slide_37 (1)" xfId="4759" xr:uid="{1E2D3049-3728-4369-B92D-1569715A8CCC}"/>
    <cellStyle name="_1099_G 10_Visionline (Net profit)" xfId="4760" xr:uid="{86A449C2-5695-45D1-A4D2-B713F2B5F1DC}"/>
    <cellStyle name="_1099_G 2" xfId="4761" xr:uid="{03F360D5-F2CD-4B45-B1A6-56CB46F1BE68}"/>
    <cellStyle name="_1099_G 2_Gross Inflow (@ageas share)" xfId="4762" xr:uid="{27C861F0-4B8E-42F9-B3A6-EA4BEFF753D4}"/>
    <cellStyle name="_1099_G 2_Life (EU)" xfId="4763" xr:uid="{4A38790C-7695-4874-B85A-274859C2E336}"/>
    <cellStyle name="_1099_G 2_Slide_14 (2)" xfId="4764" xr:uid="{517B5A55-9961-4354-902E-CE5946D9EF98}"/>
    <cellStyle name="_1099_G 2_Slide_30 (2)" xfId="4765" xr:uid="{BD56B8AB-2E3C-4550-9985-3CAE1F578E33}"/>
    <cellStyle name="_1099_G 2_Slide_37 (1)" xfId="4766" xr:uid="{085AFAE5-4BF7-40E4-87FF-11E2B8DDA71E}"/>
    <cellStyle name="_1099_G 2_Visionline (Net profit)" xfId="4767" xr:uid="{8AA33055-8933-402C-9B54-6228447D874F}"/>
    <cellStyle name="_1099_G 3" xfId="4768" xr:uid="{4D67996A-5EE0-446F-9D07-D87A8B9B7532}"/>
    <cellStyle name="_1099_G 3_Gross Inflow (@ageas share)" xfId="4769" xr:uid="{9C37AF16-FDC9-4754-8CEF-635B5A56057B}"/>
    <cellStyle name="_1099_G 3_Life (EU)" xfId="4770" xr:uid="{7F68AFA3-81E7-4CEC-B0B5-F2D0AF80824A}"/>
    <cellStyle name="_1099_G 3_Slide_14 (2)" xfId="4771" xr:uid="{3C8C7E57-32B4-413D-8364-B354F8A44C6B}"/>
    <cellStyle name="_1099_G 3_Slide_30 (2)" xfId="4772" xr:uid="{CF8CE074-2373-4FD2-8314-92B968C91129}"/>
    <cellStyle name="_1099_G 3_Slide_37 (1)" xfId="4773" xr:uid="{4B412E91-DB8C-4C6D-BA12-D103B7CF59C9}"/>
    <cellStyle name="_1099_G 3_Visionline (Net profit)" xfId="4774" xr:uid="{65455773-4535-48E1-B901-3823EE5A87D5}"/>
    <cellStyle name="_1099_G 4" xfId="4775" xr:uid="{9034E253-45D4-4A07-AA11-12F59061FB58}"/>
    <cellStyle name="_1099_G 4_Gross Inflow (@ageas share)" xfId="4776" xr:uid="{088102BF-A1D7-4535-A4A7-E55EA372B639}"/>
    <cellStyle name="_1099_G 4_Life (EU)" xfId="4777" xr:uid="{523C3D81-6CF8-4664-8C58-7990B07BD56C}"/>
    <cellStyle name="_1099_G 4_Slide_14 (2)" xfId="4778" xr:uid="{5233CACF-31D9-4FF0-9099-5591BCFA5E8C}"/>
    <cellStyle name="_1099_G 4_Slide_30 (2)" xfId="4779" xr:uid="{6E3CC4A5-9ABC-434F-9C78-46BC52A90214}"/>
    <cellStyle name="_1099_G 4_Slide_37 (1)" xfId="4780" xr:uid="{1ADD13E3-7D4C-42E6-A3A3-8D2974FBCC62}"/>
    <cellStyle name="_1099_G 4_Visionline (Net profit)" xfId="4781" xr:uid="{9BCC83AB-0DE1-42DB-939D-8F39D92048F2}"/>
    <cellStyle name="_1099_G 5" xfId="4782" xr:uid="{E72F501D-4A4B-4B32-95A1-695BDD856432}"/>
    <cellStyle name="_1099_G 5_Gross Inflow (@ageas share)" xfId="4783" xr:uid="{71F64138-D17C-4F3F-854E-000AD1C619EB}"/>
    <cellStyle name="_1099_G 5_Life (EU)" xfId="4784" xr:uid="{BDAA1399-229E-4936-93DD-C72C079F53AE}"/>
    <cellStyle name="_1099_G 5_Slide_14 (2)" xfId="4785" xr:uid="{FA1DEBB7-C33A-4384-A1CA-7F2B7E6B8881}"/>
    <cellStyle name="_1099_G 5_Slide_30 (2)" xfId="4786" xr:uid="{826138DF-15CF-47D5-B17E-EA51159F5495}"/>
    <cellStyle name="_1099_G 5_Slide_37 (1)" xfId="4787" xr:uid="{C06E86CF-0207-48EF-AA5D-B7A4B361A966}"/>
    <cellStyle name="_1099_G 5_Visionline (Net profit)" xfId="4788" xr:uid="{F2F66842-C1F2-4737-AB63-A5FA901BD672}"/>
    <cellStyle name="_1099_G 6" xfId="4789" xr:uid="{E7667185-10BA-4AD1-AF26-CFCAF8FE41BC}"/>
    <cellStyle name="_1099_G 6_Gross Inflow (@ageas share)" xfId="4790" xr:uid="{EF9C11E1-656E-4247-B19C-B248872BF971}"/>
    <cellStyle name="_1099_G 6_Life (EU)" xfId="4791" xr:uid="{B2CC5F5F-2A83-49E9-810A-78DA5636609C}"/>
    <cellStyle name="_1099_G 6_Slide_14 (2)" xfId="4792" xr:uid="{BF57598A-5C06-4685-A7D6-0B29E82C647F}"/>
    <cellStyle name="_1099_G 6_Slide_30 (2)" xfId="4793" xr:uid="{CAA17CEA-FCC8-42A6-A08B-527068A82816}"/>
    <cellStyle name="_1099_G 6_Slide_37 (1)" xfId="4794" xr:uid="{F0DEE136-5FD9-4887-93AA-84C0EF4EBA1F}"/>
    <cellStyle name="_1099_G 6_Visionline (Net profit)" xfId="4795" xr:uid="{161CA6D3-0DE3-4F8E-9709-8FD686A2929F}"/>
    <cellStyle name="_1099_G 7" xfId="4796" xr:uid="{48E7A20A-92B1-4B8A-ABFD-2412C9C30D72}"/>
    <cellStyle name="_1099_G 7_Gross Inflow (@ageas share)" xfId="4797" xr:uid="{35D6B918-CB1D-497B-9DA4-B6836C7DCA35}"/>
    <cellStyle name="_1099_G 7_Life (EU)" xfId="4798" xr:uid="{25EE3A7A-7DF0-4C8A-AA1F-1F2EC93A20C4}"/>
    <cellStyle name="_1099_G 7_Slide_14 (2)" xfId="4799" xr:uid="{EA7A1363-1EF8-4D77-8AFA-D75F3722F6F4}"/>
    <cellStyle name="_1099_G 7_Slide_30 (2)" xfId="4800" xr:uid="{209731BD-ECFE-43F5-91B0-75DB187D28A2}"/>
    <cellStyle name="_1099_G 7_Slide_37 (1)" xfId="4801" xr:uid="{56705D50-A036-4E2D-99B9-FA0DF56DE187}"/>
    <cellStyle name="_1099_G 7_Visionline (Net profit)" xfId="4802" xr:uid="{E67FE4DE-A592-46C6-9077-3AF253C6130C}"/>
    <cellStyle name="_1099_G 8" xfId="4803" xr:uid="{8844F4A7-3432-4617-AAE9-35FE68E5E672}"/>
    <cellStyle name="_1099_G 8_Gross Inflow (@ageas share)" xfId="4804" xr:uid="{BB96FDA3-125F-4A12-962C-DCAF84A757AE}"/>
    <cellStyle name="_1099_G 8_Life (EU)" xfId="4805" xr:uid="{3C0F0678-1BC1-42AC-892B-87FABB1A8F77}"/>
    <cellStyle name="_1099_G 8_Slide_14 (2)" xfId="4806" xr:uid="{047358CB-E518-4D1A-8E04-06E7E7AF0676}"/>
    <cellStyle name="_1099_G 8_Slide_30 (2)" xfId="4807" xr:uid="{F58D9DE7-9899-4596-91E1-E692A09A7B7E}"/>
    <cellStyle name="_1099_G 8_Slide_37 (1)" xfId="4808" xr:uid="{AF6809C9-4BA7-4BE6-B0B1-E14DD589B7EB}"/>
    <cellStyle name="_1099_G 8_Visionline (Net profit)" xfId="4809" xr:uid="{D12BBAA9-0A1F-4C68-8B62-B48EE5685096}"/>
    <cellStyle name="_1099_G 9" xfId="4810" xr:uid="{A8603CCD-363A-43F1-B3A4-AE613EDB28D1}"/>
    <cellStyle name="_1099_G 9_Gross Inflow (@ageas share)" xfId="4811" xr:uid="{A41CECA4-368D-42E6-BA6E-AC5340FAB293}"/>
    <cellStyle name="_1099_G 9_Life (EU)" xfId="4812" xr:uid="{16972711-5AE1-4350-8F87-D7021B346B7C}"/>
    <cellStyle name="_1099_G 9_Slide_14 (2)" xfId="4813" xr:uid="{9B3FDFF4-146A-4A9C-A20C-A05F00E45847}"/>
    <cellStyle name="_1099_G 9_Slide_30 (2)" xfId="4814" xr:uid="{9098287B-0F1B-4160-9071-F34E71AC4247}"/>
    <cellStyle name="_1099_G 9_Slide_37 (1)" xfId="4815" xr:uid="{A5C023DC-A884-4E05-8CE7-E89212E86796}"/>
    <cellStyle name="_1099_G 9_Visionline (Net profit)" xfId="4816" xr:uid="{4F4DA7F1-81B7-41A9-982F-86FAE3695221}"/>
    <cellStyle name="_1099_G_Gross Inflow (@ageas share)" xfId="4817" xr:uid="{D1DE5FC5-BEFD-4411-946D-0E828631DB03}"/>
    <cellStyle name="_1099_G_Life (EU)" xfId="4818" xr:uid="{EC7DE7A3-4038-45F4-8450-E9AEF922397C}"/>
    <cellStyle name="_1099_G_Slide_14 (2)" xfId="4819" xr:uid="{F2E0A744-28BF-46DC-AF7F-B50B70D87C3F}"/>
    <cellStyle name="_1099_G_Slide_30 (2)" xfId="4820" xr:uid="{FB2F2980-71B1-4B41-8A81-03901C96C059}"/>
    <cellStyle name="_1099_G_Slide_37 (1)" xfId="4821" xr:uid="{5266B4B4-D0C3-4E00-BD41-35D892DD790C}"/>
    <cellStyle name="_1099_G_Visionline (Net profit)" xfId="4822" xr:uid="{A4A89A9D-D349-4472-9E6B-8723342B337F}"/>
    <cellStyle name="_1100 Gün Esaslı Reeskontlu" xfId="4823" xr:uid="{6AB3DDF7-265C-409B-AFC4-11A572ED94C1}"/>
    <cellStyle name="_1100 Gün Esaslı Reeskontlu 2" xfId="4824" xr:uid="{95ED6945-26A0-4908-9F58-54957BF867D6}"/>
    <cellStyle name="_1100 Gün Esaslı Reeskontlu 3" xfId="4825" xr:uid="{8093586E-75B6-459F-8085-7246CE62D40B}"/>
    <cellStyle name="_1100 Gün Esaslı Reeskontlu_1" xfId="4826" xr:uid="{7BB1C532-BFD2-4D37-95E4-AF179336C1DD}"/>
    <cellStyle name="_1100 Gün Esaslı Reeskontlu_2" xfId="4827" xr:uid="{BCBBA995-C869-4B4E-BAC7-6B424A96415F}"/>
    <cellStyle name="_1100 Gün Esaslı Reeskontlu_2 10" xfId="4828" xr:uid="{2A74C807-5261-46D0-B5AB-259A5137C620}"/>
    <cellStyle name="_1100 Gün Esaslı Reeskontlu_2 2" xfId="4829" xr:uid="{E7A6BF43-92C4-480F-A07E-7BB53776D066}"/>
    <cellStyle name="_1100 Gün Esaslı Reeskontlu_2 3" xfId="4830" xr:uid="{0A9D7932-617B-4C6B-910E-403B44C6C983}"/>
    <cellStyle name="_1100 Gün Esaslı Reeskontlu_2 4" xfId="4831" xr:uid="{6B8F05CE-5945-4C52-A528-E0E76036F8BC}"/>
    <cellStyle name="_1100 Gün Esaslı Reeskontlu_2 5" xfId="4832" xr:uid="{43B3CFE9-C7BC-4E19-BA8B-B81B65E3572A}"/>
    <cellStyle name="_1100 Gün Esaslı Reeskontlu_2 6" xfId="4833" xr:uid="{1343B0A3-ACC9-457D-AC3A-E53CAFDBF569}"/>
    <cellStyle name="_1100 Gün Esaslı Reeskontlu_2 7" xfId="4834" xr:uid="{111B665A-C63A-4D96-91F2-5351783FEEA6}"/>
    <cellStyle name="_1100 Gün Esaslı Reeskontlu_2 8" xfId="4835" xr:uid="{03037FAF-7920-4A42-95FB-E90D11B78B67}"/>
    <cellStyle name="_1100 Gün Esaslı Reeskontlu_2 9" xfId="4836" xr:uid="{0A525A47-89F2-4D4A-9F59-541F53911649}"/>
    <cellStyle name="_1100 Gün Esaslı Reeskontlu_3" xfId="4837" xr:uid="{10570AE5-85ED-4DD2-9B9E-9121EB1489A6}"/>
    <cellStyle name="_1100 Gün Esaslı Reeskontlu_4" xfId="4838" xr:uid="{9276A6E6-DB0A-4C7F-962A-5D941CB84482}"/>
    <cellStyle name="_1100 Gün Esaslı Reeskontlu_4 10" xfId="4839" xr:uid="{959CDB0B-A6BC-40BA-BC0B-2FB0CBBF548B}"/>
    <cellStyle name="_1100 Gün Esaslı Reeskontlu_4 2" xfId="4840" xr:uid="{593C65B6-31AA-4CEF-92EE-27AD161A808C}"/>
    <cellStyle name="_1100 Gün Esaslı Reeskontlu_4 3" xfId="4841" xr:uid="{6A9EB2B1-10BA-4716-8755-D1F54DA74C74}"/>
    <cellStyle name="_1100 Gün Esaslı Reeskontlu_4 4" xfId="4842" xr:uid="{55FDACE0-3551-4BE5-B152-C9E6F3A505CA}"/>
    <cellStyle name="_1100 Gün Esaslı Reeskontlu_4 5" xfId="4843" xr:uid="{172350E4-8593-4EA3-8B6D-044FD19A2420}"/>
    <cellStyle name="_1100 Gün Esaslı Reeskontlu_4 6" xfId="4844" xr:uid="{10ECDDA1-38E7-4613-99FF-44F0B12C6DAE}"/>
    <cellStyle name="_1100 Gün Esaslı Reeskontlu_4 7" xfId="4845" xr:uid="{2E93281D-33CF-4674-AAFF-98BD90AABD6B}"/>
    <cellStyle name="_1100 Gün Esaslı Reeskontlu_4 8" xfId="4846" xr:uid="{60B5596E-7F48-46AE-985E-987437C6655C}"/>
    <cellStyle name="_1100 Gün Esaslı Reeskontlu_4 9" xfId="4847" xr:uid="{519F8FE5-ACF9-4C27-AF26-299518232E83}"/>
    <cellStyle name="_1100 Gün Esaslı Reeskontlu_5" xfId="4848" xr:uid="{2DE69769-29C2-4C7B-B0D0-2B11CDA2549B}"/>
    <cellStyle name="_1100 Gün Esaslı Reeskontlu_5 10" xfId="4849" xr:uid="{228520F2-C9EA-4BE0-8CF6-3EC649044241}"/>
    <cellStyle name="_1100 Gün Esaslı Reeskontlu_5 2" xfId="4850" xr:uid="{1796E3A8-A921-438F-AA88-FEAE152E9096}"/>
    <cellStyle name="_1100 Gün Esaslı Reeskontlu_5 3" xfId="4851" xr:uid="{90D0FF1D-CAED-4E4E-9090-B3F8B4BDFEA4}"/>
    <cellStyle name="_1100 Gün Esaslı Reeskontlu_5 4" xfId="4852" xr:uid="{64655355-D3DE-4A7B-AD57-EB9827504475}"/>
    <cellStyle name="_1100 Gün Esaslı Reeskontlu_5 5" xfId="4853" xr:uid="{BC41A2B1-B920-476E-B6AD-2FB3B445B8EB}"/>
    <cellStyle name="_1100 Gün Esaslı Reeskontlu_5 6" xfId="4854" xr:uid="{A727348C-2272-4B02-BD7E-EC9644B13DB1}"/>
    <cellStyle name="_1100 Gün Esaslı Reeskontlu_5 7" xfId="4855" xr:uid="{A71565F4-D0C4-4BA3-9938-508B6F2BC8FA}"/>
    <cellStyle name="_1100 Gün Esaslı Reeskontlu_5 8" xfId="4856" xr:uid="{55EA5AE9-8027-4C2A-885A-8E2582261C73}"/>
    <cellStyle name="_1100 Gün Esaslı Reeskontlu_5 9" xfId="4857" xr:uid="{EA09FE0E-331B-43B6-B858-2AD4E62C32D9}"/>
    <cellStyle name="_1100 Gün Esaslı Reeskontlu_6" xfId="4858" xr:uid="{DF95C14B-25A0-4FE1-87AA-5A88E297753C}"/>
    <cellStyle name="_1100 Gün Esaslı Reeskontlu_6 2" xfId="4859" xr:uid="{A6CA75B4-7D00-4866-BE7B-B64B7EE13B82}"/>
    <cellStyle name="_1100 Gün Esaslı Reeskontlu_6 3" xfId="4860" xr:uid="{5297AAAB-7E55-46C6-9A66-E6350D9801A4}"/>
    <cellStyle name="_1100 Gün Esaslı Reeskontlu_7" xfId="4861" xr:uid="{A52BAD29-2754-4F11-9229-DBD93DA532A6}"/>
    <cellStyle name="_1100 Gün Esaslı Reeskontlu_7 10" xfId="4862" xr:uid="{53B48132-0F5C-43FE-88A7-BB84AF8C41C6}"/>
    <cellStyle name="_1100 Gün Esaslı Reeskontlu_7 2" xfId="4863" xr:uid="{4E99B0AF-CE39-4011-9FBA-7C08460C65A9}"/>
    <cellStyle name="_1100 Gün Esaslı Reeskontlu_7 3" xfId="4864" xr:uid="{22CD34B3-729C-45BD-8098-5EBAD1FC9DBC}"/>
    <cellStyle name="_1100 Gün Esaslı Reeskontlu_7 4" xfId="4865" xr:uid="{EAED6245-6D48-46AC-B41A-0B2597E6E9E0}"/>
    <cellStyle name="_1100 Gün Esaslı Reeskontlu_7 5" xfId="4866" xr:uid="{A77CC6DB-E98A-45FA-8E58-E91E92881619}"/>
    <cellStyle name="_1100 Gün Esaslı Reeskontlu_7 6" xfId="4867" xr:uid="{B7F782B3-5870-4F22-A90B-2A03F94835CC}"/>
    <cellStyle name="_1100 Gün Esaslı Reeskontlu_7 7" xfId="4868" xr:uid="{BAEA7B00-229A-4309-8B56-E5017A57E7A8}"/>
    <cellStyle name="_1100 Gün Esaslı Reeskontlu_7 8" xfId="4869" xr:uid="{687D616F-1F15-4691-A773-FF7D474E9590}"/>
    <cellStyle name="_1100 Gün Esaslı Reeskontlu_7 9" xfId="4870" xr:uid="{DD083D0C-2B6C-4C3E-AE87-7D57A96DD483}"/>
    <cellStyle name="_1100 Gün Esaslı Reeskontlu_8" xfId="4871" xr:uid="{53CEFCBA-0559-4ACA-BA60-73F7938B758A}"/>
    <cellStyle name="_1100 Gün Esaslı Reeskontlu_8 10" xfId="4872" xr:uid="{DA9BE127-9A1A-4769-A0F9-AFDE8BBD6E8D}"/>
    <cellStyle name="_1100 Gün Esaslı Reeskontlu_8 2" xfId="4873" xr:uid="{C97CD17F-4966-42B8-9EBD-CB3022C6669A}"/>
    <cellStyle name="_1100 Gün Esaslı Reeskontlu_8 3" xfId="4874" xr:uid="{4D9A9460-FFD0-4410-8F34-5D33F2EDDB46}"/>
    <cellStyle name="_1100 Gün Esaslı Reeskontlu_8 4" xfId="4875" xr:uid="{78D6AB69-2E4E-4BE7-9857-F8F86A71CAD5}"/>
    <cellStyle name="_1100 Gün Esaslı Reeskontlu_8 5" xfId="4876" xr:uid="{DB2E22B9-EC21-4AB4-976E-291009BCB8E1}"/>
    <cellStyle name="_1100 Gün Esaslı Reeskontlu_8 6" xfId="4877" xr:uid="{1F4C6601-9BE1-4E9C-AD7B-FB388C690307}"/>
    <cellStyle name="_1100 Gün Esaslı Reeskontlu_8 7" xfId="4878" xr:uid="{06197219-CD7C-4446-AC5C-7C638F43D860}"/>
    <cellStyle name="_1100 Gün Esaslı Reeskontlu_8 8" xfId="4879" xr:uid="{7D8C0ADD-CBE0-4BCE-924C-A11924BA9D6E}"/>
    <cellStyle name="_1100 Gün Esaslı Reeskontlu_8 9" xfId="4880" xr:uid="{644740C6-E425-4025-9317-61B6C0B8E58E}"/>
    <cellStyle name="_1100 Gün Esaslı Reeskontlu_9" xfId="4881" xr:uid="{546B597C-1EB1-40CE-B26B-C5FF339E965A}"/>
    <cellStyle name="_1100 Gün Esaslı Reeskontlu_9 10" xfId="4882" xr:uid="{207E96E9-3B7B-42DC-91B7-BF4221DC77D9}"/>
    <cellStyle name="_1100 Gün Esaslı Reeskontlu_9 10_Gross Inflow (@ageas share)" xfId="4883" xr:uid="{30D115DB-E6E2-4E44-BC0E-03A492A2190F}"/>
    <cellStyle name="_1100 Gün Esaslı Reeskontlu_9 10_Life (EU)" xfId="4884" xr:uid="{5389DB5B-DA41-4147-9AD7-992E07955105}"/>
    <cellStyle name="_1100 Gün Esaslı Reeskontlu_9 10_Slide_14 (2)" xfId="4885" xr:uid="{CA314CE4-B209-497C-BA80-81AC965EB98D}"/>
    <cellStyle name="_1100 Gün Esaslı Reeskontlu_9 10_Slide_30 (2)" xfId="4886" xr:uid="{F22303E0-E577-4EA4-91F2-95F8AD2B21A8}"/>
    <cellStyle name="_1100 Gün Esaslı Reeskontlu_9 10_Slide_37 (1)" xfId="4887" xr:uid="{423093D2-4A70-4F53-8074-FA8CD7F3243C}"/>
    <cellStyle name="_1100 Gün Esaslı Reeskontlu_9 10_Visionline (Net profit)" xfId="4888" xr:uid="{FB9BC172-54C8-4A0A-970F-9811E13E9F7F}"/>
    <cellStyle name="_1100 Gün Esaslı Reeskontlu_9 2" xfId="4889" xr:uid="{3AC810FF-311D-4CED-9EB3-C7DE193F41C8}"/>
    <cellStyle name="_1100 Gün Esaslı Reeskontlu_9 2_Gross Inflow (@ageas share)" xfId="4890" xr:uid="{8DD63D4D-87D1-4130-9AA7-B3A1CD6D3271}"/>
    <cellStyle name="_1100 Gün Esaslı Reeskontlu_9 2_Life (EU)" xfId="4891" xr:uid="{F4A7DE1E-2AE6-4CB3-8E74-8BFA5587004A}"/>
    <cellStyle name="_1100 Gün Esaslı Reeskontlu_9 2_Slide_14 (2)" xfId="4892" xr:uid="{1B11A315-B79F-4519-A301-04C609DBA80E}"/>
    <cellStyle name="_1100 Gün Esaslı Reeskontlu_9 2_Slide_30 (2)" xfId="4893" xr:uid="{392370BD-36F2-48AF-8CDD-54863F6C57AE}"/>
    <cellStyle name="_1100 Gün Esaslı Reeskontlu_9 2_Slide_37 (1)" xfId="4894" xr:uid="{24740E84-DD4F-4B98-B292-F4C2A1D8D9F3}"/>
    <cellStyle name="_1100 Gün Esaslı Reeskontlu_9 2_Visionline (Net profit)" xfId="4895" xr:uid="{71B92E1A-8DE5-4FCA-82C3-2588602DA261}"/>
    <cellStyle name="_1100 Gün Esaslı Reeskontlu_9 3" xfId="4896" xr:uid="{508294F1-AB8F-478A-B8F5-498EB22E18BF}"/>
    <cellStyle name="_1100 Gün Esaslı Reeskontlu_9 3_Gross Inflow (@ageas share)" xfId="4897" xr:uid="{A0B1FEE1-BC6C-4BCD-A8EE-484B2D4949CF}"/>
    <cellStyle name="_1100 Gün Esaslı Reeskontlu_9 3_Life (EU)" xfId="4898" xr:uid="{83F8E8F4-D431-47F4-8FB0-34950B90919B}"/>
    <cellStyle name="_1100 Gün Esaslı Reeskontlu_9 3_Slide_14 (2)" xfId="4899" xr:uid="{05A4C6B3-4EA4-40DC-90E2-D3661E1EAAC8}"/>
    <cellStyle name="_1100 Gün Esaslı Reeskontlu_9 3_Slide_30 (2)" xfId="4900" xr:uid="{56A07941-51B7-44CF-8983-3A35FF021A1F}"/>
    <cellStyle name="_1100 Gün Esaslı Reeskontlu_9 3_Slide_37 (1)" xfId="4901" xr:uid="{03D6748A-9A56-4BBB-9BC1-CC072D677912}"/>
    <cellStyle name="_1100 Gün Esaslı Reeskontlu_9 3_Visionline (Net profit)" xfId="4902" xr:uid="{4C96FAF2-3CCC-4E35-A2D7-8D3D8AB50283}"/>
    <cellStyle name="_1100 Gün Esaslı Reeskontlu_9 4" xfId="4903" xr:uid="{4F7B24F5-D669-4833-B151-76740E9DB051}"/>
    <cellStyle name="_1100 Gün Esaslı Reeskontlu_9 4_Gross Inflow (@ageas share)" xfId="4904" xr:uid="{141240CB-E95D-4F81-B99F-FF4AAEE1098C}"/>
    <cellStyle name="_1100 Gün Esaslı Reeskontlu_9 4_Life (EU)" xfId="4905" xr:uid="{E27BCE5F-DA2A-4188-8657-C97A8850A1DE}"/>
    <cellStyle name="_1100 Gün Esaslı Reeskontlu_9 4_Slide_14 (2)" xfId="4906" xr:uid="{A12F61DD-CC40-4276-BBB8-59476D8052B1}"/>
    <cellStyle name="_1100 Gün Esaslı Reeskontlu_9 4_Slide_30 (2)" xfId="4907" xr:uid="{CB88346E-884C-47FA-B4E3-963ECB3B9865}"/>
    <cellStyle name="_1100 Gün Esaslı Reeskontlu_9 4_Slide_37 (1)" xfId="4908" xr:uid="{6CC00BFB-9754-4DF9-A589-B80DBF157982}"/>
    <cellStyle name="_1100 Gün Esaslı Reeskontlu_9 4_Visionline (Net profit)" xfId="4909" xr:uid="{777FA050-00BE-49C3-AF51-89AD8647A3D2}"/>
    <cellStyle name="_1100 Gün Esaslı Reeskontlu_9 5" xfId="4910" xr:uid="{4A74F651-B3C3-4FAE-91C3-E13ADA77D60B}"/>
    <cellStyle name="_1100 Gün Esaslı Reeskontlu_9 5_Gross Inflow (@ageas share)" xfId="4911" xr:uid="{4ABB5F1F-349C-42C0-A702-0A357F39906D}"/>
    <cellStyle name="_1100 Gün Esaslı Reeskontlu_9 5_Life (EU)" xfId="4912" xr:uid="{FAC618FD-5F26-4315-A6E6-6FA0D112C33E}"/>
    <cellStyle name="_1100 Gün Esaslı Reeskontlu_9 5_Slide_14 (2)" xfId="4913" xr:uid="{A79FCF3F-BC27-4AF7-90F4-652A844489D0}"/>
    <cellStyle name="_1100 Gün Esaslı Reeskontlu_9 5_Slide_30 (2)" xfId="4914" xr:uid="{89B77BAE-A1FD-41CB-958D-B731F8B03800}"/>
    <cellStyle name="_1100 Gün Esaslı Reeskontlu_9 5_Slide_37 (1)" xfId="4915" xr:uid="{059C93B7-53D3-4BC5-AE39-E97FD2FB2F9A}"/>
    <cellStyle name="_1100 Gün Esaslı Reeskontlu_9 5_Visionline (Net profit)" xfId="4916" xr:uid="{811CF7B4-4641-4BD4-BF71-CCF5C319B1B4}"/>
    <cellStyle name="_1100 Gün Esaslı Reeskontlu_9 6" xfId="4917" xr:uid="{4FE4BB68-32E1-4670-A236-2FEEEA03E868}"/>
    <cellStyle name="_1100 Gün Esaslı Reeskontlu_9 6_Gross Inflow (@ageas share)" xfId="4918" xr:uid="{8CC0487E-44A1-4708-A728-3E130E74F3D1}"/>
    <cellStyle name="_1100 Gün Esaslı Reeskontlu_9 6_Life (EU)" xfId="4919" xr:uid="{0546B873-D61E-42A4-93D1-723BFD600D30}"/>
    <cellStyle name="_1100 Gün Esaslı Reeskontlu_9 6_Slide_14 (2)" xfId="4920" xr:uid="{A8A5265C-302D-4613-95BA-D00CD70F8B0A}"/>
    <cellStyle name="_1100 Gün Esaslı Reeskontlu_9 6_Slide_30 (2)" xfId="4921" xr:uid="{42151595-9666-4FBF-9FC0-498C0DD8FEAA}"/>
    <cellStyle name="_1100 Gün Esaslı Reeskontlu_9 6_Slide_37 (1)" xfId="4922" xr:uid="{999928EA-AB23-4316-9391-47A904C992B9}"/>
    <cellStyle name="_1100 Gün Esaslı Reeskontlu_9 6_Visionline (Net profit)" xfId="4923" xr:uid="{3F3A63CC-A155-4155-A32B-06BED1D1C3C8}"/>
    <cellStyle name="_1100 Gün Esaslı Reeskontlu_9 7" xfId="4924" xr:uid="{CC34F5A8-30BC-405E-8561-322450453CA9}"/>
    <cellStyle name="_1100 Gün Esaslı Reeskontlu_9 7_Gross Inflow (@ageas share)" xfId="4925" xr:uid="{B877A003-E174-4EA3-8033-47267A9489C0}"/>
    <cellStyle name="_1100 Gün Esaslı Reeskontlu_9 7_Life (EU)" xfId="4926" xr:uid="{02014F75-3FF5-4272-B958-26B16C17B586}"/>
    <cellStyle name="_1100 Gün Esaslı Reeskontlu_9 7_Slide_14 (2)" xfId="4927" xr:uid="{0FFC6298-20A9-44DD-BCB4-D9DFD927770B}"/>
    <cellStyle name="_1100 Gün Esaslı Reeskontlu_9 7_Slide_30 (2)" xfId="4928" xr:uid="{DE02AF7F-DB92-436A-B2A5-A14F986E461D}"/>
    <cellStyle name="_1100 Gün Esaslı Reeskontlu_9 7_Slide_37 (1)" xfId="4929" xr:uid="{DB0DF2AA-5E6A-4D58-9ECD-F990846A538D}"/>
    <cellStyle name="_1100 Gün Esaslı Reeskontlu_9 7_Visionline (Net profit)" xfId="4930" xr:uid="{B27CF009-22AD-46B1-9915-87315F386CE0}"/>
    <cellStyle name="_1100 Gün Esaslı Reeskontlu_9 8" xfId="4931" xr:uid="{1699B9D4-E9F1-4BE9-95EF-5E44EDA113E9}"/>
    <cellStyle name="_1100 Gün Esaslı Reeskontlu_9 8_Gross Inflow (@ageas share)" xfId="4932" xr:uid="{2D53262B-94AA-4BD3-88C6-82BC7D7EF4EF}"/>
    <cellStyle name="_1100 Gün Esaslı Reeskontlu_9 8_Life (EU)" xfId="4933" xr:uid="{7283A0C1-ADAA-47FC-B34E-0D4B0D4B79AA}"/>
    <cellStyle name="_1100 Gün Esaslı Reeskontlu_9 8_Slide_14 (2)" xfId="4934" xr:uid="{8C2BEE55-02BE-4836-8C4B-41BECAA2BCDA}"/>
    <cellStyle name="_1100 Gün Esaslı Reeskontlu_9 8_Slide_30 (2)" xfId="4935" xr:uid="{0AA68108-D3F0-4E2A-89DD-40523655D55D}"/>
    <cellStyle name="_1100 Gün Esaslı Reeskontlu_9 8_Slide_37 (1)" xfId="4936" xr:uid="{8F1D74CA-BAD0-4D40-BDC0-9D7B733FCC98}"/>
    <cellStyle name="_1100 Gün Esaslı Reeskontlu_9 8_Visionline (Net profit)" xfId="4937" xr:uid="{FE5D529F-E4C6-40AF-BC9F-90A6546384C1}"/>
    <cellStyle name="_1100 Gün Esaslı Reeskontlu_9 9" xfId="4938" xr:uid="{D0939CBE-87ED-479F-A5EC-C7585153AC68}"/>
    <cellStyle name="_1100 Gün Esaslı Reeskontlu_9 9_Gross Inflow (@ageas share)" xfId="4939" xr:uid="{CF0C76B3-68AA-414A-A665-313698A9B027}"/>
    <cellStyle name="_1100 Gün Esaslı Reeskontlu_9 9_Life (EU)" xfId="4940" xr:uid="{F23C5C6F-A181-4CC9-9C2B-1E57AB785BC1}"/>
    <cellStyle name="_1100 Gün Esaslı Reeskontlu_9 9_Slide_14 (2)" xfId="4941" xr:uid="{7AFD0BBE-4F06-4F96-B89F-7A4A0F42B3DE}"/>
    <cellStyle name="_1100 Gün Esaslı Reeskontlu_9 9_Slide_30 (2)" xfId="4942" xr:uid="{F9398167-6567-4B61-9AE1-72D04DC8C57F}"/>
    <cellStyle name="_1100 Gün Esaslı Reeskontlu_9 9_Slide_37 (1)" xfId="4943" xr:uid="{2037A294-0131-4BC4-997B-6AC71AFB4F47}"/>
    <cellStyle name="_1100 Gün Esaslı Reeskontlu_9 9_Visionline (Net profit)" xfId="4944" xr:uid="{377BA092-C3E2-4734-8E8B-7C1CD77D927F}"/>
    <cellStyle name="_1100 Gün Esaslı Reeskontlu_9_Gross Inflow (@ageas share)" xfId="4945" xr:uid="{93385590-4DFC-4F4B-AB0E-4B868AE1801F}"/>
    <cellStyle name="_1100 Gün Esaslı Reeskontlu_9_Life (EU)" xfId="4946" xr:uid="{50BB4CB2-B47A-4DD0-A330-83D3E8834F18}"/>
    <cellStyle name="_1100 Gün Esaslı Reeskontlu_9_Slide_14 (2)" xfId="4947" xr:uid="{311E00FA-59A5-4639-9789-F3437578F74E}"/>
    <cellStyle name="_1100 Gün Esaslı Reeskontlu_9_Slide_30 (2)" xfId="4948" xr:uid="{C51057A2-9129-4AC2-A489-593642C2E5C0}"/>
    <cellStyle name="_1100 Gün Esaslı Reeskontlu_9_Slide_37 (1)" xfId="4949" xr:uid="{6873FB9F-C67D-468E-92CB-7BC9AE494C50}"/>
    <cellStyle name="_1100 Gün Esaslı Reeskontlu_9_Visionline (Net profit)" xfId="4950" xr:uid="{5BF30719-703F-4345-8980-EBB62F73792C}"/>
    <cellStyle name="_1100 Gün Esaslı Reeskontlu_A" xfId="4951" xr:uid="{2046473B-B4EF-452D-A22A-F46E7B52AC0F}"/>
    <cellStyle name="_1100 Gün Esaslı Reeskontlu_A 10" xfId="4952" xr:uid="{539092A4-E4E6-47F7-85A6-C6D2376F78FB}"/>
    <cellStyle name="_1100 Gün Esaslı Reeskontlu_A 10_Gross Inflow (@ageas share)" xfId="4953" xr:uid="{C012D0AE-4394-4B77-9282-4FF4DDF15303}"/>
    <cellStyle name="_1100 Gün Esaslı Reeskontlu_A 10_Life (EU)" xfId="4954" xr:uid="{055B9EBF-66B4-484A-94C1-724717B04FB9}"/>
    <cellStyle name="_1100 Gün Esaslı Reeskontlu_A 10_Slide_14 (2)" xfId="4955" xr:uid="{2D77399A-6788-4427-95FF-F9003BAB92AC}"/>
    <cellStyle name="_1100 Gün Esaslı Reeskontlu_A 10_Slide_30 (2)" xfId="4956" xr:uid="{FCAD2960-6CCA-4443-AF58-0939AD3395F4}"/>
    <cellStyle name="_1100 Gün Esaslı Reeskontlu_A 10_Slide_37 (1)" xfId="4957" xr:uid="{32D29A05-B995-40C3-BB3E-F09751EFA782}"/>
    <cellStyle name="_1100 Gün Esaslı Reeskontlu_A 10_Visionline (Net profit)" xfId="4958" xr:uid="{083942A5-4EA1-4DCC-9F7E-AAACF97806B3}"/>
    <cellStyle name="_1100 Gün Esaslı Reeskontlu_A 2" xfId="4959" xr:uid="{9659922A-4F47-4CA1-A736-5C09799B2A31}"/>
    <cellStyle name="_1100 Gün Esaslı Reeskontlu_A 2_Gross Inflow (@ageas share)" xfId="4960" xr:uid="{60FD8355-724F-49A6-9326-E05A81C74ACE}"/>
    <cellStyle name="_1100 Gün Esaslı Reeskontlu_A 2_Life (EU)" xfId="4961" xr:uid="{DAA42A0F-5241-476C-AACB-9CA21E5D746B}"/>
    <cellStyle name="_1100 Gün Esaslı Reeskontlu_A 2_Slide_14 (2)" xfId="4962" xr:uid="{25832C1E-BB0D-479A-A311-FFBF1FAB3E19}"/>
    <cellStyle name="_1100 Gün Esaslı Reeskontlu_A 2_Slide_30 (2)" xfId="4963" xr:uid="{EE440040-0366-4896-99CE-1B844CE35157}"/>
    <cellStyle name="_1100 Gün Esaslı Reeskontlu_A 2_Slide_37 (1)" xfId="4964" xr:uid="{EDF091C5-8947-4C1C-BB5B-5EC4372F6043}"/>
    <cellStyle name="_1100 Gün Esaslı Reeskontlu_A 2_Visionline (Net profit)" xfId="4965" xr:uid="{E7DD81E7-BF06-48D1-8490-7B90F2F56608}"/>
    <cellStyle name="_1100 Gün Esaslı Reeskontlu_A 3" xfId="4966" xr:uid="{31AE4ED1-8A64-4C7E-9FBF-9B7BABC43BB8}"/>
    <cellStyle name="_1100 Gün Esaslı Reeskontlu_A 3_Gross Inflow (@ageas share)" xfId="4967" xr:uid="{CCAF0BF8-2469-4632-98D6-C905643CDF48}"/>
    <cellStyle name="_1100 Gün Esaslı Reeskontlu_A 3_Life (EU)" xfId="4968" xr:uid="{71DF3D20-BEB7-4E94-9B79-ED1202292762}"/>
    <cellStyle name="_1100 Gün Esaslı Reeskontlu_A 3_Slide_14 (2)" xfId="4969" xr:uid="{85028A2D-6F9B-4903-BE61-848F24361B27}"/>
    <cellStyle name="_1100 Gün Esaslı Reeskontlu_A 3_Slide_30 (2)" xfId="4970" xr:uid="{22D754ED-8C90-49C4-9AF6-7459A1309561}"/>
    <cellStyle name="_1100 Gün Esaslı Reeskontlu_A 3_Slide_37 (1)" xfId="4971" xr:uid="{58CD8B75-C39D-4C57-808A-25A07D128A62}"/>
    <cellStyle name="_1100 Gün Esaslı Reeskontlu_A 3_Visionline (Net profit)" xfId="4972" xr:uid="{5F3189FC-68E1-4B35-BE6D-56D910C029A4}"/>
    <cellStyle name="_1100 Gün Esaslı Reeskontlu_A 4" xfId="4973" xr:uid="{930045EA-67BD-4BE4-8999-A170E8520F0A}"/>
    <cellStyle name="_1100 Gün Esaslı Reeskontlu_A 4_Gross Inflow (@ageas share)" xfId="4974" xr:uid="{479B6EFA-FBFD-4C90-942B-9F71745A2300}"/>
    <cellStyle name="_1100 Gün Esaslı Reeskontlu_A 4_Life (EU)" xfId="4975" xr:uid="{6B419D6F-F698-4FC8-8BB1-3867F7CE0F1D}"/>
    <cellStyle name="_1100 Gün Esaslı Reeskontlu_A 4_Slide_14 (2)" xfId="4976" xr:uid="{C6A10C91-5648-4214-AE26-6FD007F5418D}"/>
    <cellStyle name="_1100 Gün Esaslı Reeskontlu_A 4_Slide_30 (2)" xfId="4977" xr:uid="{00EE26AB-1B38-4340-89E3-A7BD12A0D0F5}"/>
    <cellStyle name="_1100 Gün Esaslı Reeskontlu_A 4_Slide_37 (1)" xfId="4978" xr:uid="{E793E517-0E6F-499F-8E4D-8A04082590BA}"/>
    <cellStyle name="_1100 Gün Esaslı Reeskontlu_A 4_Visionline (Net profit)" xfId="4979" xr:uid="{7A3F0468-0F5C-4CAE-985C-4D9C1A9B543A}"/>
    <cellStyle name="_1100 Gün Esaslı Reeskontlu_A 5" xfId="4980" xr:uid="{AEA9D8DA-2B2C-4027-B3EB-AA0CCAD63DAD}"/>
    <cellStyle name="_1100 Gün Esaslı Reeskontlu_A 5_Gross Inflow (@ageas share)" xfId="4981" xr:uid="{70AC5680-6402-4476-927A-CA2081CB287D}"/>
    <cellStyle name="_1100 Gün Esaslı Reeskontlu_A 5_Life (EU)" xfId="4982" xr:uid="{06892B1C-50EF-4F0D-86DC-03C13EB1BD1E}"/>
    <cellStyle name="_1100 Gün Esaslı Reeskontlu_A 5_Slide_14 (2)" xfId="4983" xr:uid="{53FEEB34-6D3E-4567-89A0-9BA84F553DAC}"/>
    <cellStyle name="_1100 Gün Esaslı Reeskontlu_A 5_Slide_30 (2)" xfId="4984" xr:uid="{F2A6BF76-BD49-4982-92C3-1DD244A1163F}"/>
    <cellStyle name="_1100 Gün Esaslı Reeskontlu_A 5_Slide_37 (1)" xfId="4985" xr:uid="{C02B1225-459A-44DA-AE8A-F5B6F5FABC6D}"/>
    <cellStyle name="_1100 Gün Esaslı Reeskontlu_A 5_Visionline (Net profit)" xfId="4986" xr:uid="{7B15ACEF-28B1-472C-91F4-0C84495B6C32}"/>
    <cellStyle name="_1100 Gün Esaslı Reeskontlu_A 6" xfId="4987" xr:uid="{78AEAA28-743D-4E05-8CD8-90FC95B1DCDC}"/>
    <cellStyle name="_1100 Gün Esaslı Reeskontlu_A 6_Gross Inflow (@ageas share)" xfId="4988" xr:uid="{DBE64DB5-1D3C-4487-9FA2-B57E2E0C8DA3}"/>
    <cellStyle name="_1100 Gün Esaslı Reeskontlu_A 6_Life (EU)" xfId="4989" xr:uid="{06F116C0-8178-4411-B375-9DCDA81407F2}"/>
    <cellStyle name="_1100 Gün Esaslı Reeskontlu_A 6_Slide_14 (2)" xfId="4990" xr:uid="{AFFD9236-331A-4744-9DD7-56713AEBBF78}"/>
    <cellStyle name="_1100 Gün Esaslı Reeskontlu_A 6_Slide_30 (2)" xfId="4991" xr:uid="{70288655-DFB5-419D-B505-FEF5AC87E781}"/>
    <cellStyle name="_1100 Gün Esaslı Reeskontlu_A 6_Slide_37 (1)" xfId="4992" xr:uid="{5BC58E72-8FEC-439E-9DD0-49F055E15430}"/>
    <cellStyle name="_1100 Gün Esaslı Reeskontlu_A 6_Visionline (Net profit)" xfId="4993" xr:uid="{61F58F50-71BF-44C7-BEF5-B9260F866BE3}"/>
    <cellStyle name="_1100 Gün Esaslı Reeskontlu_A 7" xfId="4994" xr:uid="{8AA42F31-3334-4894-89FC-16A530497FBE}"/>
    <cellStyle name="_1100 Gün Esaslı Reeskontlu_A 7_Gross Inflow (@ageas share)" xfId="4995" xr:uid="{F969DD56-6746-461C-81D5-81223404E813}"/>
    <cellStyle name="_1100 Gün Esaslı Reeskontlu_A 7_Life (EU)" xfId="4996" xr:uid="{FCC29564-DB05-4588-8328-47C93BD1D52C}"/>
    <cellStyle name="_1100 Gün Esaslı Reeskontlu_A 7_Slide_14 (2)" xfId="4997" xr:uid="{1B9B68C4-788A-46E0-92D3-F4EA59B2FFA2}"/>
    <cellStyle name="_1100 Gün Esaslı Reeskontlu_A 7_Slide_30 (2)" xfId="4998" xr:uid="{F7B218E4-D6C8-4007-ACAE-F28D2836C1D2}"/>
    <cellStyle name="_1100 Gün Esaslı Reeskontlu_A 7_Slide_37 (1)" xfId="4999" xr:uid="{FBB97A53-9424-4272-A9CB-D9374349C422}"/>
    <cellStyle name="_1100 Gün Esaslı Reeskontlu_A 7_Visionline (Net profit)" xfId="5000" xr:uid="{CB763429-12C9-4BA1-977D-D9AAFF84660F}"/>
    <cellStyle name="_1100 Gün Esaslı Reeskontlu_A 8" xfId="5001" xr:uid="{6F84F8D6-9CEF-4B9C-BD65-FC1ECC1B8AB5}"/>
    <cellStyle name="_1100 Gün Esaslı Reeskontlu_A 8_Gross Inflow (@ageas share)" xfId="5002" xr:uid="{E8AB8DFC-01D0-4EFE-A91D-8D326521F241}"/>
    <cellStyle name="_1100 Gün Esaslı Reeskontlu_A 8_Life (EU)" xfId="5003" xr:uid="{1232EC4D-92B2-4958-BC6E-45F819AD212D}"/>
    <cellStyle name="_1100 Gün Esaslı Reeskontlu_A 8_Slide_14 (2)" xfId="5004" xr:uid="{698A7D5A-CB7C-4638-840C-5E19D56DBB2D}"/>
    <cellStyle name="_1100 Gün Esaslı Reeskontlu_A 8_Slide_30 (2)" xfId="5005" xr:uid="{9A34880F-DA7B-44B1-B7B7-30CA8B1146EA}"/>
    <cellStyle name="_1100 Gün Esaslı Reeskontlu_A 8_Slide_37 (1)" xfId="5006" xr:uid="{9661E9AF-4FB6-428B-A6F2-321382514439}"/>
    <cellStyle name="_1100 Gün Esaslı Reeskontlu_A 8_Visionline (Net profit)" xfId="5007" xr:uid="{CACD108D-C8C9-41CA-BB73-7EEF3CF3A80E}"/>
    <cellStyle name="_1100 Gün Esaslı Reeskontlu_A 9" xfId="5008" xr:uid="{93AA9E6D-BD53-4C46-AD2D-D5F0666A1D82}"/>
    <cellStyle name="_1100 Gün Esaslı Reeskontlu_A 9_Gross Inflow (@ageas share)" xfId="5009" xr:uid="{F8409A3A-01A4-499B-A3D2-FDAE45142CB7}"/>
    <cellStyle name="_1100 Gün Esaslı Reeskontlu_A 9_Life (EU)" xfId="5010" xr:uid="{DAB7D87D-C77A-4B77-B3FA-1633C962013A}"/>
    <cellStyle name="_1100 Gün Esaslı Reeskontlu_A 9_Slide_14 (2)" xfId="5011" xr:uid="{C3ADFE19-E29A-4BAF-8EE2-3F5E1D5D08F4}"/>
    <cellStyle name="_1100 Gün Esaslı Reeskontlu_A 9_Slide_30 (2)" xfId="5012" xr:uid="{D2ABE3C4-5271-45FF-B663-29EE83F14F87}"/>
    <cellStyle name="_1100 Gün Esaslı Reeskontlu_A 9_Slide_37 (1)" xfId="5013" xr:uid="{E8AE1762-91AE-47B4-A3BB-5C8F258E9D18}"/>
    <cellStyle name="_1100 Gün Esaslı Reeskontlu_A 9_Visionline (Net profit)" xfId="5014" xr:uid="{30E5857D-17C4-4120-B3A4-38DC4251FEF1}"/>
    <cellStyle name="_1100 Gün Esaslı Reeskontlu_A_Gross Inflow (@ageas share)" xfId="5015" xr:uid="{354053FD-4272-439C-B6EC-2CD81A58AA38}"/>
    <cellStyle name="_1100 Gün Esaslı Reeskontlu_A_Life (EU)" xfId="5016" xr:uid="{825B6205-1913-4AF7-A15E-A62E853BF844}"/>
    <cellStyle name="_1100 Gün Esaslı Reeskontlu_A_Slide_14 (2)" xfId="5017" xr:uid="{ACA51B0F-539E-45FD-B4DF-0AE853E65BE9}"/>
    <cellStyle name="_1100 Gün Esaslı Reeskontlu_A_Slide_30 (2)" xfId="5018" xr:uid="{0BAC069A-B575-428A-B6AF-31CF861F043F}"/>
    <cellStyle name="_1100 Gün Esaslı Reeskontlu_A_Slide_37 (1)" xfId="5019" xr:uid="{7F2EEF96-61B5-4708-BAFB-3B287D704AB1}"/>
    <cellStyle name="_1100 Gün Esaslı Reeskontlu_A_Visionline (Net profit)" xfId="5020" xr:uid="{69750EA2-FA88-45F5-B8FA-DAB848C494BC}"/>
    <cellStyle name="_1100 Gün Esaslı Reeskontlu_B" xfId="5021" xr:uid="{4645AC8D-6FB6-458E-AFBA-860D1C5662B4}"/>
    <cellStyle name="_1100 Gün Esaslı Reeskontlu_C" xfId="5022" xr:uid="{3B267F5C-2A60-4E47-B571-7BC837FCA375}"/>
    <cellStyle name="_1100 Gün Esaslı Reeskontlu_D" xfId="5023" xr:uid="{A51D9C9C-F8D3-4A05-A8CF-9084ECB41B2F}"/>
    <cellStyle name="_1100 Gün Esaslı Reeskontlu_D 10" xfId="5024" xr:uid="{3056992F-D823-40AB-ADBC-16D44C1A6E0F}"/>
    <cellStyle name="_1100 Gün Esaslı Reeskontlu_D 2" xfId="5025" xr:uid="{7C4B1745-83FD-4F86-8DA6-B5B4E7A1358C}"/>
    <cellStyle name="_1100 Gün Esaslı Reeskontlu_D 3" xfId="5026" xr:uid="{95156CE4-D652-4030-B8C7-692C0AECA493}"/>
    <cellStyle name="_1100 Gün Esaslı Reeskontlu_D 4" xfId="5027" xr:uid="{E2424447-577C-4A43-BAB7-EBE868A06575}"/>
    <cellStyle name="_1100 Gün Esaslı Reeskontlu_D 5" xfId="5028" xr:uid="{1CA17B11-0C6B-4600-B34E-832D4157CFDC}"/>
    <cellStyle name="_1100 Gün Esaslı Reeskontlu_D 6" xfId="5029" xr:uid="{AAE2055F-D096-4884-9DA1-64FAC1ECF26C}"/>
    <cellStyle name="_1100 Gün Esaslı Reeskontlu_D 7" xfId="5030" xr:uid="{FE5D02C0-853F-4AA3-9EE5-3241E8657610}"/>
    <cellStyle name="_1100 Gün Esaslı Reeskontlu_D 8" xfId="5031" xr:uid="{14C8E21F-3ED7-497A-98E3-D7846071BAAD}"/>
    <cellStyle name="_1100 Gün Esaslı Reeskontlu_D 9" xfId="5032" xr:uid="{4720714E-D339-4D77-821D-D0EA8A1D2994}"/>
    <cellStyle name="_1100 Gün Esaslı Reeskontlu_E" xfId="5033" xr:uid="{1E111EC1-4674-432A-80C3-3940C6CD69DA}"/>
    <cellStyle name="_1100 Gün Esaslı Reeskontlu_E 10" xfId="5034" xr:uid="{AEFD53DF-54BC-44C5-80B3-45550E0B10C3}"/>
    <cellStyle name="_1100 Gün Esaslı Reeskontlu_E 2" xfId="5035" xr:uid="{D4175E70-37E8-42AA-B591-53DB40B9EDE3}"/>
    <cellStyle name="_1100 Gün Esaslı Reeskontlu_E 3" xfId="5036" xr:uid="{90DF0DE0-27F2-41ED-9ACE-783A13AE3A1C}"/>
    <cellStyle name="_1100 Gün Esaslı Reeskontlu_E 4" xfId="5037" xr:uid="{8C3EF05B-6528-48A2-8DF5-121EBA642306}"/>
    <cellStyle name="_1100 Gün Esaslı Reeskontlu_E 5" xfId="5038" xr:uid="{CFD5ED54-AB87-4927-AF07-EAE53E8EC79A}"/>
    <cellStyle name="_1100 Gün Esaslı Reeskontlu_E 6" xfId="5039" xr:uid="{9F4C110A-4787-4176-BE50-6965E5D64C9C}"/>
    <cellStyle name="_1100 Gün Esaslı Reeskontlu_E 7" xfId="5040" xr:uid="{862B19E2-5558-42AC-B3AA-4E5EA8922693}"/>
    <cellStyle name="_1100 Gün Esaslı Reeskontlu_E 8" xfId="5041" xr:uid="{6D7F3AC1-FB42-4113-9276-62EB6CB774D3}"/>
    <cellStyle name="_1100 Gün Esaslı Reeskontlu_E 9" xfId="5042" xr:uid="{FC31DABB-413D-44CD-B9D7-511AAB8F9BD0}"/>
    <cellStyle name="_1100 Gün Esaslı Reeskontlu_F" xfId="5043" xr:uid="{6890A694-CBC3-4A7D-8D40-468E70DE8D3A}"/>
    <cellStyle name="_1200 Devir Öncesi" xfId="5044" xr:uid="{56304327-E711-46B1-8C2F-4C6CA03A901F}"/>
    <cellStyle name="_1200 Devir Öncesi 10" xfId="5045" xr:uid="{956D43E0-2C4D-4B4A-8A53-862552417ACE}"/>
    <cellStyle name="_1200 Devir Öncesi 2" xfId="5046" xr:uid="{AA12C5FA-B072-40B4-A140-6985C538ACC6}"/>
    <cellStyle name="_1200 Devir Öncesi 3" xfId="5047" xr:uid="{AB16B5EF-A099-4FAE-89B0-811621D92F81}"/>
    <cellStyle name="_1200 Devir Öncesi 4" xfId="5048" xr:uid="{9CA13FEB-E3FD-4C99-856F-305980E29233}"/>
    <cellStyle name="_1200 Devir Öncesi 5" xfId="5049" xr:uid="{8FFCF6D1-8061-4BAB-AC16-7196E2F7D548}"/>
    <cellStyle name="_1200 Devir Öncesi 6" xfId="5050" xr:uid="{4AA01EB8-A685-4C9A-90E2-AC0C04BA831B}"/>
    <cellStyle name="_1200 Devir Öncesi 7" xfId="5051" xr:uid="{3E59CAA6-49C1-46B1-AFAF-BC8EBFFD91E7}"/>
    <cellStyle name="_1200 Devir Öncesi 8" xfId="5052" xr:uid="{54A215D9-A434-40DC-8AC6-1678622832CE}"/>
    <cellStyle name="_1200 Devir Öncesi 9" xfId="5053" xr:uid="{5FC595E1-5694-4FAB-AE12-8411884A608C}"/>
    <cellStyle name="_1200 Devir Öncesi_1" xfId="5054" xr:uid="{A9010D0F-D4C3-43B6-BCC9-F784C19E4A08}"/>
    <cellStyle name="_1200 Devir Öncesi_1 2" xfId="5055" xr:uid="{77CA6529-6FAE-40EF-98BB-DC009A412E81}"/>
    <cellStyle name="_1200 Devir Öncesi_1 3" xfId="5056" xr:uid="{B8F227AA-4D6B-4612-84A9-7F1BD5B819CD}"/>
    <cellStyle name="_1200 Devir Öncesi_2" xfId="5057" xr:uid="{98FFEDD6-412C-45C6-A2BB-A3A6804CDF53}"/>
    <cellStyle name="_1200 Devir Öncesi_2 10" xfId="5058" xr:uid="{9679F031-26DC-4297-A86E-DC8627354E39}"/>
    <cellStyle name="_1200 Devir Öncesi_2 2" xfId="5059" xr:uid="{D9C3E207-4CB3-4EF0-AFB6-D4E46EEAF439}"/>
    <cellStyle name="_1200 Devir Öncesi_2 3" xfId="5060" xr:uid="{F7949FFC-5A59-429C-AB8E-125915203AAB}"/>
    <cellStyle name="_1200 Devir Öncesi_2 4" xfId="5061" xr:uid="{34B4A185-9BE6-48FA-A519-70BE54820236}"/>
    <cellStyle name="_1200 Devir Öncesi_2 5" xfId="5062" xr:uid="{0F8F2336-5E75-42BE-9948-F6F988A1448B}"/>
    <cellStyle name="_1200 Devir Öncesi_2 6" xfId="5063" xr:uid="{B4A44EC0-BCC5-45BF-A236-9886984D73C1}"/>
    <cellStyle name="_1200 Devir Öncesi_2 7" xfId="5064" xr:uid="{CE340082-148E-45A0-8F1D-6AA411F6AABE}"/>
    <cellStyle name="_1200 Devir Öncesi_2 8" xfId="5065" xr:uid="{72BAABF2-9E37-45B9-A61F-83F9686F75EA}"/>
    <cellStyle name="_1200 Devir Öncesi_2 9" xfId="5066" xr:uid="{DBDC1FAB-F7BD-4F9A-AA37-F2CBA32D4D71}"/>
    <cellStyle name="_1200 Devir Öncesi_3" xfId="5067" xr:uid="{FA5FFA8F-0A68-4B76-8E30-D6182A670D3F}"/>
    <cellStyle name="_1200 Devir Öncesi_3 10" xfId="5068" xr:uid="{2DDAD719-C289-4EEC-9DD6-FFF03587EF4E}"/>
    <cellStyle name="_1200 Devir Öncesi_3 2" xfId="5069" xr:uid="{65788AD3-090D-4E61-AF3D-7EAF87E58052}"/>
    <cellStyle name="_1200 Devir Öncesi_3 3" xfId="5070" xr:uid="{13B2F8E1-0143-48E1-90F5-3C32642A1920}"/>
    <cellStyle name="_1200 Devir Öncesi_3 4" xfId="5071" xr:uid="{78E07965-52AE-49EA-BEDB-5A9724F734B2}"/>
    <cellStyle name="_1200 Devir Öncesi_3 5" xfId="5072" xr:uid="{750B5F70-0A26-412E-9152-14B68FCFF429}"/>
    <cellStyle name="_1200 Devir Öncesi_3 6" xfId="5073" xr:uid="{70EF6B3D-4637-468D-86AE-050C0004B7C3}"/>
    <cellStyle name="_1200 Devir Öncesi_3 7" xfId="5074" xr:uid="{E9EA3C4D-43CA-4269-9CC7-E7EF8640FB39}"/>
    <cellStyle name="_1200 Devir Öncesi_3 8" xfId="5075" xr:uid="{6E56AB1C-ECCF-4945-8A11-D5F2DDEC526F}"/>
    <cellStyle name="_1200 Devir Öncesi_3 9" xfId="5076" xr:uid="{E742340F-8CA8-49DB-9E65-AD04E17B46C0}"/>
    <cellStyle name="_1200 Devir Öncesi_4" xfId="5077" xr:uid="{B3578FE5-CBF0-4C5D-A2A8-B03A45D94B3F}"/>
    <cellStyle name="_1200 Devir Öncesi_4 10" xfId="5078" xr:uid="{7E7A911F-AECE-4A89-B508-C088DD736F25}"/>
    <cellStyle name="_1200 Devir Öncesi_4 2" xfId="5079" xr:uid="{D524C9BA-A1EE-4A42-A1A9-30464202986D}"/>
    <cellStyle name="_1200 Devir Öncesi_4 3" xfId="5080" xr:uid="{F49BC3CC-87A9-4A81-AD06-17D9172C41F2}"/>
    <cellStyle name="_1200 Devir Öncesi_4 4" xfId="5081" xr:uid="{F91204E0-93D3-47E4-B6BA-D366969E861A}"/>
    <cellStyle name="_1200 Devir Öncesi_4 5" xfId="5082" xr:uid="{D5178015-31E8-4B2A-97B6-83A58B038D4F}"/>
    <cellStyle name="_1200 Devir Öncesi_4 6" xfId="5083" xr:uid="{B531B2D3-B800-44B0-BF45-AC59FA3CF750}"/>
    <cellStyle name="_1200 Devir Öncesi_4 7" xfId="5084" xr:uid="{D4801298-9A92-4B01-8732-21B7FB31BF9F}"/>
    <cellStyle name="_1200 Devir Öncesi_4 8" xfId="5085" xr:uid="{3EB901E7-DA17-4B63-AA2C-CBA3726CD285}"/>
    <cellStyle name="_1200 Devir Öncesi_4 9" xfId="5086" xr:uid="{06EB23C6-2764-46DA-8AB9-8F88EBD4769A}"/>
    <cellStyle name="_1200 Devir Öncesi_5" xfId="5087" xr:uid="{14C12628-3C53-4CDF-B6D5-F355D5931B24}"/>
    <cellStyle name="_1200 Devir Öncesi_5 2" xfId="5088" xr:uid="{C85B5305-84C2-4D7D-B80F-5DDB23F67676}"/>
    <cellStyle name="_1200 Devir Öncesi_5 3" xfId="5089" xr:uid="{9D321C4D-A241-4D68-BA04-27E8475B2F07}"/>
    <cellStyle name="_1200 Devir Öncesi_6" xfId="5090" xr:uid="{1F94CF3D-14F5-47DD-BAF1-401F1E2CE8A0}"/>
    <cellStyle name="_1200 Devir Öncesi_6 10" xfId="5091" xr:uid="{7B77F802-19AF-490B-824A-FA939640C463}"/>
    <cellStyle name="_1200 Devir Öncesi_6 2" xfId="5092" xr:uid="{9F707794-6555-4585-9F8C-CD2F1D3D5119}"/>
    <cellStyle name="_1200 Devir Öncesi_6 3" xfId="5093" xr:uid="{854C1B62-B670-41B3-9DF4-03BA61D41E7C}"/>
    <cellStyle name="_1200 Devir Öncesi_6 4" xfId="5094" xr:uid="{987B811F-320B-4B94-859D-DD21B00494AC}"/>
    <cellStyle name="_1200 Devir Öncesi_6 5" xfId="5095" xr:uid="{933E878B-E620-4941-B431-B26C61C0B796}"/>
    <cellStyle name="_1200 Devir Öncesi_6 6" xfId="5096" xr:uid="{8C48CB59-3694-4F9A-9DAA-9D8927F00057}"/>
    <cellStyle name="_1200 Devir Öncesi_6 7" xfId="5097" xr:uid="{387A8664-5AF4-493F-B432-BB441370B9FD}"/>
    <cellStyle name="_1200 Devir Öncesi_6 8" xfId="5098" xr:uid="{643101E2-B518-4D2F-BCC7-06FF2BA9B643}"/>
    <cellStyle name="_1200 Devir Öncesi_6 9" xfId="5099" xr:uid="{E54C6041-0744-4054-83A8-AAC44919B4E3}"/>
    <cellStyle name="_1200 Devir Öncesi_7" xfId="5100" xr:uid="{915BE80A-4B00-49E5-B113-842D1BC2AF22}"/>
    <cellStyle name="_1200 Devir Öncesi_7 10" xfId="5101" xr:uid="{3DAEBD18-4399-4224-A3AD-EB89BE5636B5}"/>
    <cellStyle name="_1200 Devir Öncesi_7 2" xfId="5102" xr:uid="{ABC3A1B6-F709-45DD-B9EA-BA500865B296}"/>
    <cellStyle name="_1200 Devir Öncesi_7 3" xfId="5103" xr:uid="{98EB1C50-14B3-4298-9625-6B9EE92413E7}"/>
    <cellStyle name="_1200 Devir Öncesi_7 4" xfId="5104" xr:uid="{F6FAECDC-0DF6-4503-A890-C72208CDC3A1}"/>
    <cellStyle name="_1200 Devir Öncesi_7 5" xfId="5105" xr:uid="{C791FF54-F4AD-452D-A1E7-55B2938A8FD0}"/>
    <cellStyle name="_1200 Devir Öncesi_7 6" xfId="5106" xr:uid="{9EE7B786-39E7-450A-8EF8-017BD6EF8C71}"/>
    <cellStyle name="_1200 Devir Öncesi_7 7" xfId="5107" xr:uid="{7CAA69F7-0BB2-445C-B832-6B4110ED9E94}"/>
    <cellStyle name="_1200 Devir Öncesi_7 8" xfId="5108" xr:uid="{741C6AFD-2994-46E2-999C-08D1927F37ED}"/>
    <cellStyle name="_1200 Devir Öncesi_7 9" xfId="5109" xr:uid="{A6144967-43E6-4222-B13E-08488406644E}"/>
    <cellStyle name="_1200 Devir Öncesi_8" xfId="5110" xr:uid="{4E9BCF8A-C024-4043-A671-3D1D4B716077}"/>
    <cellStyle name="_1200 Devir Öncesi_9" xfId="5111" xr:uid="{005FA65D-F796-408D-9AED-1C5F89FB9736}"/>
    <cellStyle name="_1200 Devir Öncesi_9 10" xfId="5112" xr:uid="{58B678B8-0DA4-4471-9035-72083EA2692C}"/>
    <cellStyle name="_1200 Devir Öncesi_9 2" xfId="5113" xr:uid="{C96F9D8E-799B-4165-A8F4-0CF8652813EB}"/>
    <cellStyle name="_1200 Devir Öncesi_9 3" xfId="5114" xr:uid="{7F1FE73E-B03F-4F59-BC0B-99CFFD326DC6}"/>
    <cellStyle name="_1200 Devir Öncesi_9 4" xfId="5115" xr:uid="{A6E5F173-0A87-4561-8861-F4CB8B189231}"/>
    <cellStyle name="_1200 Devir Öncesi_9 5" xfId="5116" xr:uid="{906928F9-6C36-4278-B893-0DEA2BA8FDAA}"/>
    <cellStyle name="_1200 Devir Öncesi_9 6" xfId="5117" xr:uid="{6B7AD6FD-3F0C-49FE-9632-A6514C5F9946}"/>
    <cellStyle name="_1200 Devir Öncesi_9 7" xfId="5118" xr:uid="{C214A43D-9B55-4CB4-90AB-DA41F9DE51A1}"/>
    <cellStyle name="_1200 Devir Öncesi_9 8" xfId="5119" xr:uid="{4ECCED8E-58BE-4710-A649-BE49B7E4EC68}"/>
    <cellStyle name="_1200 Devir Öncesi_9 9" xfId="5120" xr:uid="{8E1F3A91-8FFB-4096-93A9-7ADD71B59F89}"/>
    <cellStyle name="_1200 Devir Öncesi_A" xfId="5121" xr:uid="{437D0AB1-1359-4680-AF4C-FD6EB5A78E05}"/>
    <cellStyle name="_1200 Devir Öncesi_B" xfId="5122" xr:uid="{6E213DBE-F985-4F89-8711-D45FFB5BA05A}"/>
    <cellStyle name="_1200 Devir Öncesi_C" xfId="5123" xr:uid="{DB1AA6FA-95AE-4B86-8B56-6EB99CCA19B7}"/>
    <cellStyle name="_1200 Devir Öncesi_C 10" xfId="5124" xr:uid="{C8B533E8-00D6-4D07-848F-0EC3485C08CD}"/>
    <cellStyle name="_1200 Devir Öncesi_C 10_Gross Inflow (@ageas share)" xfId="5125" xr:uid="{1713171E-3531-4DF4-911B-B9A0E70964DF}"/>
    <cellStyle name="_1200 Devir Öncesi_C 10_Life (EU)" xfId="5126" xr:uid="{0856FA13-7B83-45D9-B168-FF1B2AAA8863}"/>
    <cellStyle name="_1200 Devir Öncesi_C 10_Slide_14 (2)" xfId="5127" xr:uid="{1BF746BA-AFAC-436B-8CCF-F3DBA3894D78}"/>
    <cellStyle name="_1200 Devir Öncesi_C 10_Slide_30 (2)" xfId="5128" xr:uid="{F7757406-FB4B-4E15-B306-DD8B7F101D1A}"/>
    <cellStyle name="_1200 Devir Öncesi_C 10_Slide_37 (1)" xfId="5129" xr:uid="{63742677-D573-4B16-955C-F420D007A9B4}"/>
    <cellStyle name="_1200 Devir Öncesi_C 10_Visionline (Net profit)" xfId="5130" xr:uid="{378C3857-55F9-4F54-8F1D-12A38B934CC9}"/>
    <cellStyle name="_1200 Devir Öncesi_C 2" xfId="5131" xr:uid="{717E3F9A-6A42-4D6A-9F22-4FD78C495C80}"/>
    <cellStyle name="_1200 Devir Öncesi_C 2_Gross Inflow (@ageas share)" xfId="5132" xr:uid="{0ADBBC1E-BBEE-4733-85D3-C957AC52FE0B}"/>
    <cellStyle name="_1200 Devir Öncesi_C 2_Life (EU)" xfId="5133" xr:uid="{947F0C80-EED9-4132-91F2-93F02EF82DE4}"/>
    <cellStyle name="_1200 Devir Öncesi_C 2_Slide_14 (2)" xfId="5134" xr:uid="{90344156-9BC8-4800-8340-85944A5BD884}"/>
    <cellStyle name="_1200 Devir Öncesi_C 2_Slide_30 (2)" xfId="5135" xr:uid="{5370C27A-2A6C-4FD0-B5EF-6659E268ED2C}"/>
    <cellStyle name="_1200 Devir Öncesi_C 2_Slide_37 (1)" xfId="5136" xr:uid="{5AD61ECD-B251-42E2-941F-A921FF9DC0E2}"/>
    <cellStyle name="_1200 Devir Öncesi_C 2_Visionline (Net profit)" xfId="5137" xr:uid="{864F99A5-7668-431C-8D8D-635F0A7B0864}"/>
    <cellStyle name="_1200 Devir Öncesi_C 3" xfId="5138" xr:uid="{54B0A09A-25C4-4E35-AD03-737A65B7EBB4}"/>
    <cellStyle name="_1200 Devir Öncesi_C 3_Gross Inflow (@ageas share)" xfId="5139" xr:uid="{E0EFA07F-3C63-4D0E-8962-5F1687272EBC}"/>
    <cellStyle name="_1200 Devir Öncesi_C 3_Life (EU)" xfId="5140" xr:uid="{FCECFE5A-6A14-46D6-8DB3-B8E1CA0E0BB3}"/>
    <cellStyle name="_1200 Devir Öncesi_C 3_Slide_14 (2)" xfId="5141" xr:uid="{527BD6F9-709C-4C25-910D-80B443E79CEF}"/>
    <cellStyle name="_1200 Devir Öncesi_C 3_Slide_30 (2)" xfId="5142" xr:uid="{EE9AE63F-B4C9-4149-9F9E-4D50C40FA29A}"/>
    <cellStyle name="_1200 Devir Öncesi_C 3_Slide_37 (1)" xfId="5143" xr:uid="{480798A2-2980-4AA6-8BC7-4BADE2D45CAD}"/>
    <cellStyle name="_1200 Devir Öncesi_C 3_Visionline (Net profit)" xfId="5144" xr:uid="{83241AFF-854D-4DD4-B7CF-966237FE90E8}"/>
    <cellStyle name="_1200 Devir Öncesi_C 4" xfId="5145" xr:uid="{4D499E95-0FFA-41C3-8AA1-669B47D95C51}"/>
    <cellStyle name="_1200 Devir Öncesi_C 4_Gross Inflow (@ageas share)" xfId="5146" xr:uid="{75871A8F-D4A1-48D9-A52C-4887D70C5913}"/>
    <cellStyle name="_1200 Devir Öncesi_C 4_Life (EU)" xfId="5147" xr:uid="{EB78D8ED-E34A-45A8-B714-DF405E4DA995}"/>
    <cellStyle name="_1200 Devir Öncesi_C 4_Slide_14 (2)" xfId="5148" xr:uid="{896EA730-0BE6-4C55-A886-4202742F60F2}"/>
    <cellStyle name="_1200 Devir Öncesi_C 4_Slide_30 (2)" xfId="5149" xr:uid="{73F8D3BF-74C2-4978-8EA8-9054DA6D18D0}"/>
    <cellStyle name="_1200 Devir Öncesi_C 4_Slide_37 (1)" xfId="5150" xr:uid="{3692CAE7-252E-47AB-A251-56A2AEFDAB5F}"/>
    <cellStyle name="_1200 Devir Öncesi_C 4_Visionline (Net profit)" xfId="5151" xr:uid="{E041AE35-7A3D-4BB4-B60A-A0885B101CB2}"/>
    <cellStyle name="_1200 Devir Öncesi_C 5" xfId="5152" xr:uid="{CA7FB7CE-C32E-406F-82DC-604E32886861}"/>
    <cellStyle name="_1200 Devir Öncesi_C 5_Gross Inflow (@ageas share)" xfId="5153" xr:uid="{8F85B92B-52D2-4A20-A218-E569ABD7C81F}"/>
    <cellStyle name="_1200 Devir Öncesi_C 5_Life (EU)" xfId="5154" xr:uid="{38BD3B11-3121-4B17-989A-5EE40430AD0C}"/>
    <cellStyle name="_1200 Devir Öncesi_C 5_Slide_14 (2)" xfId="5155" xr:uid="{285F02F6-CC26-49E4-A453-A50C9986AB59}"/>
    <cellStyle name="_1200 Devir Öncesi_C 5_Slide_30 (2)" xfId="5156" xr:uid="{A45D0511-1E1D-4B5C-A4C8-BE7A1C73744F}"/>
    <cellStyle name="_1200 Devir Öncesi_C 5_Slide_37 (1)" xfId="5157" xr:uid="{04EDDE30-7714-46B1-87E8-6033302AB7F0}"/>
    <cellStyle name="_1200 Devir Öncesi_C 5_Visionline (Net profit)" xfId="5158" xr:uid="{41C4D077-BE10-48A3-BB13-9482856921E6}"/>
    <cellStyle name="_1200 Devir Öncesi_C 6" xfId="5159" xr:uid="{7E98D1EC-50A8-4678-A5D8-B1C2CAA45457}"/>
    <cellStyle name="_1200 Devir Öncesi_C 6_Gross Inflow (@ageas share)" xfId="5160" xr:uid="{7CEEF44F-8044-4BFC-BFAE-BF00644E5CEE}"/>
    <cellStyle name="_1200 Devir Öncesi_C 6_Life (EU)" xfId="5161" xr:uid="{0E090DDD-1873-4EF6-8993-D394808BAAEA}"/>
    <cellStyle name="_1200 Devir Öncesi_C 6_Slide_14 (2)" xfId="5162" xr:uid="{F1B535C7-1B04-4741-884B-68BADE7F8710}"/>
    <cellStyle name="_1200 Devir Öncesi_C 6_Slide_30 (2)" xfId="5163" xr:uid="{A89A3F10-9D41-4B0E-BC35-0EBCFC62A2E9}"/>
    <cellStyle name="_1200 Devir Öncesi_C 6_Slide_37 (1)" xfId="5164" xr:uid="{F22492C0-4AE3-4F59-89FA-1DAB2AC82B19}"/>
    <cellStyle name="_1200 Devir Öncesi_C 6_Visionline (Net profit)" xfId="5165" xr:uid="{B9679A2B-3EFC-4758-A962-4818BFF11C65}"/>
    <cellStyle name="_1200 Devir Öncesi_C 7" xfId="5166" xr:uid="{D981A810-5482-420C-942A-D890D39B7728}"/>
    <cellStyle name="_1200 Devir Öncesi_C 7_Gross Inflow (@ageas share)" xfId="5167" xr:uid="{B2EA4913-C3AE-4A78-B5BF-E4ECAE8398EC}"/>
    <cellStyle name="_1200 Devir Öncesi_C 7_Life (EU)" xfId="5168" xr:uid="{6565E2A6-E367-44A3-860E-F4D3D12FB828}"/>
    <cellStyle name="_1200 Devir Öncesi_C 7_Slide_14 (2)" xfId="5169" xr:uid="{AD50E11F-B1CB-4317-8B41-91C2C7313338}"/>
    <cellStyle name="_1200 Devir Öncesi_C 7_Slide_30 (2)" xfId="5170" xr:uid="{19537232-9C21-407A-B511-A0BE09DDF860}"/>
    <cellStyle name="_1200 Devir Öncesi_C 7_Slide_37 (1)" xfId="5171" xr:uid="{4EB3CD1B-C75D-4767-BBCE-1DE8138C02C0}"/>
    <cellStyle name="_1200 Devir Öncesi_C 7_Visionline (Net profit)" xfId="5172" xr:uid="{2F6FE9E8-09CB-4A8D-AEB7-E921515A903E}"/>
    <cellStyle name="_1200 Devir Öncesi_C 8" xfId="5173" xr:uid="{F45E044F-2BC2-4299-AF5B-2C91976216C7}"/>
    <cellStyle name="_1200 Devir Öncesi_C 8_Gross Inflow (@ageas share)" xfId="5174" xr:uid="{D11D7D0D-3322-4102-8247-6F17AFE3A074}"/>
    <cellStyle name="_1200 Devir Öncesi_C 8_Life (EU)" xfId="5175" xr:uid="{FF1C0647-12ED-4878-9399-08B743535EFE}"/>
    <cellStyle name="_1200 Devir Öncesi_C 8_Slide_14 (2)" xfId="5176" xr:uid="{B30F9C7F-D40B-4099-A276-D142BC1767D2}"/>
    <cellStyle name="_1200 Devir Öncesi_C 8_Slide_30 (2)" xfId="5177" xr:uid="{F015B736-5FB3-419B-B290-022018306BF6}"/>
    <cellStyle name="_1200 Devir Öncesi_C 8_Slide_37 (1)" xfId="5178" xr:uid="{18B52753-E0CC-4E06-BE30-AB0B5861A2C4}"/>
    <cellStyle name="_1200 Devir Öncesi_C 8_Visionline (Net profit)" xfId="5179" xr:uid="{A8277D0E-F26B-4293-9263-B92AC64AADC5}"/>
    <cellStyle name="_1200 Devir Öncesi_C 9" xfId="5180" xr:uid="{A5988300-0D6E-4EF9-9E7C-A2F95F664E5D}"/>
    <cellStyle name="_1200 Devir Öncesi_C 9_Gross Inflow (@ageas share)" xfId="5181" xr:uid="{04824619-D083-4206-8F66-F57ED7CE2BA1}"/>
    <cellStyle name="_1200 Devir Öncesi_C 9_Life (EU)" xfId="5182" xr:uid="{39EAA449-3F16-4BDE-811F-C003C1ABA63D}"/>
    <cellStyle name="_1200 Devir Öncesi_C 9_Slide_14 (2)" xfId="5183" xr:uid="{EDAE5F32-550E-4D7F-938D-34A25A681CEA}"/>
    <cellStyle name="_1200 Devir Öncesi_C 9_Slide_30 (2)" xfId="5184" xr:uid="{4DCEB0DB-DB7C-41D4-813F-C8F3057DD0BD}"/>
    <cellStyle name="_1200 Devir Öncesi_C 9_Slide_37 (1)" xfId="5185" xr:uid="{77A75378-1060-4C12-91FA-ACBBAE5849F8}"/>
    <cellStyle name="_1200 Devir Öncesi_C 9_Visionline (Net profit)" xfId="5186" xr:uid="{D0FB1CBF-3E5B-487F-A430-354EC06912D6}"/>
    <cellStyle name="_1200 Devir Öncesi_C_Gross Inflow (@ageas share)" xfId="5187" xr:uid="{8AEEF018-BE20-4A78-9324-DE4908DB838D}"/>
    <cellStyle name="_1200 Devir Öncesi_C_Life (EU)" xfId="5188" xr:uid="{54A6BBBA-9B1E-4593-8A1B-C910E52DCC48}"/>
    <cellStyle name="_1200 Devir Öncesi_C_Slide_14 (2)" xfId="5189" xr:uid="{B6596EA7-4513-49BC-9D43-C6FB48D2D0A3}"/>
    <cellStyle name="_1200 Devir Öncesi_C_Slide_30 (2)" xfId="5190" xr:uid="{A4BE97A3-F9A0-4FBF-BC21-D65050094960}"/>
    <cellStyle name="_1200 Devir Öncesi_C_Slide_37 (1)" xfId="5191" xr:uid="{097136CF-1DB0-4125-B31A-C84DAFEAF802}"/>
    <cellStyle name="_1200 Devir Öncesi_C_Visionline (Net profit)" xfId="5192" xr:uid="{AEF362A9-4BD0-468F-9FB2-B03A630E1DDB}"/>
    <cellStyle name="_1200 Devir Öncesi_D" xfId="5193" xr:uid="{ACB1F815-9556-4BC0-B3FF-CBE6DD688F7A}"/>
    <cellStyle name="_1200 Devir Öncesi_D 10" xfId="5194" xr:uid="{3CE30343-0267-4798-9E06-BB36E67CC6A5}"/>
    <cellStyle name="_1200 Devir Öncesi_D 2" xfId="5195" xr:uid="{37483097-87E4-4149-9138-925CA17AEEB5}"/>
    <cellStyle name="_1200 Devir Öncesi_D 3" xfId="5196" xr:uid="{74B0FD2C-8163-402E-BBB5-8F6EA24EDE0F}"/>
    <cellStyle name="_1200 Devir Öncesi_D 4" xfId="5197" xr:uid="{855E8396-7CC3-426F-922D-1D2286CEFB79}"/>
    <cellStyle name="_1200 Devir Öncesi_D 5" xfId="5198" xr:uid="{2630B394-198E-418A-841A-8A1875D1A319}"/>
    <cellStyle name="_1200 Devir Öncesi_D 6" xfId="5199" xr:uid="{B6F8CD0A-7EEF-443D-B7E4-790CBBEFD4C9}"/>
    <cellStyle name="_1200 Devir Öncesi_D 7" xfId="5200" xr:uid="{5FD9AD64-FCFC-439F-B3EB-F9623B867A2E}"/>
    <cellStyle name="_1200 Devir Öncesi_D 8" xfId="5201" xr:uid="{2FD7DE78-4F69-4BED-B9AE-E2B3DDDA39B4}"/>
    <cellStyle name="_1200 Devir Öncesi_D 9" xfId="5202" xr:uid="{1D52355A-F066-42EC-A1DD-357EDD79EDBE}"/>
    <cellStyle name="_1200 Devir Öncesi_E" xfId="5203" xr:uid="{0D40CC1B-8E3D-4291-B80C-B8A4854CA95E}"/>
    <cellStyle name="_1200 Devir Öncesi_F" xfId="5204" xr:uid="{32A81AE8-A124-4D2C-BAD3-250A1AC64BE0}"/>
    <cellStyle name="_1202 (03-03-26)" xfId="5205" xr:uid="{5F17A81C-BC53-4599-98E4-C019F229BBDC}"/>
    <cellStyle name="_1202 (03-03-26) 10" xfId="5206" xr:uid="{6C3486A9-4CFB-491F-A288-A802E1FEC472}"/>
    <cellStyle name="_1202 (03-03-26) 2" xfId="5207" xr:uid="{D7C52DC0-94FD-461E-82E3-F0A36A97105B}"/>
    <cellStyle name="_1202 (03-03-26) 3" xfId="5208" xr:uid="{BECF3317-BC30-469A-A744-0A183B08B740}"/>
    <cellStyle name="_1202 (03-03-26) 4" xfId="5209" xr:uid="{2C81E095-CC9E-4461-98EF-DA34F5C96A0D}"/>
    <cellStyle name="_1202 (03-03-26) 5" xfId="5210" xr:uid="{52958B1B-1087-4372-95E2-CD613F5E3E73}"/>
    <cellStyle name="_1202 (03-03-26) 6" xfId="5211" xr:uid="{8CDAF204-98C4-462B-831C-D2FED14CA19A}"/>
    <cellStyle name="_1202 (03-03-26) 7" xfId="5212" xr:uid="{0E884629-27B0-41C5-9D77-C1AD2907B9C6}"/>
    <cellStyle name="_1202 (03-03-26) 8" xfId="5213" xr:uid="{C93B5FEF-D2BC-47F6-9797-352F8E1A8D3F}"/>
    <cellStyle name="_1202 (03-03-26) 9" xfId="5214" xr:uid="{93C62512-81B0-40FB-8F95-1590C7D7505D}"/>
    <cellStyle name="_1202 (03-03-26)_1" xfId="5215" xr:uid="{FA39EB46-5D35-4E9D-A312-C1F293B0FDB8}"/>
    <cellStyle name="_1202 (03-03-26)_1 10" xfId="5216" xr:uid="{4CCA1D36-073E-4C4E-8C1A-0193F52FF567}"/>
    <cellStyle name="_1202 (03-03-26)_1 2" xfId="5217" xr:uid="{91B1BA3D-6738-44D2-953B-178190C39831}"/>
    <cellStyle name="_1202 (03-03-26)_1 3" xfId="5218" xr:uid="{45CD0EE4-EEFF-4B37-8BDE-41E77A2C6F08}"/>
    <cellStyle name="_1202 (03-03-26)_1 4" xfId="5219" xr:uid="{594923D1-758E-4715-9625-E69306E5EDCF}"/>
    <cellStyle name="_1202 (03-03-26)_1 5" xfId="5220" xr:uid="{B774EE97-9743-4420-AE35-B9495E0DF3BB}"/>
    <cellStyle name="_1202 (03-03-26)_1 6" xfId="5221" xr:uid="{33FE4088-7E8F-4A3B-B767-22D1D9910AD0}"/>
    <cellStyle name="_1202 (03-03-26)_1 7" xfId="5222" xr:uid="{7B1E4FA6-3FF2-49D9-9673-7B1DAA74B863}"/>
    <cellStyle name="_1202 (03-03-26)_1 8" xfId="5223" xr:uid="{9F02B75B-103F-47B3-A175-58B494536FE2}"/>
    <cellStyle name="_1202 (03-03-26)_1 9" xfId="5224" xr:uid="{1847D13C-7FCC-4819-B837-0E9A9AB89B08}"/>
    <cellStyle name="_1202 (03-03-26)_2" xfId="5225" xr:uid="{3E526918-1854-4303-98D2-1ADAD361E5C1}"/>
    <cellStyle name="_1202 (03-03-26)_2 10" xfId="5226" xr:uid="{6A400A30-3160-43AC-B934-3CBE161C5AC5}"/>
    <cellStyle name="_1202 (03-03-26)_2 2" xfId="5227" xr:uid="{1D6E12D2-8311-4D4B-BF08-054D708B1C6A}"/>
    <cellStyle name="_1202 (03-03-26)_2 3" xfId="5228" xr:uid="{1F4C9AC8-D503-451E-85A9-F3756AE36436}"/>
    <cellStyle name="_1202 (03-03-26)_2 4" xfId="5229" xr:uid="{A93B25FF-CDC8-49F8-919C-F5B7089F258D}"/>
    <cellStyle name="_1202 (03-03-26)_2 5" xfId="5230" xr:uid="{749F7681-1F0A-4D3D-8DD1-FE504F4A7181}"/>
    <cellStyle name="_1202 (03-03-26)_2 6" xfId="5231" xr:uid="{28390E97-FA2D-47D0-9A2F-8FD7410C608F}"/>
    <cellStyle name="_1202 (03-03-26)_2 7" xfId="5232" xr:uid="{55959639-C2B8-47C8-9A42-0FAF03EE3195}"/>
    <cellStyle name="_1202 (03-03-26)_2 8" xfId="5233" xr:uid="{133B2441-BD9B-4F74-9957-5299B4002C1D}"/>
    <cellStyle name="_1202 (03-03-26)_2 9" xfId="5234" xr:uid="{E2A72D95-D048-4140-92A9-444FB1776E48}"/>
    <cellStyle name="_1202 (03-03-26)_3" xfId="5235" xr:uid="{8B067DFC-780A-4F15-8DD6-5B0EA9C2EE1B}"/>
    <cellStyle name="_1202 (03-03-26)_3 10" xfId="5236" xr:uid="{6C13E754-7644-4F82-83FC-042987698D1B}"/>
    <cellStyle name="_1202 (03-03-26)_3 2" xfId="5237" xr:uid="{AF63A908-E1FE-4D47-8C7F-18D238CF6D81}"/>
    <cellStyle name="_1202 (03-03-26)_3 3" xfId="5238" xr:uid="{EAC44D44-FDA6-4C04-828C-02F9DA9BE7F4}"/>
    <cellStyle name="_1202 (03-03-26)_3 4" xfId="5239" xr:uid="{917A3DDC-126C-4CD9-8C99-1BE1EF7F5335}"/>
    <cellStyle name="_1202 (03-03-26)_3 5" xfId="5240" xr:uid="{B94A914F-7975-49F7-A6D5-0A113F10C869}"/>
    <cellStyle name="_1202 (03-03-26)_3 6" xfId="5241" xr:uid="{D7D71D29-A8D5-4C3E-B3B0-AB9A37D2F6D6}"/>
    <cellStyle name="_1202 (03-03-26)_3 7" xfId="5242" xr:uid="{305D2AE9-D3B5-48FF-8118-6CE097F582E4}"/>
    <cellStyle name="_1202 (03-03-26)_3 8" xfId="5243" xr:uid="{2D6DEAEB-5DFF-4888-B8B2-51696DE5BAE5}"/>
    <cellStyle name="_1202 (03-03-26)_3 9" xfId="5244" xr:uid="{BE5C41D9-6CE8-4D59-8529-B597DDADAE7A}"/>
    <cellStyle name="_1202 (03-03-26)_4" xfId="5245" xr:uid="{A243D49C-4437-4FA3-AA93-968F9F29D5C1}"/>
    <cellStyle name="_1202 (03-03-26)_5" xfId="5246" xr:uid="{E83A39EC-5EEC-4444-A479-137EDD2AA6C4}"/>
    <cellStyle name="_1202 (03-03-26)_5 10" xfId="5247" xr:uid="{B9DBF542-9870-4C5A-84F6-5A5B5CF67CA9}"/>
    <cellStyle name="_1202 (03-03-26)_5 10_Gross Inflow (@ageas share)" xfId="5248" xr:uid="{40A94242-BB34-4D4D-8604-A26B3B294D6B}"/>
    <cellStyle name="_1202 (03-03-26)_5 10_Life (EU)" xfId="5249" xr:uid="{51A87B55-2919-4605-B78E-39FF7C8582D1}"/>
    <cellStyle name="_1202 (03-03-26)_5 10_Slide_14 (2)" xfId="5250" xr:uid="{71B41592-5662-4C6B-894C-4F35B3E37E37}"/>
    <cellStyle name="_1202 (03-03-26)_5 10_Slide_30 (2)" xfId="5251" xr:uid="{58449107-B202-4F40-9C53-9B0A7FDFD80C}"/>
    <cellStyle name="_1202 (03-03-26)_5 10_Slide_37 (1)" xfId="5252" xr:uid="{CA023B3D-95DF-4E10-ACD1-5AB5AF7CC498}"/>
    <cellStyle name="_1202 (03-03-26)_5 10_Visionline (Net profit)" xfId="5253" xr:uid="{80D22F46-2C3D-4A75-93A2-97DB6D0AAB6F}"/>
    <cellStyle name="_1202 (03-03-26)_5 2" xfId="5254" xr:uid="{2D38747A-0937-4BE6-8E79-86BA9F8728EE}"/>
    <cellStyle name="_1202 (03-03-26)_5 2_Gross Inflow (@ageas share)" xfId="5255" xr:uid="{0C2A1089-BA2A-4E3C-A7E0-B2D7F656F0B8}"/>
    <cellStyle name="_1202 (03-03-26)_5 2_Life (EU)" xfId="5256" xr:uid="{09FAE128-3152-4820-AE16-6BF1B4B61E55}"/>
    <cellStyle name="_1202 (03-03-26)_5 2_Slide_14 (2)" xfId="5257" xr:uid="{EABF3652-7490-4F14-B919-6026119D6AFA}"/>
    <cellStyle name="_1202 (03-03-26)_5 2_Slide_30 (2)" xfId="5258" xr:uid="{19CB3760-3990-4B25-9155-C75C73BF1364}"/>
    <cellStyle name="_1202 (03-03-26)_5 2_Slide_37 (1)" xfId="5259" xr:uid="{6F1722AE-1F97-42E7-B4D2-9B4BAB9F3275}"/>
    <cellStyle name="_1202 (03-03-26)_5 2_Visionline (Net profit)" xfId="5260" xr:uid="{90145B19-30C5-4E97-A3D4-805549047B91}"/>
    <cellStyle name="_1202 (03-03-26)_5 3" xfId="5261" xr:uid="{1EC90F05-8164-4F4F-B51E-DF5D89BAE83A}"/>
    <cellStyle name="_1202 (03-03-26)_5 3_Gross Inflow (@ageas share)" xfId="5262" xr:uid="{38FE4117-9E9F-42EF-B792-0E35E8E5942E}"/>
    <cellStyle name="_1202 (03-03-26)_5 3_Life (EU)" xfId="5263" xr:uid="{AB8E8472-41A6-4B48-A7EC-29AB54DDE328}"/>
    <cellStyle name="_1202 (03-03-26)_5 3_Slide_14 (2)" xfId="5264" xr:uid="{49499196-279B-4CE4-9E4B-383898CEB166}"/>
    <cellStyle name="_1202 (03-03-26)_5 3_Slide_30 (2)" xfId="5265" xr:uid="{E0F465A1-63DE-4E37-A7B2-8B2283CF53FB}"/>
    <cellStyle name="_1202 (03-03-26)_5 3_Slide_37 (1)" xfId="5266" xr:uid="{E420908D-D1FA-4DC5-8CFE-370B8DA29647}"/>
    <cellStyle name="_1202 (03-03-26)_5 3_Visionline (Net profit)" xfId="5267" xr:uid="{4FB6F881-1420-443E-A35E-C3FEF15AF7B1}"/>
    <cellStyle name="_1202 (03-03-26)_5 4" xfId="5268" xr:uid="{903F61C8-5495-403F-9EE2-82E62597ADCE}"/>
    <cellStyle name="_1202 (03-03-26)_5 4_Gross Inflow (@ageas share)" xfId="5269" xr:uid="{357F1D11-B067-4F5B-B0D1-B01D05BFCE90}"/>
    <cellStyle name="_1202 (03-03-26)_5 4_Life (EU)" xfId="5270" xr:uid="{0E938944-F70D-4FDE-BA53-2734685407C2}"/>
    <cellStyle name="_1202 (03-03-26)_5 4_Slide_14 (2)" xfId="5271" xr:uid="{71B2CF81-449E-47C1-80FA-45D720532F4F}"/>
    <cellStyle name="_1202 (03-03-26)_5 4_Slide_30 (2)" xfId="5272" xr:uid="{980A4C0F-8A8C-4684-881F-A87EF3254D08}"/>
    <cellStyle name="_1202 (03-03-26)_5 4_Slide_37 (1)" xfId="5273" xr:uid="{A3A5891E-BC6B-4C09-9952-BE9C55915D2C}"/>
    <cellStyle name="_1202 (03-03-26)_5 4_Visionline (Net profit)" xfId="5274" xr:uid="{78808866-CE92-4F29-913E-6560C55855DC}"/>
    <cellStyle name="_1202 (03-03-26)_5 5" xfId="5275" xr:uid="{E259E720-931F-4701-B651-75603E687918}"/>
    <cellStyle name="_1202 (03-03-26)_5 5_Gross Inflow (@ageas share)" xfId="5276" xr:uid="{DC95D06F-E3CC-48AE-86E2-C7A1E397D372}"/>
    <cellStyle name="_1202 (03-03-26)_5 5_Life (EU)" xfId="5277" xr:uid="{7382160B-59A8-415E-97DE-0D18D7E3F64B}"/>
    <cellStyle name="_1202 (03-03-26)_5 5_Slide_14 (2)" xfId="5278" xr:uid="{16B157AB-6077-421D-BBCA-F6695D11AEB2}"/>
    <cellStyle name="_1202 (03-03-26)_5 5_Slide_30 (2)" xfId="5279" xr:uid="{217D9DE2-9CA7-4014-9A60-38A83AC95CC4}"/>
    <cellStyle name="_1202 (03-03-26)_5 5_Slide_37 (1)" xfId="5280" xr:uid="{51760249-C688-4A97-8F82-B2C312E0CFCF}"/>
    <cellStyle name="_1202 (03-03-26)_5 5_Visionline (Net profit)" xfId="5281" xr:uid="{4783221E-7B8D-4CE3-A1E1-6AE03FB10F30}"/>
    <cellStyle name="_1202 (03-03-26)_5 6" xfId="5282" xr:uid="{C26E37E5-512C-4D9B-930C-B4620AC73D5B}"/>
    <cellStyle name="_1202 (03-03-26)_5 6_Gross Inflow (@ageas share)" xfId="5283" xr:uid="{3187C34A-39AA-47C2-99A2-4992071B98AF}"/>
    <cellStyle name="_1202 (03-03-26)_5 6_Life (EU)" xfId="5284" xr:uid="{D6253452-DC7D-4B3D-AA96-BFF7E8FB0FA3}"/>
    <cellStyle name="_1202 (03-03-26)_5 6_Slide_14 (2)" xfId="5285" xr:uid="{A2901B72-98E9-4723-B5D5-8F1575D76E0D}"/>
    <cellStyle name="_1202 (03-03-26)_5 6_Slide_30 (2)" xfId="5286" xr:uid="{09FA35E0-8BEE-4D04-9F8F-A43A70664B24}"/>
    <cellStyle name="_1202 (03-03-26)_5 6_Slide_37 (1)" xfId="5287" xr:uid="{BF9EDB65-01D2-4DFE-90D3-42C5C38C8DE0}"/>
    <cellStyle name="_1202 (03-03-26)_5 6_Visionline (Net profit)" xfId="5288" xr:uid="{C87C85BA-D70D-4F7C-9218-E7F623481264}"/>
    <cellStyle name="_1202 (03-03-26)_5 7" xfId="5289" xr:uid="{95C21897-952F-497D-BCAD-2CA2AD582B32}"/>
    <cellStyle name="_1202 (03-03-26)_5 7_Gross Inflow (@ageas share)" xfId="5290" xr:uid="{8AB21CB3-C5EF-46A0-ACF2-29C5137A6A6B}"/>
    <cellStyle name="_1202 (03-03-26)_5 7_Life (EU)" xfId="5291" xr:uid="{66CF6F22-19D3-4C10-B457-6D6111902B8B}"/>
    <cellStyle name="_1202 (03-03-26)_5 7_Slide_14 (2)" xfId="5292" xr:uid="{EC5B7895-6A47-47C9-80E4-32B06C1185CB}"/>
    <cellStyle name="_1202 (03-03-26)_5 7_Slide_30 (2)" xfId="5293" xr:uid="{08D01262-CFD2-47E7-99F1-0B6F512AEA65}"/>
    <cellStyle name="_1202 (03-03-26)_5 7_Slide_37 (1)" xfId="5294" xr:uid="{6466C53B-1B65-4FB4-B6E2-37584A6AEFFC}"/>
    <cellStyle name="_1202 (03-03-26)_5 7_Visionline (Net profit)" xfId="5295" xr:uid="{167843E1-9477-4D8D-B8F3-0FB66A8BACF0}"/>
    <cellStyle name="_1202 (03-03-26)_5 8" xfId="5296" xr:uid="{6B46FAFC-4AF9-4203-8E55-3C75A39B5941}"/>
    <cellStyle name="_1202 (03-03-26)_5 8_Gross Inflow (@ageas share)" xfId="5297" xr:uid="{49271C64-EBA5-4BEB-AFB8-77F3BF93B201}"/>
    <cellStyle name="_1202 (03-03-26)_5 8_Life (EU)" xfId="5298" xr:uid="{B58E0717-85F9-4287-B188-3FD183B136EB}"/>
    <cellStyle name="_1202 (03-03-26)_5 8_Slide_14 (2)" xfId="5299" xr:uid="{B3919800-C7E5-41C4-9D60-7F5543AC0772}"/>
    <cellStyle name="_1202 (03-03-26)_5 8_Slide_30 (2)" xfId="5300" xr:uid="{E6E8AA98-F21D-4C99-815F-3C90AAF9B359}"/>
    <cellStyle name="_1202 (03-03-26)_5 8_Slide_37 (1)" xfId="5301" xr:uid="{E7B138A3-AD97-4450-BD29-1C019D697293}"/>
    <cellStyle name="_1202 (03-03-26)_5 8_Visionline (Net profit)" xfId="5302" xr:uid="{F5A5D58F-6785-4174-B9B3-11AE221B6AD9}"/>
    <cellStyle name="_1202 (03-03-26)_5 9" xfId="5303" xr:uid="{42BF2FA7-A9CC-440C-8BCF-CC9E0CF8D075}"/>
    <cellStyle name="_1202 (03-03-26)_5 9_Gross Inflow (@ageas share)" xfId="5304" xr:uid="{E02E2A44-AEC7-4CED-AE93-61A09B4D79E0}"/>
    <cellStyle name="_1202 (03-03-26)_5 9_Life (EU)" xfId="5305" xr:uid="{9D48FCD3-440E-4A06-87A9-2CEFB5AA8F5C}"/>
    <cellStyle name="_1202 (03-03-26)_5 9_Slide_14 (2)" xfId="5306" xr:uid="{9F37F3C8-F4E2-41D1-8760-855DA30D63F5}"/>
    <cellStyle name="_1202 (03-03-26)_5 9_Slide_30 (2)" xfId="5307" xr:uid="{E348F303-2260-4289-87E4-14ACF8E79C66}"/>
    <cellStyle name="_1202 (03-03-26)_5 9_Slide_37 (1)" xfId="5308" xr:uid="{753A095D-95A7-4330-A687-BAAB63795D6F}"/>
    <cellStyle name="_1202 (03-03-26)_5 9_Visionline (Net profit)" xfId="5309" xr:uid="{396C5105-0175-435F-9B15-37311F734EA6}"/>
    <cellStyle name="_1202 (03-03-26)_5_Gross Inflow (@ageas share)" xfId="5310" xr:uid="{84F1C211-0D5F-4127-89D4-922BB1D8ACA5}"/>
    <cellStyle name="_1202 (03-03-26)_5_Life (EU)" xfId="5311" xr:uid="{5F5A2795-254B-4AF8-A54A-1240D7060482}"/>
    <cellStyle name="_1202 (03-03-26)_5_Slide_14 (2)" xfId="5312" xr:uid="{026787B1-F2F2-4C1A-BAB1-163822B2FA0D}"/>
    <cellStyle name="_1202 (03-03-26)_5_Slide_30 (2)" xfId="5313" xr:uid="{0E0BFD39-94D3-4175-8976-AB5BA1C81A0C}"/>
    <cellStyle name="_1202 (03-03-26)_5_Slide_37 (1)" xfId="5314" xr:uid="{618DB183-D1A1-43C7-B6ED-6E6D15120978}"/>
    <cellStyle name="_1202 (03-03-26)_5_Visionline (Net profit)" xfId="5315" xr:uid="{A96B453C-F516-4DE9-853D-0B5571B911E6}"/>
    <cellStyle name="_1202 (03-03-26)_6" xfId="5316" xr:uid="{AD02D157-2D74-4065-8C14-6FD7AD305369}"/>
    <cellStyle name="_1202 (03-03-26)_6 2" xfId="5317" xr:uid="{5EA7A0CC-ADC1-4EF4-8466-3CD45A41F4EC}"/>
    <cellStyle name="_1202 (03-03-26)_6 3" xfId="5318" xr:uid="{3AFD638F-B213-4E25-9E1C-F3AD4B765D10}"/>
    <cellStyle name="_1202 (03-03-26)_7" xfId="5319" xr:uid="{00160A99-8C2A-4007-ACA9-7F4826A91486}"/>
    <cellStyle name="_1202 (03-03-26)_7 10" xfId="5320" xr:uid="{ECEF5854-7576-4C80-9204-C2382280C61E}"/>
    <cellStyle name="_1202 (03-03-26)_7 2" xfId="5321" xr:uid="{1B06CCF6-86D9-431E-993B-783F6F820582}"/>
    <cellStyle name="_1202 (03-03-26)_7 3" xfId="5322" xr:uid="{424944EA-4046-47CE-A37F-B614450B16A2}"/>
    <cellStyle name="_1202 (03-03-26)_7 4" xfId="5323" xr:uid="{DF7B9273-DED7-478C-89C0-89A18290CDE3}"/>
    <cellStyle name="_1202 (03-03-26)_7 5" xfId="5324" xr:uid="{78B261B9-049D-48E1-8FB0-0AA1A5A1D7C0}"/>
    <cellStyle name="_1202 (03-03-26)_7 6" xfId="5325" xr:uid="{91881373-C992-4BFF-A944-A4CED0A263D7}"/>
    <cellStyle name="_1202 (03-03-26)_7 7" xfId="5326" xr:uid="{F70014A8-1260-41B3-BE03-62579F630B24}"/>
    <cellStyle name="_1202 (03-03-26)_7 8" xfId="5327" xr:uid="{D16FAC69-AB57-4E00-9651-926D95C93CE4}"/>
    <cellStyle name="_1202 (03-03-26)_7 9" xfId="5328" xr:uid="{DF6D4B8D-8511-4DB8-A790-C62192A653D7}"/>
    <cellStyle name="_1202 (03-03-26)_8" xfId="5329" xr:uid="{30BDC2DA-43A6-4054-BA00-74D69F1549BF}"/>
    <cellStyle name="_1202 (03-03-26)_8 10" xfId="5330" xr:uid="{19C1052B-1B78-4843-8378-F330417B4385}"/>
    <cellStyle name="_1202 (03-03-26)_8 2" xfId="5331" xr:uid="{C956CE0C-1DE3-4F85-9262-477739DCF0B5}"/>
    <cellStyle name="_1202 (03-03-26)_8 3" xfId="5332" xr:uid="{8CF04D80-11B2-4028-8C27-D67B59F59FBD}"/>
    <cellStyle name="_1202 (03-03-26)_8 4" xfId="5333" xr:uid="{D7172FF1-EABB-4665-83AB-D863C06F5825}"/>
    <cellStyle name="_1202 (03-03-26)_8 5" xfId="5334" xr:uid="{BCDFEA51-1164-4A73-A1C7-9E3640C4EC41}"/>
    <cellStyle name="_1202 (03-03-26)_8 6" xfId="5335" xr:uid="{0FAFCCFA-E9DB-4667-9DC7-D7DCC6182C2C}"/>
    <cellStyle name="_1202 (03-03-26)_8 7" xfId="5336" xr:uid="{08CC548B-DAF8-4EE8-B42D-6727348F390E}"/>
    <cellStyle name="_1202 (03-03-26)_8 8" xfId="5337" xr:uid="{D55E5D6E-D956-4BB2-ADF9-F1325BAA161E}"/>
    <cellStyle name="_1202 (03-03-26)_8 9" xfId="5338" xr:uid="{973F629E-361C-4EAA-8727-9F0043F370E7}"/>
    <cellStyle name="_1202 (03-03-26)_9" xfId="5339" xr:uid="{72AC729D-1C01-4337-B4C2-E17E367631AA}"/>
    <cellStyle name="_1202 (03-03-26)_A" xfId="5340" xr:uid="{8A8A3FBF-406B-431B-BBF8-FB90FCB463D6}"/>
    <cellStyle name="_1202 (03-03-26)_B" xfId="5341" xr:uid="{C867BFAB-750B-40E3-9EAA-AA269FF59C2F}"/>
    <cellStyle name="_1202 (03-03-26)_B 10" xfId="5342" xr:uid="{E41E0362-865D-41F0-A33E-846227D95530}"/>
    <cellStyle name="_1202 (03-03-26)_B 2" xfId="5343" xr:uid="{272FAE0D-3448-4714-9147-79B5C73A05F1}"/>
    <cellStyle name="_1202 (03-03-26)_B 3" xfId="5344" xr:uid="{316F6376-F2B9-47BC-8200-CEAA9FED60F1}"/>
    <cellStyle name="_1202 (03-03-26)_B 4" xfId="5345" xr:uid="{7C3EF3C1-712B-4FB6-B6A4-68B13F078109}"/>
    <cellStyle name="_1202 (03-03-26)_B 5" xfId="5346" xr:uid="{02BA5BE0-4DEF-4275-973B-6FA8C80414CF}"/>
    <cellStyle name="_1202 (03-03-26)_B 6" xfId="5347" xr:uid="{664899D2-4031-410D-B0D7-18FB1655ECD9}"/>
    <cellStyle name="_1202 (03-03-26)_B 7" xfId="5348" xr:uid="{7E6E3D6F-AA8C-4119-8652-8C16DFEEB856}"/>
    <cellStyle name="_1202 (03-03-26)_B 8" xfId="5349" xr:uid="{FDAE146F-EA41-4475-9C18-DD103624B19B}"/>
    <cellStyle name="_1202 (03-03-26)_B 9" xfId="5350" xr:uid="{4342B578-DC6D-4D04-9515-9E84C4FD8A9B}"/>
    <cellStyle name="_1202 (03-03-26)_C" xfId="5351" xr:uid="{AAC07DBD-1ED4-4539-9053-BBCCF9ED7CC9}"/>
    <cellStyle name="_1202 (03-03-26)_C 2" xfId="5352" xr:uid="{2671DB74-CC12-4527-8217-7AD74BCCCF37}"/>
    <cellStyle name="_1202 (03-03-26)_C 3" xfId="5353" xr:uid="{FC30CCFD-2E8B-44C4-9119-DD79BF7AB9A2}"/>
    <cellStyle name="_1202 (03-03-26)_D" xfId="5354" xr:uid="{365876C1-7B6B-4495-A813-599F746FD430}"/>
    <cellStyle name="_1202 (03-03-26)_E" xfId="5355" xr:uid="{3600AC5C-3AB7-4B75-AEF2-9F43A8EFB27B}"/>
    <cellStyle name="_1202 (03-03-26)_F" xfId="5356" xr:uid="{CB423298-4E0C-4470-B08A-ADB9350BDE5B}"/>
    <cellStyle name="_1202 (03-03-26)_F 10" xfId="5357" xr:uid="{E62ACE78-7D1B-450C-A24F-F6C8C9F1E0AC}"/>
    <cellStyle name="_1202 (03-03-26)_F 10_Gross Inflow (@ageas share)" xfId="5358" xr:uid="{7EA608A5-185E-427C-8967-56234E0BBFFA}"/>
    <cellStyle name="_1202 (03-03-26)_F 10_Life (EU)" xfId="5359" xr:uid="{AEA254E4-7628-43D3-BBB4-71F770A9F7A5}"/>
    <cellStyle name="_1202 (03-03-26)_F 10_Slide_14 (2)" xfId="5360" xr:uid="{E530DB38-5B42-419A-80E3-2D67F36E6AF2}"/>
    <cellStyle name="_1202 (03-03-26)_F 10_Slide_30 (2)" xfId="5361" xr:uid="{E81C4B09-98A0-4607-9720-74CDFD1FED30}"/>
    <cellStyle name="_1202 (03-03-26)_F 10_Slide_37 (1)" xfId="5362" xr:uid="{6846254B-D26A-419F-8548-5C1BCCAF2D01}"/>
    <cellStyle name="_1202 (03-03-26)_F 10_Visionline (Net profit)" xfId="5363" xr:uid="{3398376E-33B0-49CA-A14A-A98FAC3ED5F1}"/>
    <cellStyle name="_1202 (03-03-26)_F 2" xfId="5364" xr:uid="{666DCFDC-FB06-4BF9-B952-953EE8A8FDD9}"/>
    <cellStyle name="_1202 (03-03-26)_F 2_Gross Inflow (@ageas share)" xfId="5365" xr:uid="{DCFFACE8-9474-4E1E-938E-96EA444D90A8}"/>
    <cellStyle name="_1202 (03-03-26)_F 2_Life (EU)" xfId="5366" xr:uid="{3D7C58C2-9027-4B07-8683-5CFF576ADFDF}"/>
    <cellStyle name="_1202 (03-03-26)_F 2_Slide_14 (2)" xfId="5367" xr:uid="{6124F621-CAED-4688-8B1D-AB2CCAA57A17}"/>
    <cellStyle name="_1202 (03-03-26)_F 2_Slide_30 (2)" xfId="5368" xr:uid="{A010D32C-763B-43A6-A041-7B7888F8A46D}"/>
    <cellStyle name="_1202 (03-03-26)_F 2_Slide_37 (1)" xfId="5369" xr:uid="{16B45116-3258-4A76-81AA-C0E9B6BAFF16}"/>
    <cellStyle name="_1202 (03-03-26)_F 2_Visionline (Net profit)" xfId="5370" xr:uid="{9A97EB25-B182-4CBA-844A-B2CF869A3D29}"/>
    <cellStyle name="_1202 (03-03-26)_F 3" xfId="5371" xr:uid="{EF54FB47-CEDE-4DEF-A1C7-9260F29E7463}"/>
    <cellStyle name="_1202 (03-03-26)_F 3_Gross Inflow (@ageas share)" xfId="5372" xr:uid="{28115364-B660-4CFD-A743-F6E5B5FDD12C}"/>
    <cellStyle name="_1202 (03-03-26)_F 3_Life (EU)" xfId="5373" xr:uid="{C8AEB029-E852-47FA-A2A3-6A7A788BE328}"/>
    <cellStyle name="_1202 (03-03-26)_F 3_Slide_14 (2)" xfId="5374" xr:uid="{9ED9936A-195B-41F3-9137-48C9707DDD3F}"/>
    <cellStyle name="_1202 (03-03-26)_F 3_Slide_30 (2)" xfId="5375" xr:uid="{715D7A7C-9002-47E4-BC60-ECA73AD3F925}"/>
    <cellStyle name="_1202 (03-03-26)_F 3_Slide_37 (1)" xfId="5376" xr:uid="{CC59001E-527A-4B88-A0FA-A3F7317CF551}"/>
    <cellStyle name="_1202 (03-03-26)_F 3_Visionline (Net profit)" xfId="5377" xr:uid="{0EE5BBBD-763F-4ECF-8A51-E7BCBE53FFE8}"/>
    <cellStyle name="_1202 (03-03-26)_F 4" xfId="5378" xr:uid="{8A9B6C50-1182-4F86-B40D-BF709CAE6AA9}"/>
    <cellStyle name="_1202 (03-03-26)_F 4_Gross Inflow (@ageas share)" xfId="5379" xr:uid="{1422F397-7463-4E85-95F1-497B84A2DB74}"/>
    <cellStyle name="_1202 (03-03-26)_F 4_Life (EU)" xfId="5380" xr:uid="{4AFD738D-FDC0-4098-8007-5C0AB17B304A}"/>
    <cellStyle name="_1202 (03-03-26)_F 4_Slide_14 (2)" xfId="5381" xr:uid="{5C41C9A0-8F9A-4817-A59F-F8B39B8CACF2}"/>
    <cellStyle name="_1202 (03-03-26)_F 4_Slide_30 (2)" xfId="5382" xr:uid="{5385D8EB-E487-4D9F-88C3-0E82017916AD}"/>
    <cellStyle name="_1202 (03-03-26)_F 4_Slide_37 (1)" xfId="5383" xr:uid="{792E20BB-6735-4070-A093-25EE8242BF69}"/>
    <cellStyle name="_1202 (03-03-26)_F 4_Visionline (Net profit)" xfId="5384" xr:uid="{80487250-96D0-4593-9FB0-0E08389F04A6}"/>
    <cellStyle name="_1202 (03-03-26)_F 5" xfId="5385" xr:uid="{64B03962-C5FC-4254-A662-C244117D3EF5}"/>
    <cellStyle name="_1202 (03-03-26)_F 5_Gross Inflow (@ageas share)" xfId="5386" xr:uid="{25BA0348-F8C1-4538-8E25-684C982BF025}"/>
    <cellStyle name="_1202 (03-03-26)_F 5_Life (EU)" xfId="5387" xr:uid="{396A37C7-F148-4F9F-96BC-205D6BB7588A}"/>
    <cellStyle name="_1202 (03-03-26)_F 5_Slide_14 (2)" xfId="5388" xr:uid="{30784C55-D0A3-4392-AA56-95D32858E101}"/>
    <cellStyle name="_1202 (03-03-26)_F 5_Slide_30 (2)" xfId="5389" xr:uid="{2AAB1C09-5987-4B13-B8B3-7AAA5E00A9AB}"/>
    <cellStyle name="_1202 (03-03-26)_F 5_Slide_37 (1)" xfId="5390" xr:uid="{30732230-3463-409F-9631-18D81FB3E200}"/>
    <cellStyle name="_1202 (03-03-26)_F 5_Visionline (Net profit)" xfId="5391" xr:uid="{37B08D48-4B30-4ADE-A458-6E54C9C261E1}"/>
    <cellStyle name="_1202 (03-03-26)_F 6" xfId="5392" xr:uid="{649EB4CD-8E2F-4968-8789-87A668CF627E}"/>
    <cellStyle name="_1202 (03-03-26)_F 6_Gross Inflow (@ageas share)" xfId="5393" xr:uid="{1ED010BE-67CE-4F89-9C6B-492BD21D5F07}"/>
    <cellStyle name="_1202 (03-03-26)_F 6_Life (EU)" xfId="5394" xr:uid="{BEB2F261-AA75-4CA1-99DA-3AA79B5955DF}"/>
    <cellStyle name="_1202 (03-03-26)_F 6_Slide_14 (2)" xfId="5395" xr:uid="{FCBE0014-C6C3-47D0-A130-0FE45849FFA0}"/>
    <cellStyle name="_1202 (03-03-26)_F 6_Slide_30 (2)" xfId="5396" xr:uid="{7BC05919-3B80-4B74-9FDE-908FD98C2AC0}"/>
    <cellStyle name="_1202 (03-03-26)_F 6_Slide_37 (1)" xfId="5397" xr:uid="{7F5F374B-107A-4308-BAA6-FC0188DBA8B4}"/>
    <cellStyle name="_1202 (03-03-26)_F 6_Visionline (Net profit)" xfId="5398" xr:uid="{EAB2F15E-6A09-4F26-873C-830B89BC8669}"/>
    <cellStyle name="_1202 (03-03-26)_F 7" xfId="5399" xr:uid="{089CFC76-3A3B-433B-B997-50BBCEBA51C0}"/>
    <cellStyle name="_1202 (03-03-26)_F 7_Gross Inflow (@ageas share)" xfId="5400" xr:uid="{21325C4F-C2DA-4403-AB99-956F371669F4}"/>
    <cellStyle name="_1202 (03-03-26)_F 7_Life (EU)" xfId="5401" xr:uid="{3FBF3B1A-93C8-47DE-B5E3-AA07B4EA1B50}"/>
    <cellStyle name="_1202 (03-03-26)_F 7_Slide_14 (2)" xfId="5402" xr:uid="{875C532F-C95C-43CE-BD28-632961B44649}"/>
    <cellStyle name="_1202 (03-03-26)_F 7_Slide_30 (2)" xfId="5403" xr:uid="{4DE044EB-A43D-421E-8A55-407AFE09BEDA}"/>
    <cellStyle name="_1202 (03-03-26)_F 7_Slide_37 (1)" xfId="5404" xr:uid="{A5F76794-E101-451F-AF88-8A5798050200}"/>
    <cellStyle name="_1202 (03-03-26)_F 7_Visionline (Net profit)" xfId="5405" xr:uid="{8E43F690-2895-40BF-9FF2-8C4F0243B20C}"/>
    <cellStyle name="_1202 (03-03-26)_F 8" xfId="5406" xr:uid="{9D8DB9A2-3E24-4490-90B5-3730BDA2FF9D}"/>
    <cellStyle name="_1202 (03-03-26)_F 8_Gross Inflow (@ageas share)" xfId="5407" xr:uid="{1B8BA63C-9EA8-4D86-BAD5-BFA47AD7E55F}"/>
    <cellStyle name="_1202 (03-03-26)_F 8_Life (EU)" xfId="5408" xr:uid="{FEF74D51-19A2-482E-BCFC-D9DC76BEBF50}"/>
    <cellStyle name="_1202 (03-03-26)_F 8_Slide_14 (2)" xfId="5409" xr:uid="{BFC6D9B1-A77E-440D-A50E-07E5D74BF9BC}"/>
    <cellStyle name="_1202 (03-03-26)_F 8_Slide_30 (2)" xfId="5410" xr:uid="{ADDBFB0D-F105-4928-82F7-5A7DC0E6D089}"/>
    <cellStyle name="_1202 (03-03-26)_F 8_Slide_37 (1)" xfId="5411" xr:uid="{5452024A-7086-4A11-8C74-B9E6E1AAED58}"/>
    <cellStyle name="_1202 (03-03-26)_F 8_Visionline (Net profit)" xfId="5412" xr:uid="{CC8CC3A5-73D1-446E-AFE3-54FBA9C133A3}"/>
    <cellStyle name="_1202 (03-03-26)_F 9" xfId="5413" xr:uid="{CF067A38-14EB-4691-AD42-3EE738C59E1B}"/>
    <cellStyle name="_1202 (03-03-26)_F 9_Gross Inflow (@ageas share)" xfId="5414" xr:uid="{17940321-3781-448C-851B-57F4D257AA1B}"/>
    <cellStyle name="_1202 (03-03-26)_F 9_Life (EU)" xfId="5415" xr:uid="{CD995197-AE34-4E00-BE5A-DD45DC6F5DBA}"/>
    <cellStyle name="_1202 (03-03-26)_F 9_Slide_14 (2)" xfId="5416" xr:uid="{8EA48F4B-FD6D-4179-9CA9-57322D42751E}"/>
    <cellStyle name="_1202 (03-03-26)_F 9_Slide_30 (2)" xfId="5417" xr:uid="{0BD12DA5-D442-49E7-9A18-7BFA0E64AC18}"/>
    <cellStyle name="_1202 (03-03-26)_F 9_Slide_37 (1)" xfId="5418" xr:uid="{4291C7A8-B32F-4DD8-88C2-093AA55F3DD4}"/>
    <cellStyle name="_1202 (03-03-26)_F 9_Visionline (Net profit)" xfId="5419" xr:uid="{1D87FEB4-47CD-4671-9404-E0DC723F9A86}"/>
    <cellStyle name="_1202 (03-03-26)_F_Gross Inflow (@ageas share)" xfId="5420" xr:uid="{DE76D7DC-0316-4758-A928-FA50E4083975}"/>
    <cellStyle name="_1202 (03-03-26)_F_Life (EU)" xfId="5421" xr:uid="{EC384D56-4994-4B07-92DF-0096A1D56707}"/>
    <cellStyle name="_1202 (03-03-26)_F_Slide_14 (2)" xfId="5422" xr:uid="{BF51DF3D-F145-49C4-BFA3-E32ED65C13C7}"/>
    <cellStyle name="_1202 (03-03-26)_F_Slide_30 (2)" xfId="5423" xr:uid="{0E1DB133-70B1-4BE0-AF0B-62EC3CB81AF3}"/>
    <cellStyle name="_1202 (03-03-26)_F_Slide_37 (1)" xfId="5424" xr:uid="{9A16F141-F26B-46DC-8F28-DFC646F455C8}"/>
    <cellStyle name="_1202 (03-03-26)_F_Visionline (Net profit)" xfId="5425" xr:uid="{97D2E138-C748-465D-B06C-682BE0D486A5}"/>
    <cellStyle name="_1202 (12-3-03)" xfId="5426" xr:uid="{E59E5ABF-4DDC-4D44-8CD7-DE16123324A2}"/>
    <cellStyle name="_1202 (12-3-03) 10" xfId="5427" xr:uid="{3A579EE7-24EE-4AFD-82B8-A01172FFB709}"/>
    <cellStyle name="_1202 (12-3-03) 2" xfId="5428" xr:uid="{1377AA59-4912-4DB7-9660-E26CF811F95A}"/>
    <cellStyle name="_1202 (12-3-03) 3" xfId="5429" xr:uid="{D06EC9F8-4ECC-4737-9AF4-230263385792}"/>
    <cellStyle name="_1202 (12-3-03) 4" xfId="5430" xr:uid="{6B3AA61D-6AF4-49D6-AB52-F137062848D7}"/>
    <cellStyle name="_1202 (12-3-03) 5" xfId="5431" xr:uid="{69CBDE32-0025-417C-8377-59550E86C4F1}"/>
    <cellStyle name="_1202 (12-3-03) 6" xfId="5432" xr:uid="{A1962A30-519C-40D7-808E-91E03F97624C}"/>
    <cellStyle name="_1202 (12-3-03) 7" xfId="5433" xr:uid="{000704A6-3035-4C8D-9D31-55FB49448B4C}"/>
    <cellStyle name="_1202 (12-3-03) 8" xfId="5434" xr:uid="{4676A2AE-5BFE-4AFD-88F2-4501745B3BD6}"/>
    <cellStyle name="_1202 (12-3-03) 9" xfId="5435" xr:uid="{48986B6D-2563-46B6-A1ED-4D4D95C9C1FA}"/>
    <cellStyle name="_1202 (12-3-03)_1" xfId="5436" xr:uid="{2EEA6E20-967B-4321-93A9-12C0EBAD849A}"/>
    <cellStyle name="_1202 (12-3-03)_2" xfId="5437" xr:uid="{E3FC79F0-29D9-4BAA-9B66-9E5556935B73}"/>
    <cellStyle name="_1202 (12-3-03)_2 10" xfId="5438" xr:uid="{25B21A6F-1590-4FBF-AD67-237C6FE301B5}"/>
    <cellStyle name="_1202 (12-3-03)_2 2" xfId="5439" xr:uid="{11282B35-8D11-4EF4-96D0-58C3C443595E}"/>
    <cellStyle name="_1202 (12-3-03)_2 3" xfId="5440" xr:uid="{22AB4938-68A7-4CE3-8693-116FC51AA83C}"/>
    <cellStyle name="_1202 (12-3-03)_2 4" xfId="5441" xr:uid="{A715A6A0-57A2-4AA1-94FF-24536EBFAB6A}"/>
    <cellStyle name="_1202 (12-3-03)_2 5" xfId="5442" xr:uid="{09971F01-2CFC-4CFC-AC87-3B07E152D469}"/>
    <cellStyle name="_1202 (12-3-03)_2 6" xfId="5443" xr:uid="{15662981-E30E-4541-AECF-783DFDFCDFC9}"/>
    <cellStyle name="_1202 (12-3-03)_2 7" xfId="5444" xr:uid="{23BDF6E7-401E-4B6F-A8AE-D4B1FC0E4401}"/>
    <cellStyle name="_1202 (12-3-03)_2 8" xfId="5445" xr:uid="{BE9B6375-CFCA-48DB-A0D4-93997E013262}"/>
    <cellStyle name="_1202 (12-3-03)_2 9" xfId="5446" xr:uid="{AF6D83F7-3D9F-4782-8BB8-AE84B86CDE4B}"/>
    <cellStyle name="_1202 (12-3-03)_3" xfId="5447" xr:uid="{F90609D2-C78E-4AFF-BEB8-D0F14CBEF319}"/>
    <cellStyle name="_1202 (12-3-03)_3 10" xfId="5448" xr:uid="{E8143DF5-ACA0-4D81-AF66-D07737B240D7}"/>
    <cellStyle name="_1202 (12-3-03)_3 2" xfId="5449" xr:uid="{A8765278-BF8B-45D2-A62D-588B7667ED67}"/>
    <cellStyle name="_1202 (12-3-03)_3 3" xfId="5450" xr:uid="{C34A15B3-F53D-48C3-80C5-2675B07AEABD}"/>
    <cellStyle name="_1202 (12-3-03)_3 4" xfId="5451" xr:uid="{7D6C3969-E5BE-4185-B10C-4D2DD916BF31}"/>
    <cellStyle name="_1202 (12-3-03)_3 5" xfId="5452" xr:uid="{0D746A4B-7113-48E4-8053-33C490315D9D}"/>
    <cellStyle name="_1202 (12-3-03)_3 6" xfId="5453" xr:uid="{2811EB75-A362-436C-9CA5-A2DAD111D1E2}"/>
    <cellStyle name="_1202 (12-3-03)_3 7" xfId="5454" xr:uid="{315C3759-641D-4187-8EE6-002C9AA811C3}"/>
    <cellStyle name="_1202 (12-3-03)_3 8" xfId="5455" xr:uid="{8DA87081-966F-48CE-B425-B6CF69A5A494}"/>
    <cellStyle name="_1202 (12-3-03)_3 9" xfId="5456" xr:uid="{7D1A38A5-D63A-43CD-B4F6-79588779B1A2}"/>
    <cellStyle name="_1202 (12-3-03)_4" xfId="5457" xr:uid="{9446F1C5-02AE-4B2D-BA54-71C8DB40831D}"/>
    <cellStyle name="_1202 (12-3-03)_4 10" xfId="5458" xr:uid="{D5159EBD-2CC5-4364-AC63-69DAB6DB166B}"/>
    <cellStyle name="_1202 (12-3-03)_4 10_Gross Inflow (@ageas share)" xfId="5459" xr:uid="{C331CC5E-D50B-4783-B2BF-FB918EC49714}"/>
    <cellStyle name="_1202 (12-3-03)_4 10_Life (EU)" xfId="5460" xr:uid="{DBF6BDE5-DC51-4E5E-A982-E53C9A9B4C46}"/>
    <cellStyle name="_1202 (12-3-03)_4 10_Slide_14 (2)" xfId="5461" xr:uid="{5EA65A64-E025-4327-BA30-6B88D820D5A7}"/>
    <cellStyle name="_1202 (12-3-03)_4 10_Slide_30 (2)" xfId="5462" xr:uid="{BAC54975-209B-45CE-A5EF-BA7BA19CE1C2}"/>
    <cellStyle name="_1202 (12-3-03)_4 10_Slide_37 (1)" xfId="5463" xr:uid="{2F9E649B-5537-4B59-B2CE-9C7BAD20AC93}"/>
    <cellStyle name="_1202 (12-3-03)_4 10_Visionline (Net profit)" xfId="5464" xr:uid="{AC80DE6A-828E-4F05-B5F8-BF8DC3466D29}"/>
    <cellStyle name="_1202 (12-3-03)_4 2" xfId="5465" xr:uid="{F4CA4299-D6B2-40BB-89F0-EF93FEA23B52}"/>
    <cellStyle name="_1202 (12-3-03)_4 2_Gross Inflow (@ageas share)" xfId="5466" xr:uid="{F3171064-3D73-4D45-A25D-D2BA050F0700}"/>
    <cellStyle name="_1202 (12-3-03)_4 2_Life (EU)" xfId="5467" xr:uid="{501F8247-4FC3-4A28-9FE1-4971BE216CD6}"/>
    <cellStyle name="_1202 (12-3-03)_4 2_Slide_14 (2)" xfId="5468" xr:uid="{DD61163E-9161-4673-8557-60E1D90A2CB8}"/>
    <cellStyle name="_1202 (12-3-03)_4 2_Slide_30 (2)" xfId="5469" xr:uid="{9278C5DF-2562-47E1-B344-AE530CE3E920}"/>
    <cellStyle name="_1202 (12-3-03)_4 2_Slide_37 (1)" xfId="5470" xr:uid="{FC17DB4F-4275-4C17-AEA8-8489084A0774}"/>
    <cellStyle name="_1202 (12-3-03)_4 2_Visionline (Net profit)" xfId="5471" xr:uid="{58101833-7A14-44F3-B83E-DDF96A1FF244}"/>
    <cellStyle name="_1202 (12-3-03)_4 3" xfId="5472" xr:uid="{0DFFC825-075C-4FE9-91D5-2F89A8C6EDD1}"/>
    <cellStyle name="_1202 (12-3-03)_4 3_Gross Inflow (@ageas share)" xfId="5473" xr:uid="{1D0B02BB-0414-4951-8E14-E1FCD50A245E}"/>
    <cellStyle name="_1202 (12-3-03)_4 3_Life (EU)" xfId="5474" xr:uid="{C2100256-0669-47BD-8F03-0CE49DAFF9C4}"/>
    <cellStyle name="_1202 (12-3-03)_4 3_Slide_14 (2)" xfId="5475" xr:uid="{3899D1E2-A227-4DE5-9565-FCCDE1A3DAA5}"/>
    <cellStyle name="_1202 (12-3-03)_4 3_Slide_30 (2)" xfId="5476" xr:uid="{DF14756A-BC54-44D8-8E0F-DCD5B88427A1}"/>
    <cellStyle name="_1202 (12-3-03)_4 3_Slide_37 (1)" xfId="5477" xr:uid="{C6E3C913-548C-48EB-B827-4BD44668E5EA}"/>
    <cellStyle name="_1202 (12-3-03)_4 3_Visionline (Net profit)" xfId="5478" xr:uid="{DE6B44F1-8EC0-4037-A8CC-E6322111FC1E}"/>
    <cellStyle name="_1202 (12-3-03)_4 4" xfId="5479" xr:uid="{A2CE2720-FEC2-4478-B770-05303C412620}"/>
    <cellStyle name="_1202 (12-3-03)_4 4_Gross Inflow (@ageas share)" xfId="5480" xr:uid="{2C29BCF8-E2B9-4E43-9A06-D180B54B578C}"/>
    <cellStyle name="_1202 (12-3-03)_4 4_Life (EU)" xfId="5481" xr:uid="{B7E92CB6-FF1D-4F3F-92A3-107ED6FE34A8}"/>
    <cellStyle name="_1202 (12-3-03)_4 4_Slide_14 (2)" xfId="5482" xr:uid="{E3FA47E5-FE00-4474-92A5-CBF97622F064}"/>
    <cellStyle name="_1202 (12-3-03)_4 4_Slide_30 (2)" xfId="5483" xr:uid="{496038A1-9E98-413B-B988-D72919C75F95}"/>
    <cellStyle name="_1202 (12-3-03)_4 4_Slide_37 (1)" xfId="5484" xr:uid="{4BEEC257-D28B-4707-A5CB-12F8F340E81B}"/>
    <cellStyle name="_1202 (12-3-03)_4 4_Visionline (Net profit)" xfId="5485" xr:uid="{8527A5A6-7075-4DA5-A5D6-9188BAA617C3}"/>
    <cellStyle name="_1202 (12-3-03)_4 5" xfId="5486" xr:uid="{5021ECC0-5B9A-48B3-8D01-959D1DEE3D01}"/>
    <cellStyle name="_1202 (12-3-03)_4 5_Gross Inflow (@ageas share)" xfId="5487" xr:uid="{8563FC10-1F0F-4B89-B7F3-FD5E9CDF100A}"/>
    <cellStyle name="_1202 (12-3-03)_4 5_Life (EU)" xfId="5488" xr:uid="{0427B2B5-0BC5-4581-BB91-BC1F867586B6}"/>
    <cellStyle name="_1202 (12-3-03)_4 5_Slide_14 (2)" xfId="5489" xr:uid="{E915DFB6-C036-47EB-8A51-FA1291201549}"/>
    <cellStyle name="_1202 (12-3-03)_4 5_Slide_30 (2)" xfId="5490" xr:uid="{B8C0279C-0483-44E6-9ADF-8C63410761C7}"/>
    <cellStyle name="_1202 (12-3-03)_4 5_Slide_37 (1)" xfId="5491" xr:uid="{9128A9EC-B69C-46DE-A696-05170069843D}"/>
    <cellStyle name="_1202 (12-3-03)_4 5_Visionline (Net profit)" xfId="5492" xr:uid="{E7D97208-1FDD-4F5C-8385-5476A84F49A8}"/>
    <cellStyle name="_1202 (12-3-03)_4 6" xfId="5493" xr:uid="{33DBB5B2-09EB-455D-9A82-91A3A2658113}"/>
    <cellStyle name="_1202 (12-3-03)_4 6_Gross Inflow (@ageas share)" xfId="5494" xr:uid="{854A26C1-DA48-4A16-809F-434FBC1D2B12}"/>
    <cellStyle name="_1202 (12-3-03)_4 6_Life (EU)" xfId="5495" xr:uid="{83162DFC-6900-444E-B20C-D577524C5F2C}"/>
    <cellStyle name="_1202 (12-3-03)_4 6_Slide_14 (2)" xfId="5496" xr:uid="{9E384C7A-2615-455E-A757-AE8A50C39D41}"/>
    <cellStyle name="_1202 (12-3-03)_4 6_Slide_30 (2)" xfId="5497" xr:uid="{5F300293-E4DC-44F1-9004-220D20E983B7}"/>
    <cellStyle name="_1202 (12-3-03)_4 6_Slide_37 (1)" xfId="5498" xr:uid="{2D26AC32-359B-4542-84A8-25AE014642AD}"/>
    <cellStyle name="_1202 (12-3-03)_4 6_Visionline (Net profit)" xfId="5499" xr:uid="{47F9F517-8383-4D63-BD5B-57529E34416E}"/>
    <cellStyle name="_1202 (12-3-03)_4 7" xfId="5500" xr:uid="{59E1197F-B085-4915-B0E0-6760D253F831}"/>
    <cellStyle name="_1202 (12-3-03)_4 7_Gross Inflow (@ageas share)" xfId="5501" xr:uid="{C289727F-D7FB-42C8-8E8A-4A4C5D7A1751}"/>
    <cellStyle name="_1202 (12-3-03)_4 7_Life (EU)" xfId="5502" xr:uid="{25693D27-29F7-484C-915C-4AF831F96455}"/>
    <cellStyle name="_1202 (12-3-03)_4 7_Slide_14 (2)" xfId="5503" xr:uid="{B7D1832D-B060-4753-95D7-2366078DA8F8}"/>
    <cellStyle name="_1202 (12-3-03)_4 7_Slide_30 (2)" xfId="5504" xr:uid="{F7DD8517-6A95-497A-AB86-90A97F15224E}"/>
    <cellStyle name="_1202 (12-3-03)_4 7_Slide_37 (1)" xfId="5505" xr:uid="{10C0AE66-1785-47A2-ACEE-79A898C79B6A}"/>
    <cellStyle name="_1202 (12-3-03)_4 7_Visionline (Net profit)" xfId="5506" xr:uid="{5425F5BD-CB77-4A23-9F32-4FBAF3DE5626}"/>
    <cellStyle name="_1202 (12-3-03)_4 8" xfId="5507" xr:uid="{F0992537-7706-4688-A404-4EAA622BB874}"/>
    <cellStyle name="_1202 (12-3-03)_4 8_Gross Inflow (@ageas share)" xfId="5508" xr:uid="{B02C8258-3ACF-472F-8801-777875DDF207}"/>
    <cellStyle name="_1202 (12-3-03)_4 8_Life (EU)" xfId="5509" xr:uid="{D434BDDB-86F1-4AB9-8735-521E708AB6AF}"/>
    <cellStyle name="_1202 (12-3-03)_4 8_Slide_14 (2)" xfId="5510" xr:uid="{6221AA4D-0AC4-4FA2-8EB4-819D5988AE1E}"/>
    <cellStyle name="_1202 (12-3-03)_4 8_Slide_30 (2)" xfId="5511" xr:uid="{4CECCAD6-C5A2-4032-A7A5-4E19074F53FA}"/>
    <cellStyle name="_1202 (12-3-03)_4 8_Slide_37 (1)" xfId="5512" xr:uid="{D3F1C337-7CB5-4A4C-9476-307F6BAB91E1}"/>
    <cellStyle name="_1202 (12-3-03)_4 8_Visionline (Net profit)" xfId="5513" xr:uid="{48BA1B0F-0DA3-48EA-AB1F-ED8CA7A248E3}"/>
    <cellStyle name="_1202 (12-3-03)_4 9" xfId="5514" xr:uid="{92254200-ABF6-4EF8-966C-E26DB64AEAE0}"/>
    <cellStyle name="_1202 (12-3-03)_4 9_Gross Inflow (@ageas share)" xfId="5515" xr:uid="{D380AFD6-8D38-4756-AE0C-CE011A46B4AF}"/>
    <cellStyle name="_1202 (12-3-03)_4 9_Life (EU)" xfId="5516" xr:uid="{3BDF0839-E213-4975-9997-D3869EC4065D}"/>
    <cellStyle name="_1202 (12-3-03)_4 9_Slide_14 (2)" xfId="5517" xr:uid="{F326F605-5014-4484-A9D3-06F74565BC3C}"/>
    <cellStyle name="_1202 (12-3-03)_4 9_Slide_30 (2)" xfId="5518" xr:uid="{01D4FF9B-EE76-416A-BA06-D64E62379487}"/>
    <cellStyle name="_1202 (12-3-03)_4 9_Slide_37 (1)" xfId="5519" xr:uid="{4657FD29-5D87-4E84-BDB2-F8806ED335CE}"/>
    <cellStyle name="_1202 (12-3-03)_4 9_Visionline (Net profit)" xfId="5520" xr:uid="{593EDDA1-DF3E-4687-B91C-8D770DF396E8}"/>
    <cellStyle name="_1202 (12-3-03)_4_Gross Inflow (@ageas share)" xfId="5521" xr:uid="{70665D5A-649C-4680-A78C-1783ADA8E412}"/>
    <cellStyle name="_1202 (12-3-03)_4_Life (EU)" xfId="5522" xr:uid="{CE8C0F13-535C-45AA-B18B-915229EDF6FA}"/>
    <cellStyle name="_1202 (12-3-03)_4_Slide_14 (2)" xfId="5523" xr:uid="{31BBB979-412E-43B8-A3C8-8AE8887D8DDC}"/>
    <cellStyle name="_1202 (12-3-03)_4_Slide_30 (2)" xfId="5524" xr:uid="{DA4C89B7-75F8-48A4-AC76-966BFA89BEBC}"/>
    <cellStyle name="_1202 (12-3-03)_4_Slide_37 (1)" xfId="5525" xr:uid="{7CBF3A6A-C7B9-46A6-85F5-949C953C27A5}"/>
    <cellStyle name="_1202 (12-3-03)_4_Visionline (Net profit)" xfId="5526" xr:uid="{61B89B0C-AA39-44A9-A8E8-A25F14555279}"/>
    <cellStyle name="_1202 (12-3-03)_5" xfId="5527" xr:uid="{979BFD8D-F0C9-49E0-A810-0D656B0D9814}"/>
    <cellStyle name="_1202 (12-3-03)_6" xfId="5528" xr:uid="{F668D9BC-2686-4E6C-BD25-1199E0BCD4CC}"/>
    <cellStyle name="_1202 (12-3-03)_6 2" xfId="5529" xr:uid="{55A051A7-A219-43E9-AC8C-EA60AD29CDBC}"/>
    <cellStyle name="_1202 (12-3-03)_6 3" xfId="5530" xr:uid="{6EFA947E-636A-4306-8472-182A9A73F673}"/>
    <cellStyle name="_1202 (12-3-03)_7" xfId="5531" xr:uid="{9EF20FEB-DAE0-4D43-8293-C7699FC349A9}"/>
    <cellStyle name="_1202 (12-3-03)_7 10" xfId="5532" xr:uid="{C1738E22-34F1-4F21-B65E-F7883352AE1B}"/>
    <cellStyle name="_1202 (12-3-03)_7 2" xfId="5533" xr:uid="{969380CE-1C83-4EEC-BB51-5DB5698F2407}"/>
    <cellStyle name="_1202 (12-3-03)_7 3" xfId="5534" xr:uid="{12534A9D-99E6-4B3E-85D1-622908AB1B2B}"/>
    <cellStyle name="_1202 (12-3-03)_7 4" xfId="5535" xr:uid="{2B547AD6-4DD7-4004-A3A2-CAADE38ABDAD}"/>
    <cellStyle name="_1202 (12-3-03)_7 5" xfId="5536" xr:uid="{C1E148BA-00D2-40BA-B84B-E75329E61C59}"/>
    <cellStyle name="_1202 (12-3-03)_7 6" xfId="5537" xr:uid="{3410B943-6D79-468B-B0E7-59DD45463F99}"/>
    <cellStyle name="_1202 (12-3-03)_7 7" xfId="5538" xr:uid="{BD12772E-92D1-4289-BDE6-E2B9E5DB73E9}"/>
    <cellStyle name="_1202 (12-3-03)_7 8" xfId="5539" xr:uid="{C807A316-5EC7-4289-B47B-74A6131CB54B}"/>
    <cellStyle name="_1202 (12-3-03)_7 9" xfId="5540" xr:uid="{EA3D1CF7-92CD-4A80-ABBC-5569729A8DA3}"/>
    <cellStyle name="_1202 (12-3-03)_8" xfId="5541" xr:uid="{057A9EA5-8ABC-434F-9990-C34937E202BE}"/>
    <cellStyle name="_1202 (12-3-03)_9" xfId="5542" xr:uid="{CAAC88EF-19D9-48B4-99B2-6DE25BD0A34E}"/>
    <cellStyle name="_1202 (12-3-03)_9 2" xfId="5543" xr:uid="{8C068C5F-BCA5-4B3D-907B-2CCD8E7701EB}"/>
    <cellStyle name="_1202 (12-3-03)_9 3" xfId="5544" xr:uid="{38DE541C-7297-4417-9AE8-2CAAA62C912B}"/>
    <cellStyle name="_1202 (12-3-03)_A" xfId="5545" xr:uid="{24C7B877-BA3D-49AE-9CAF-F75054DE054F}"/>
    <cellStyle name="_1202 (12-3-03)_A 10" xfId="5546" xr:uid="{C236126C-A532-400C-95D4-40408FF7ED3D}"/>
    <cellStyle name="_1202 (12-3-03)_A 10_Gross Inflow (@ageas share)" xfId="5547" xr:uid="{3E13E8C3-062C-45E1-B41D-AD02B020E054}"/>
    <cellStyle name="_1202 (12-3-03)_A 10_Life (EU)" xfId="5548" xr:uid="{A41AB544-0DA7-4DBC-8688-18C559B2E5AF}"/>
    <cellStyle name="_1202 (12-3-03)_A 10_Slide_14 (2)" xfId="5549" xr:uid="{6188EC5A-B9EB-4BE0-869A-28ABF8EA4808}"/>
    <cellStyle name="_1202 (12-3-03)_A 10_Slide_30 (2)" xfId="5550" xr:uid="{AB9A4634-4AEE-46EE-9A87-6B3D46D7797B}"/>
    <cellStyle name="_1202 (12-3-03)_A 10_Slide_37 (1)" xfId="5551" xr:uid="{70B231DB-A267-4F67-9D72-A1F7D7CEBDF3}"/>
    <cellStyle name="_1202 (12-3-03)_A 10_Visionline (Net profit)" xfId="5552" xr:uid="{7CD5E177-2E6F-45D7-8AC6-89079DB50C35}"/>
    <cellStyle name="_1202 (12-3-03)_A 2" xfId="5553" xr:uid="{99F68A99-05F0-4B21-A281-51D2E3D75389}"/>
    <cellStyle name="_1202 (12-3-03)_A 2_Gross Inflow (@ageas share)" xfId="5554" xr:uid="{622DBE14-A68C-4AD9-8607-8B04C18132EB}"/>
    <cellStyle name="_1202 (12-3-03)_A 2_Life (EU)" xfId="5555" xr:uid="{3B61FBDB-95DA-46B4-BD61-1EBA4BC790D9}"/>
    <cellStyle name="_1202 (12-3-03)_A 2_Slide_14 (2)" xfId="5556" xr:uid="{626166E2-1BA7-46B6-B63C-B12BBC3F1DB9}"/>
    <cellStyle name="_1202 (12-3-03)_A 2_Slide_30 (2)" xfId="5557" xr:uid="{EFA61D03-70F0-4F65-BF51-667BBC0B9B76}"/>
    <cellStyle name="_1202 (12-3-03)_A 2_Slide_37 (1)" xfId="5558" xr:uid="{FF2A84E4-A577-4316-B79E-6CF77793CD6E}"/>
    <cellStyle name="_1202 (12-3-03)_A 2_Visionline (Net profit)" xfId="5559" xr:uid="{502C2717-7D80-49BC-97C7-63FAEFC954F4}"/>
    <cellStyle name="_1202 (12-3-03)_A 3" xfId="5560" xr:uid="{485D866D-7A25-466B-8B81-6A43866F90C8}"/>
    <cellStyle name="_1202 (12-3-03)_A 3_Gross Inflow (@ageas share)" xfId="5561" xr:uid="{F848C407-FB7C-4DC4-A1B2-D19C167D7277}"/>
    <cellStyle name="_1202 (12-3-03)_A 3_Life (EU)" xfId="5562" xr:uid="{6DC414FD-704E-41F5-9A2D-103C56E4533D}"/>
    <cellStyle name="_1202 (12-3-03)_A 3_Slide_14 (2)" xfId="5563" xr:uid="{CEE5784D-D513-4160-BA9F-71443A890D35}"/>
    <cellStyle name="_1202 (12-3-03)_A 3_Slide_30 (2)" xfId="5564" xr:uid="{5CE553FA-C4E4-4850-A105-FAAF7836F067}"/>
    <cellStyle name="_1202 (12-3-03)_A 3_Slide_37 (1)" xfId="5565" xr:uid="{55C3DEB2-2316-4D01-A5C4-CFCE1DBBE6C6}"/>
    <cellStyle name="_1202 (12-3-03)_A 3_Visionline (Net profit)" xfId="5566" xr:uid="{0A8BA0B0-E24A-46DC-A9F3-285F6292CCDA}"/>
    <cellStyle name="_1202 (12-3-03)_A 4" xfId="5567" xr:uid="{59D4ECCC-B68C-47BD-8C66-BAD61A9C1ACC}"/>
    <cellStyle name="_1202 (12-3-03)_A 4_Gross Inflow (@ageas share)" xfId="5568" xr:uid="{5C4C9955-D391-41F7-991D-92C8878F8337}"/>
    <cellStyle name="_1202 (12-3-03)_A 4_Life (EU)" xfId="5569" xr:uid="{FEF97E9C-2553-46EB-9904-4FD7ABE2E6D6}"/>
    <cellStyle name="_1202 (12-3-03)_A 4_Slide_14 (2)" xfId="5570" xr:uid="{C7156483-2501-4FEF-A112-64552A7C8FC1}"/>
    <cellStyle name="_1202 (12-3-03)_A 4_Slide_30 (2)" xfId="5571" xr:uid="{4A9A10EE-8784-497E-9996-DBFAC3632ED1}"/>
    <cellStyle name="_1202 (12-3-03)_A 4_Slide_37 (1)" xfId="5572" xr:uid="{84D58515-D84E-4BB3-B7A5-A60C02A26328}"/>
    <cellStyle name="_1202 (12-3-03)_A 4_Visionline (Net profit)" xfId="5573" xr:uid="{734324B6-C073-4848-A95E-9B5B39B0B7E5}"/>
    <cellStyle name="_1202 (12-3-03)_A 5" xfId="5574" xr:uid="{FC7F6C27-7180-40DF-9E52-C36E40CFAB40}"/>
    <cellStyle name="_1202 (12-3-03)_A 5_Gross Inflow (@ageas share)" xfId="5575" xr:uid="{484AFAA5-262A-4027-86F3-F21BFC0D2D90}"/>
    <cellStyle name="_1202 (12-3-03)_A 5_Life (EU)" xfId="5576" xr:uid="{6664F650-441E-46F3-BFDC-D953AB1B0CD9}"/>
    <cellStyle name="_1202 (12-3-03)_A 5_Slide_14 (2)" xfId="5577" xr:uid="{591527CB-D5CF-4C29-970C-F8BE152174FD}"/>
    <cellStyle name="_1202 (12-3-03)_A 5_Slide_30 (2)" xfId="5578" xr:uid="{465798A2-BE1C-4E92-B979-D0863DE2A998}"/>
    <cellStyle name="_1202 (12-3-03)_A 5_Slide_37 (1)" xfId="5579" xr:uid="{9F739CDF-E841-4E3F-827F-D7E29346C646}"/>
    <cellStyle name="_1202 (12-3-03)_A 5_Visionline (Net profit)" xfId="5580" xr:uid="{86B19D8B-DB99-4C7B-A326-5C9D503BFF8D}"/>
    <cellStyle name="_1202 (12-3-03)_A 6" xfId="5581" xr:uid="{E6773756-B6ED-42EE-9DA8-1CF35A1A40E8}"/>
    <cellStyle name="_1202 (12-3-03)_A 6_Gross Inflow (@ageas share)" xfId="5582" xr:uid="{13DD0219-710E-43BE-A603-AE8A56BE22D8}"/>
    <cellStyle name="_1202 (12-3-03)_A 6_Life (EU)" xfId="5583" xr:uid="{DF46BE33-8194-4BE8-A014-D237C34A30AB}"/>
    <cellStyle name="_1202 (12-3-03)_A 6_Slide_14 (2)" xfId="5584" xr:uid="{B6B2218F-B296-490B-9C09-A06C435E5279}"/>
    <cellStyle name="_1202 (12-3-03)_A 6_Slide_30 (2)" xfId="5585" xr:uid="{B4A087EA-5887-4345-B566-44D99DCA7BC7}"/>
    <cellStyle name="_1202 (12-3-03)_A 6_Slide_37 (1)" xfId="5586" xr:uid="{7F988D40-AD2A-46D6-BA0D-B30A1C501512}"/>
    <cellStyle name="_1202 (12-3-03)_A 6_Visionline (Net profit)" xfId="5587" xr:uid="{A023E7D1-511B-44AB-96E5-8645A8715521}"/>
    <cellStyle name="_1202 (12-3-03)_A 7" xfId="5588" xr:uid="{D2B4E1BB-5D1F-4DE5-B709-23BA9CC3915B}"/>
    <cellStyle name="_1202 (12-3-03)_A 7_Gross Inflow (@ageas share)" xfId="5589" xr:uid="{66C1D6CE-E0A4-44D3-8D9D-2CED7999D076}"/>
    <cellStyle name="_1202 (12-3-03)_A 7_Life (EU)" xfId="5590" xr:uid="{0F5AC7D8-E5C2-4EFA-AFAE-AA2C904B9544}"/>
    <cellStyle name="_1202 (12-3-03)_A 7_Slide_14 (2)" xfId="5591" xr:uid="{885FEF5C-6F0D-430B-A0D9-99FD97419842}"/>
    <cellStyle name="_1202 (12-3-03)_A 7_Slide_30 (2)" xfId="5592" xr:uid="{6558B8DE-5030-4941-9897-28805E4E4BA0}"/>
    <cellStyle name="_1202 (12-3-03)_A 7_Slide_37 (1)" xfId="5593" xr:uid="{8611AA9D-EC31-46B3-BC0E-8AC682CB7738}"/>
    <cellStyle name="_1202 (12-3-03)_A 7_Visionline (Net profit)" xfId="5594" xr:uid="{9AF348A3-2E15-4457-AE4F-A013D878535B}"/>
    <cellStyle name="_1202 (12-3-03)_A 8" xfId="5595" xr:uid="{8E922277-217A-414D-87F2-DC98F1337E79}"/>
    <cellStyle name="_1202 (12-3-03)_A 8_Gross Inflow (@ageas share)" xfId="5596" xr:uid="{29885B96-87C7-4182-948E-7071980EC3B6}"/>
    <cellStyle name="_1202 (12-3-03)_A 8_Life (EU)" xfId="5597" xr:uid="{48766BA1-9A29-438D-A042-EF0A9974F355}"/>
    <cellStyle name="_1202 (12-3-03)_A 8_Slide_14 (2)" xfId="5598" xr:uid="{C88A4188-F8C0-4492-AB8C-53B1D2634E23}"/>
    <cellStyle name="_1202 (12-3-03)_A 8_Slide_30 (2)" xfId="5599" xr:uid="{3B71CEDB-ED14-4A3B-A304-EAE8C020DA1C}"/>
    <cellStyle name="_1202 (12-3-03)_A 8_Slide_37 (1)" xfId="5600" xr:uid="{06D88314-EC64-4513-B383-5E67ECFA34D9}"/>
    <cellStyle name="_1202 (12-3-03)_A 8_Visionline (Net profit)" xfId="5601" xr:uid="{D18A46F3-44CD-48E2-96B6-C393F384EF2E}"/>
    <cellStyle name="_1202 (12-3-03)_A 9" xfId="5602" xr:uid="{7B8EF8C3-1E2A-48A2-ADC1-BF0DE0CB1049}"/>
    <cellStyle name="_1202 (12-3-03)_A 9_Gross Inflow (@ageas share)" xfId="5603" xr:uid="{06AD7F4E-2296-4FE0-AC54-85ED2C74880B}"/>
    <cellStyle name="_1202 (12-3-03)_A 9_Life (EU)" xfId="5604" xr:uid="{4A8EF265-F064-404B-B54D-87139F9491EB}"/>
    <cellStyle name="_1202 (12-3-03)_A 9_Slide_14 (2)" xfId="5605" xr:uid="{7D11F5F0-CCE6-4CDB-A940-F9BC564AEB5B}"/>
    <cellStyle name="_1202 (12-3-03)_A 9_Slide_30 (2)" xfId="5606" xr:uid="{AAF279DA-6AAE-414A-864B-8DF2DA747894}"/>
    <cellStyle name="_1202 (12-3-03)_A 9_Slide_37 (1)" xfId="5607" xr:uid="{550FF02D-4C1F-4A7F-828D-E8E6EA75228B}"/>
    <cellStyle name="_1202 (12-3-03)_A 9_Visionline (Net profit)" xfId="5608" xr:uid="{F9A3E761-557B-4C63-8777-4C8587D06B1A}"/>
    <cellStyle name="_1202 (12-3-03)_A_Gross Inflow (@ageas share)" xfId="5609" xr:uid="{3C54CE9C-D0A8-44EB-BD69-2B9211F9AB7D}"/>
    <cellStyle name="_1202 (12-3-03)_A_Life (EU)" xfId="5610" xr:uid="{FA931E2C-ECE6-46F5-9C97-B888F9630BF8}"/>
    <cellStyle name="_1202 (12-3-03)_A_Slide_14 (2)" xfId="5611" xr:uid="{C2680B0C-1D7A-4A22-924F-4CFF2998C3F6}"/>
    <cellStyle name="_1202 (12-3-03)_A_Slide_30 (2)" xfId="5612" xr:uid="{9417A4E4-2652-4C8D-AE9D-536F2945C6F8}"/>
    <cellStyle name="_1202 (12-3-03)_A_Slide_37 (1)" xfId="5613" xr:uid="{0D2850BB-CDE7-4A34-972D-F23335E10871}"/>
    <cellStyle name="_1202 (12-3-03)_A_Visionline (Net profit)" xfId="5614" xr:uid="{467834B9-51CE-4514-BDD2-B6A467B1A736}"/>
    <cellStyle name="_1202 (12-3-03)_B" xfId="5615" xr:uid="{A61096FA-F1BD-4096-BD44-410AC9514501}"/>
    <cellStyle name="_1202 (12-3-03)_C" xfId="5616" xr:uid="{39DC4EAD-AF80-46D4-848E-1A7280FACCE7}"/>
    <cellStyle name="_1202 (12-3-03)_D" xfId="5617" xr:uid="{917E9FF0-52E8-4DA8-91AD-F3D3D6568A66}"/>
    <cellStyle name="_1202 (12-3-03)_D 10" xfId="5618" xr:uid="{EBEF5C04-7D72-4250-970D-5AFB182728D6}"/>
    <cellStyle name="_1202 (12-3-03)_D 2" xfId="5619" xr:uid="{E43AC782-82AC-4374-9BC1-0731E98DC297}"/>
    <cellStyle name="_1202 (12-3-03)_D 3" xfId="5620" xr:uid="{035BEEA1-C065-47CD-B2CF-DE34D85B16D4}"/>
    <cellStyle name="_1202 (12-3-03)_D 4" xfId="5621" xr:uid="{79C50AAA-99F1-45BE-9337-7B9440C08B54}"/>
    <cellStyle name="_1202 (12-3-03)_D 5" xfId="5622" xr:uid="{B9C25833-056C-4DE1-817E-1CE07DC7C4F4}"/>
    <cellStyle name="_1202 (12-3-03)_D 6" xfId="5623" xr:uid="{32ECE0FC-28B5-42CE-92B8-D60A0506544C}"/>
    <cellStyle name="_1202 (12-3-03)_D 7" xfId="5624" xr:uid="{24D7D156-7B3A-4927-AE00-F4E602B34B9B}"/>
    <cellStyle name="_1202 (12-3-03)_D 8" xfId="5625" xr:uid="{05D09D60-DCF3-4F4E-A9E7-D9DB45CF83D6}"/>
    <cellStyle name="_1202 (12-3-03)_D 9" xfId="5626" xr:uid="{F886AA9B-864F-443B-9914-6C2AF5AB68B3}"/>
    <cellStyle name="_1202 (12-3-03)_E" xfId="5627" xr:uid="{4A0707C4-99F2-47E1-AA01-FEADFF92AABE}"/>
    <cellStyle name="_1202 (12-3-03)_F" xfId="5628" xr:uid="{E4082589-7AA3-4ABD-9457-25B6525B976B}"/>
    <cellStyle name="_1202 (12-3-03)_F 10" xfId="5629" xr:uid="{FBC1B7EB-CD88-49F3-B970-D46357AFB93F}"/>
    <cellStyle name="_1202 (12-3-03)_F 2" xfId="5630" xr:uid="{B8DFAA5C-C83A-427B-B334-D6EC472ACAD0}"/>
    <cellStyle name="_1202 (12-3-03)_F 3" xfId="5631" xr:uid="{EE1AB8D9-CDD3-4495-9665-6B93D6A2CEB9}"/>
    <cellStyle name="_1202 (12-3-03)_F 4" xfId="5632" xr:uid="{72B883C4-C870-4D74-9C95-E0A5A6535391}"/>
    <cellStyle name="_1202 (12-3-03)_F 5" xfId="5633" xr:uid="{FC78D336-6077-4D6B-9022-AEB73C44AA75}"/>
    <cellStyle name="_1202 (12-3-03)_F 6" xfId="5634" xr:uid="{AE8F58BB-F764-4CF3-A8DB-BA24D4A3CF12}"/>
    <cellStyle name="_1202 (12-3-03)_F 7" xfId="5635" xr:uid="{46138931-A7FB-48E3-886C-EB2DF5E76A04}"/>
    <cellStyle name="_1202 (12-3-03)_F 8" xfId="5636" xr:uid="{945EC7E0-3EF4-4D61-A75B-0D0967817307}"/>
    <cellStyle name="_1202 (12-3-03)_F 9" xfId="5637" xr:uid="{62F33416-A002-4B04-AF3F-BEEA31784ECC}"/>
    <cellStyle name="_1202 (5-3-03)" xfId="5638" xr:uid="{AE0FB3E1-8CB9-43A8-98DD-F09F51C2C10B}"/>
    <cellStyle name="_1202 (5-3-03) 10" xfId="5639" xr:uid="{66CAE83C-01AA-4BFE-9BAB-257FAC1EE3B9}"/>
    <cellStyle name="_1202 (5-3-03) 2" xfId="5640" xr:uid="{A5BE792E-88B4-43E2-A6E4-3C276083CECC}"/>
    <cellStyle name="_1202 (5-3-03) 3" xfId="5641" xr:uid="{A2F92CD6-3891-4EC3-9C5F-9C426A889612}"/>
    <cellStyle name="_1202 (5-3-03) 4" xfId="5642" xr:uid="{E2E46044-DDD2-4618-B279-4E0D4535B58F}"/>
    <cellStyle name="_1202 (5-3-03) 5" xfId="5643" xr:uid="{E677EA4A-7984-43BE-AD5C-17707731F4A2}"/>
    <cellStyle name="_1202 (5-3-03) 6" xfId="5644" xr:uid="{CBD93CB4-49C1-4EA0-AF8B-4513BDCD1598}"/>
    <cellStyle name="_1202 (5-3-03) 7" xfId="5645" xr:uid="{7EB68E51-2A5F-4F71-91B9-A656A510E0C8}"/>
    <cellStyle name="_1202 (5-3-03) 8" xfId="5646" xr:uid="{55065F6B-ACA2-41FF-9AFA-0D185E95DD1E}"/>
    <cellStyle name="_1202 (5-3-03) 9" xfId="5647" xr:uid="{A876362F-615D-44BA-B505-B5CFE3B46102}"/>
    <cellStyle name="_1202 (5-3-03)_1" xfId="5648" xr:uid="{D6829609-F69A-4122-B7D0-27D45C9999DE}"/>
    <cellStyle name="_1202 (5-3-03)_2" xfId="5649" xr:uid="{B0B1C42B-E127-4460-93F4-44C587568C30}"/>
    <cellStyle name="_1202 (5-3-03)_2 10" xfId="5650" xr:uid="{7B3596F0-E2A1-4F45-92AA-6BA0ABBD85D9}"/>
    <cellStyle name="_1202 (5-3-03)_2 2" xfId="5651" xr:uid="{C4E930B5-FAF9-4126-B8B4-A2E6A6F01510}"/>
    <cellStyle name="_1202 (5-3-03)_2 3" xfId="5652" xr:uid="{2A3FE2A1-DE60-4228-929D-E13FB3154CCD}"/>
    <cellStyle name="_1202 (5-3-03)_2 4" xfId="5653" xr:uid="{9A51931C-0843-4191-A15F-8D78663BC89E}"/>
    <cellStyle name="_1202 (5-3-03)_2 5" xfId="5654" xr:uid="{A892D2BC-FBE9-4D8C-88CF-ACCC1F6733FB}"/>
    <cellStyle name="_1202 (5-3-03)_2 6" xfId="5655" xr:uid="{8AAB7099-190C-4DCF-9345-174B3E382BF8}"/>
    <cellStyle name="_1202 (5-3-03)_2 7" xfId="5656" xr:uid="{95DEDD7B-04B4-4694-90E4-61F242080E5B}"/>
    <cellStyle name="_1202 (5-3-03)_2 8" xfId="5657" xr:uid="{FA164CCD-965D-4467-B6FE-5AAB5CA20303}"/>
    <cellStyle name="_1202 (5-3-03)_2 9" xfId="5658" xr:uid="{FE6495FB-D9F0-4731-AA22-94703C67009B}"/>
    <cellStyle name="_1202 (5-3-03)_3" xfId="5659" xr:uid="{DC956E7E-AA04-4659-9F30-ADE15497583A}"/>
    <cellStyle name="_1202 (5-3-03)_4" xfId="5660" xr:uid="{B99DBAA6-819A-472A-B5DD-6E5B9CFF476B}"/>
    <cellStyle name="_1202 (5-3-03)_5" xfId="5661" xr:uid="{CC21ABD2-D8A9-4D19-BD9E-56F564EDD026}"/>
    <cellStyle name="_1202 (5-3-03)_5 10" xfId="5662" xr:uid="{2A27E7A7-B7B2-4F2C-960F-5785ECA02E73}"/>
    <cellStyle name="_1202 (5-3-03)_5 2" xfId="5663" xr:uid="{44CFDD5D-0BD4-4128-94DE-C0B394B1AE23}"/>
    <cellStyle name="_1202 (5-3-03)_5 3" xfId="5664" xr:uid="{63DDE411-563D-4205-9F12-3B12282BFDA3}"/>
    <cellStyle name="_1202 (5-3-03)_5 4" xfId="5665" xr:uid="{3F852FA3-5941-4E43-97AC-9EFA5E6D1A0B}"/>
    <cellStyle name="_1202 (5-3-03)_5 5" xfId="5666" xr:uid="{7A0B8B06-11BF-4DB2-AC78-7665B895F577}"/>
    <cellStyle name="_1202 (5-3-03)_5 6" xfId="5667" xr:uid="{320E4552-8FE6-40FC-8B03-9B0E6CD0BBE0}"/>
    <cellStyle name="_1202 (5-3-03)_5 7" xfId="5668" xr:uid="{726FD20B-61A2-4159-B832-7E41B7FEDE05}"/>
    <cellStyle name="_1202 (5-3-03)_5 8" xfId="5669" xr:uid="{8F8ADC76-2132-45AB-B80F-EE580EA96EB1}"/>
    <cellStyle name="_1202 (5-3-03)_5 9" xfId="5670" xr:uid="{528D9DA0-7509-4D10-82EE-015510D24E63}"/>
    <cellStyle name="_1202 (5-3-03)_6" xfId="5671" xr:uid="{226550F9-206A-4ED3-B906-20A99D89BD71}"/>
    <cellStyle name="_1202 (5-3-03)_6 10" xfId="5672" xr:uid="{C74FCB5F-22CD-40A8-A0A0-039203D243B0}"/>
    <cellStyle name="_1202 (5-3-03)_6 2" xfId="5673" xr:uid="{5D0BCD8C-3970-4197-906E-7328902577EF}"/>
    <cellStyle name="_1202 (5-3-03)_6 3" xfId="5674" xr:uid="{7EC80971-9C53-4013-9598-35A18AE96414}"/>
    <cellStyle name="_1202 (5-3-03)_6 4" xfId="5675" xr:uid="{BDC1A6CA-3B11-499D-B9B6-510AEE557155}"/>
    <cellStyle name="_1202 (5-3-03)_6 5" xfId="5676" xr:uid="{2BF6FACA-9B04-4F39-A8F3-62432CEE2CE7}"/>
    <cellStyle name="_1202 (5-3-03)_6 6" xfId="5677" xr:uid="{1FCFB8E6-5B64-4527-AE2C-65B4742CB24C}"/>
    <cellStyle name="_1202 (5-3-03)_6 7" xfId="5678" xr:uid="{9978B129-8000-46A3-BDA3-B51D45BE467A}"/>
    <cellStyle name="_1202 (5-3-03)_6 8" xfId="5679" xr:uid="{702756FD-7ECB-43F4-B045-5FB3C8E0E1E0}"/>
    <cellStyle name="_1202 (5-3-03)_6 9" xfId="5680" xr:uid="{5E2F0BA9-88BB-4415-90A4-6D830595D6D5}"/>
    <cellStyle name="_1202 (5-3-03)_7" xfId="5681" xr:uid="{9FA6E6D9-2AA2-45AE-964A-5189F882D231}"/>
    <cellStyle name="_1202 (5-3-03)_7 10" xfId="5682" xr:uid="{88A0FFAA-B12F-4023-A469-071FF1290DCE}"/>
    <cellStyle name="_1202 (5-3-03)_7 10_Gross Inflow (@ageas share)" xfId="5683" xr:uid="{4ED8B53F-4BAE-4729-8E9B-E7E9D0F35D11}"/>
    <cellStyle name="_1202 (5-3-03)_7 10_Life (EU)" xfId="5684" xr:uid="{776E1306-DD08-43E0-8535-F2373C1DF377}"/>
    <cellStyle name="_1202 (5-3-03)_7 10_Slide_14 (2)" xfId="5685" xr:uid="{2C543C3C-6C57-4724-A173-666040A34A84}"/>
    <cellStyle name="_1202 (5-3-03)_7 10_Slide_30 (2)" xfId="5686" xr:uid="{13F1DA5B-336C-4941-A086-4B4BD0205DE4}"/>
    <cellStyle name="_1202 (5-3-03)_7 10_Slide_37 (1)" xfId="5687" xr:uid="{345ABC4B-4EFF-4453-8E4D-5F467E19231B}"/>
    <cellStyle name="_1202 (5-3-03)_7 10_Visionline (Net profit)" xfId="5688" xr:uid="{88C9B285-BEB1-4995-A020-7F4EDB2201F1}"/>
    <cellStyle name="_1202 (5-3-03)_7 2" xfId="5689" xr:uid="{8E913AAD-D84F-46C8-BDBC-5CE8639F0423}"/>
    <cellStyle name="_1202 (5-3-03)_7 2_Gross Inflow (@ageas share)" xfId="5690" xr:uid="{72D46868-8088-4E31-AB33-340C4496A011}"/>
    <cellStyle name="_1202 (5-3-03)_7 2_Life (EU)" xfId="5691" xr:uid="{30BA811B-F663-4A4F-B9E4-84A75A6CAFA0}"/>
    <cellStyle name="_1202 (5-3-03)_7 2_Slide_14 (2)" xfId="5692" xr:uid="{C098CC92-4ADF-4139-9D88-31F31C695285}"/>
    <cellStyle name="_1202 (5-3-03)_7 2_Slide_30 (2)" xfId="5693" xr:uid="{CA966656-698B-4360-B4F7-4B10E2146579}"/>
    <cellStyle name="_1202 (5-3-03)_7 2_Slide_37 (1)" xfId="5694" xr:uid="{807081FB-AC5F-469A-8702-D36C21886ABE}"/>
    <cellStyle name="_1202 (5-3-03)_7 2_Visionline (Net profit)" xfId="5695" xr:uid="{2FF0A9AC-5F6B-4D4E-A1EF-143A037CBCBF}"/>
    <cellStyle name="_1202 (5-3-03)_7 3" xfId="5696" xr:uid="{2D102247-AC21-4E55-9E92-52C010E4877E}"/>
    <cellStyle name="_1202 (5-3-03)_7 3_Gross Inflow (@ageas share)" xfId="5697" xr:uid="{8035F91C-2F59-458A-A753-B2D7E62EB626}"/>
    <cellStyle name="_1202 (5-3-03)_7 3_Life (EU)" xfId="5698" xr:uid="{42F3A894-7CB7-47A2-B104-6E78FC5ACD27}"/>
    <cellStyle name="_1202 (5-3-03)_7 3_Slide_14 (2)" xfId="5699" xr:uid="{5F424F20-9C53-4F23-A30B-61DFE32B5110}"/>
    <cellStyle name="_1202 (5-3-03)_7 3_Slide_30 (2)" xfId="5700" xr:uid="{10917CC6-9DA8-439D-AF5E-2D1937921227}"/>
    <cellStyle name="_1202 (5-3-03)_7 3_Slide_37 (1)" xfId="5701" xr:uid="{4F3473BA-26D8-466D-8169-6BC0EA463F16}"/>
    <cellStyle name="_1202 (5-3-03)_7 3_Visionline (Net profit)" xfId="5702" xr:uid="{054B974C-F697-48B6-B22E-0F4D2BB2EF2D}"/>
    <cellStyle name="_1202 (5-3-03)_7 4" xfId="5703" xr:uid="{0AFDB3FF-1FD6-41E8-9B9A-634A9236036F}"/>
    <cellStyle name="_1202 (5-3-03)_7 4_Gross Inflow (@ageas share)" xfId="5704" xr:uid="{CFDCF843-4EF1-4502-8A9B-1234F94B1AC0}"/>
    <cellStyle name="_1202 (5-3-03)_7 4_Life (EU)" xfId="5705" xr:uid="{B6465617-5896-4582-9FE4-FBD3FEBDE932}"/>
    <cellStyle name="_1202 (5-3-03)_7 4_Slide_14 (2)" xfId="5706" xr:uid="{3351F132-85C9-4B1E-B262-4161DC6F262C}"/>
    <cellStyle name="_1202 (5-3-03)_7 4_Slide_30 (2)" xfId="5707" xr:uid="{B7D08CF4-9DB8-461D-A72A-6167F7D4E9ED}"/>
    <cellStyle name="_1202 (5-3-03)_7 4_Slide_37 (1)" xfId="5708" xr:uid="{1D5344D7-8484-4D6A-94BA-8A06A14BF2D1}"/>
    <cellStyle name="_1202 (5-3-03)_7 4_Visionline (Net profit)" xfId="5709" xr:uid="{005108F4-4C28-4761-87D1-BA5A7192286A}"/>
    <cellStyle name="_1202 (5-3-03)_7 5" xfId="5710" xr:uid="{23D2F8DA-6C01-4A86-9EB1-1FF33A2FA610}"/>
    <cellStyle name="_1202 (5-3-03)_7 5_Gross Inflow (@ageas share)" xfId="5711" xr:uid="{722EB634-31EB-49F8-8731-4F535F5FBA8E}"/>
    <cellStyle name="_1202 (5-3-03)_7 5_Life (EU)" xfId="5712" xr:uid="{F04F85B6-3E95-462D-A0C5-7D1D113CB1EA}"/>
    <cellStyle name="_1202 (5-3-03)_7 5_Slide_14 (2)" xfId="5713" xr:uid="{1557BF40-423C-4BC5-B494-6527FB9DF3B6}"/>
    <cellStyle name="_1202 (5-3-03)_7 5_Slide_30 (2)" xfId="5714" xr:uid="{B979B06D-58C6-4480-9D2C-24130D758C90}"/>
    <cellStyle name="_1202 (5-3-03)_7 5_Slide_37 (1)" xfId="5715" xr:uid="{AA9B7F8D-468C-4F06-83DA-7AF45269EB73}"/>
    <cellStyle name="_1202 (5-3-03)_7 5_Visionline (Net profit)" xfId="5716" xr:uid="{F54E313F-A82B-4C83-89A6-7BC998F20629}"/>
    <cellStyle name="_1202 (5-3-03)_7 6" xfId="5717" xr:uid="{2D32C55C-6C4F-436B-B4DC-8CFB6335B2D0}"/>
    <cellStyle name="_1202 (5-3-03)_7 6_Gross Inflow (@ageas share)" xfId="5718" xr:uid="{8907F4B1-AA95-4FDF-89E7-B87215B74BF5}"/>
    <cellStyle name="_1202 (5-3-03)_7 6_Life (EU)" xfId="5719" xr:uid="{58410150-86FB-43D0-B239-9BCB508ECA24}"/>
    <cellStyle name="_1202 (5-3-03)_7 6_Slide_14 (2)" xfId="5720" xr:uid="{A9ED2FB9-868D-40CC-AF93-6F9073CB8CD3}"/>
    <cellStyle name="_1202 (5-3-03)_7 6_Slide_30 (2)" xfId="5721" xr:uid="{59403863-70D8-4F99-BE6A-98D59F2C9B1F}"/>
    <cellStyle name="_1202 (5-3-03)_7 6_Slide_37 (1)" xfId="5722" xr:uid="{E86BB508-520D-4E0E-95B1-FF65A174C822}"/>
    <cellStyle name="_1202 (5-3-03)_7 6_Visionline (Net profit)" xfId="5723" xr:uid="{C2390A49-1565-45D7-8331-033DDF326294}"/>
    <cellStyle name="_1202 (5-3-03)_7 7" xfId="5724" xr:uid="{A1A4F78C-6BB6-4C71-9FD0-0DD48FB55029}"/>
    <cellStyle name="_1202 (5-3-03)_7 7_Gross Inflow (@ageas share)" xfId="5725" xr:uid="{ECD90DDF-80A2-45A9-A3B4-D007A6906336}"/>
    <cellStyle name="_1202 (5-3-03)_7 7_Life (EU)" xfId="5726" xr:uid="{715585B2-03B0-433D-8B7E-7B8545218C96}"/>
    <cellStyle name="_1202 (5-3-03)_7 7_Slide_14 (2)" xfId="5727" xr:uid="{79F19AA6-EB25-4E7D-AB8C-0DDD7489FEC8}"/>
    <cellStyle name="_1202 (5-3-03)_7 7_Slide_30 (2)" xfId="5728" xr:uid="{0B92FCE6-AAC4-41E4-8ED3-E53126461FFD}"/>
    <cellStyle name="_1202 (5-3-03)_7 7_Slide_37 (1)" xfId="5729" xr:uid="{84F8CEA4-81B4-4951-A7B5-9557A24F3471}"/>
    <cellStyle name="_1202 (5-3-03)_7 7_Visionline (Net profit)" xfId="5730" xr:uid="{499E9C70-01E7-4EE5-9DC4-EB9E55C84A30}"/>
    <cellStyle name="_1202 (5-3-03)_7 8" xfId="5731" xr:uid="{AE919E8E-09FF-4F86-8169-0C977553A51F}"/>
    <cellStyle name="_1202 (5-3-03)_7 8_Gross Inflow (@ageas share)" xfId="5732" xr:uid="{F125D2D7-9749-4AC4-9FB5-7D4DBA735058}"/>
    <cellStyle name="_1202 (5-3-03)_7 8_Life (EU)" xfId="5733" xr:uid="{A94623F6-253C-48FD-95B8-6861268623A3}"/>
    <cellStyle name="_1202 (5-3-03)_7 8_Slide_14 (2)" xfId="5734" xr:uid="{414B8E0B-82EE-434F-A227-96449E15E58D}"/>
    <cellStyle name="_1202 (5-3-03)_7 8_Slide_30 (2)" xfId="5735" xr:uid="{7CBE656E-628A-489D-A8AD-87C224CB8F62}"/>
    <cellStyle name="_1202 (5-3-03)_7 8_Slide_37 (1)" xfId="5736" xr:uid="{790EC540-5B26-4BCA-9037-F0EBB5828552}"/>
    <cellStyle name="_1202 (5-3-03)_7 8_Visionline (Net profit)" xfId="5737" xr:uid="{484AB67A-9F34-4F86-B104-06A8E2510539}"/>
    <cellStyle name="_1202 (5-3-03)_7 9" xfId="5738" xr:uid="{C7FA0956-0FFC-47FE-80AA-E3E5BAA7E42A}"/>
    <cellStyle name="_1202 (5-3-03)_7 9_Gross Inflow (@ageas share)" xfId="5739" xr:uid="{C00513D7-26E9-4464-B8FB-3ED54301EC12}"/>
    <cellStyle name="_1202 (5-3-03)_7 9_Life (EU)" xfId="5740" xr:uid="{C4751EC0-0BAA-471C-8237-6EDC0F09E961}"/>
    <cellStyle name="_1202 (5-3-03)_7 9_Slide_14 (2)" xfId="5741" xr:uid="{6E2EFF8A-C3A5-4997-B7A0-C9E68B361174}"/>
    <cellStyle name="_1202 (5-3-03)_7 9_Slide_30 (2)" xfId="5742" xr:uid="{1B934616-23B6-4F3E-9C26-F87E80509FCE}"/>
    <cellStyle name="_1202 (5-3-03)_7 9_Slide_37 (1)" xfId="5743" xr:uid="{03684331-4948-4294-88A5-673D9F55E614}"/>
    <cellStyle name="_1202 (5-3-03)_7 9_Visionline (Net profit)" xfId="5744" xr:uid="{AD2EE0EE-5AC9-4EE3-8440-6450E102BEC6}"/>
    <cellStyle name="_1202 (5-3-03)_7_Gross Inflow (@ageas share)" xfId="5745" xr:uid="{F05798B5-141D-4F3E-B6BB-31BA59F78B1F}"/>
    <cellStyle name="_1202 (5-3-03)_7_Life (EU)" xfId="5746" xr:uid="{A0F3023F-9BC7-4FB9-840F-C9A08E2FA97B}"/>
    <cellStyle name="_1202 (5-3-03)_7_Slide_14 (2)" xfId="5747" xr:uid="{0A3E0FC4-3621-487D-A7C4-CFFA6677D095}"/>
    <cellStyle name="_1202 (5-3-03)_7_Slide_30 (2)" xfId="5748" xr:uid="{3F3395FB-B53A-4779-9BE1-A5F7B791CD88}"/>
    <cellStyle name="_1202 (5-3-03)_7_Slide_37 (1)" xfId="5749" xr:uid="{93859007-01FA-4D01-9EA8-07CE51E2397D}"/>
    <cellStyle name="_1202 (5-3-03)_7_Visionline (Net profit)" xfId="5750" xr:uid="{52D6EBB8-6F9F-472E-B0D3-F44C4CE27FF4}"/>
    <cellStyle name="_1202 (5-3-03)_8" xfId="5751" xr:uid="{7B0F8E93-CA85-4E92-B958-AEC341E5AFF2}"/>
    <cellStyle name="_1202 (5-3-03)_8 2" xfId="5752" xr:uid="{C42AA0F9-1DBF-43CF-B347-DE104E7B0964}"/>
    <cellStyle name="_1202 (5-3-03)_8 3" xfId="5753" xr:uid="{FAE638A5-CFF4-443A-8702-CF80E0750242}"/>
    <cellStyle name="_1202 (5-3-03)_9" xfId="5754" xr:uid="{30CEC2FA-EA6A-44B4-AA7D-F38EB241D77E}"/>
    <cellStyle name="_1202 (5-3-03)_A" xfId="5755" xr:uid="{94560FC9-D9A8-41FF-B8D8-0EB2A130BECA}"/>
    <cellStyle name="_1202 (5-3-03)_A 10" xfId="5756" xr:uid="{4714CE90-8FD3-4074-8658-8FA78A8D084C}"/>
    <cellStyle name="_1202 (5-3-03)_A 2" xfId="5757" xr:uid="{087764D0-7DD0-4370-B249-CD05D4B4165D}"/>
    <cellStyle name="_1202 (5-3-03)_A 3" xfId="5758" xr:uid="{5A26D2E6-D402-4001-82BE-E24FB2037930}"/>
    <cellStyle name="_1202 (5-3-03)_A 4" xfId="5759" xr:uid="{93F42E3D-F651-40F6-9E07-F888F4E1419B}"/>
    <cellStyle name="_1202 (5-3-03)_A 5" xfId="5760" xr:uid="{ACB6FD25-5632-4BA8-B612-9693938B76B9}"/>
    <cellStyle name="_1202 (5-3-03)_A 6" xfId="5761" xr:uid="{8A011F11-7B19-4B33-958D-EB2C4BACF5D1}"/>
    <cellStyle name="_1202 (5-3-03)_A 7" xfId="5762" xr:uid="{EEB191C7-2BA0-48D3-98C9-3AB779FB2931}"/>
    <cellStyle name="_1202 (5-3-03)_A 8" xfId="5763" xr:uid="{D59255FA-D084-48A7-8979-E45B5DDACDB5}"/>
    <cellStyle name="_1202 (5-3-03)_A 9" xfId="5764" xr:uid="{484C4F7F-6BC4-45E9-BB1A-A02A6521E2FA}"/>
    <cellStyle name="_1202 (5-3-03)_B" xfId="5765" xr:uid="{1ED0BC58-06D3-4882-9BDB-2C594E254CBC}"/>
    <cellStyle name="_1202 (5-3-03)_C" xfId="5766" xr:uid="{B9D98382-DB30-45E8-805A-6319618B5973}"/>
    <cellStyle name="_1202 (5-3-03)_C 10" xfId="5767" xr:uid="{C9E26724-F370-4E48-8E4C-69B4AB012CD2}"/>
    <cellStyle name="_1202 (5-3-03)_C 10_Gross Inflow (@ageas share)" xfId="5768" xr:uid="{C9F01D4A-738E-476D-808A-4491CBFFDF7D}"/>
    <cellStyle name="_1202 (5-3-03)_C 10_Life (EU)" xfId="5769" xr:uid="{CB61355B-8EB1-421E-90EE-5C60955D673C}"/>
    <cellStyle name="_1202 (5-3-03)_C 10_Slide_14 (2)" xfId="5770" xr:uid="{522009DF-D0EE-47B4-9E36-046E905766F5}"/>
    <cellStyle name="_1202 (5-3-03)_C 10_Slide_30 (2)" xfId="5771" xr:uid="{51AA264D-07E2-4AFA-B6A3-2FA180C1FBA1}"/>
    <cellStyle name="_1202 (5-3-03)_C 10_Slide_37 (1)" xfId="5772" xr:uid="{F60C1D4E-BE01-4800-AD9E-B5306C64C413}"/>
    <cellStyle name="_1202 (5-3-03)_C 10_Visionline (Net profit)" xfId="5773" xr:uid="{11E93B85-248C-4EF5-AF06-63B1126E92D5}"/>
    <cellStyle name="_1202 (5-3-03)_C 2" xfId="5774" xr:uid="{6A7C9D8B-0D99-4880-9725-00F68F56B2B5}"/>
    <cellStyle name="_1202 (5-3-03)_C 2_Gross Inflow (@ageas share)" xfId="5775" xr:uid="{757ABE9C-ADA8-49EE-AD9F-BC6CCD7EC4FD}"/>
    <cellStyle name="_1202 (5-3-03)_C 2_Life (EU)" xfId="5776" xr:uid="{31364603-66B8-43B2-948B-B3E7CCC1E6DE}"/>
    <cellStyle name="_1202 (5-3-03)_C 2_Slide_14 (2)" xfId="5777" xr:uid="{EF2BAE89-36AC-4CE2-B3F6-01476D6224A0}"/>
    <cellStyle name="_1202 (5-3-03)_C 2_Slide_30 (2)" xfId="5778" xr:uid="{536A6E81-5B3A-4D28-ABDF-8AD0998029BA}"/>
    <cellStyle name="_1202 (5-3-03)_C 2_Slide_37 (1)" xfId="5779" xr:uid="{917BA729-F5C2-4896-8EDD-71650BA535AF}"/>
    <cellStyle name="_1202 (5-3-03)_C 2_Visionline (Net profit)" xfId="5780" xr:uid="{833F4FDE-1429-4FC6-AE83-7CB6F86DC3CC}"/>
    <cellStyle name="_1202 (5-3-03)_C 3" xfId="5781" xr:uid="{F50C2AB7-F953-4254-A7D3-A0165BA3F28A}"/>
    <cellStyle name="_1202 (5-3-03)_C 3_Gross Inflow (@ageas share)" xfId="5782" xr:uid="{E2CE82CA-19C5-4F54-84B2-A4748FF633A7}"/>
    <cellStyle name="_1202 (5-3-03)_C 3_Life (EU)" xfId="5783" xr:uid="{3E102A57-01A8-456C-8D4A-868283CF9AC8}"/>
    <cellStyle name="_1202 (5-3-03)_C 3_Slide_14 (2)" xfId="5784" xr:uid="{F82E8DD2-EF31-4BB5-B596-E40C498A6890}"/>
    <cellStyle name="_1202 (5-3-03)_C 3_Slide_30 (2)" xfId="5785" xr:uid="{31D0BFFE-98CA-40D6-AC2E-2D4F482867BB}"/>
    <cellStyle name="_1202 (5-3-03)_C 3_Slide_37 (1)" xfId="5786" xr:uid="{91593CFB-93D0-44BC-88D4-4EEB78167EEE}"/>
    <cellStyle name="_1202 (5-3-03)_C 3_Visionline (Net profit)" xfId="5787" xr:uid="{0F3E6F8E-BEE5-49A1-92E7-D927E9E157F8}"/>
    <cellStyle name="_1202 (5-3-03)_C 4" xfId="5788" xr:uid="{66CB81FB-8D0A-40C5-8416-3ED88B7DF0D6}"/>
    <cellStyle name="_1202 (5-3-03)_C 4_Gross Inflow (@ageas share)" xfId="5789" xr:uid="{720E2343-AE99-4EFD-9971-FE40F2228ADE}"/>
    <cellStyle name="_1202 (5-3-03)_C 4_Life (EU)" xfId="5790" xr:uid="{86DFB648-E8E8-4992-ABFA-BB3A879F825D}"/>
    <cellStyle name="_1202 (5-3-03)_C 4_Slide_14 (2)" xfId="5791" xr:uid="{AE25A7A9-732E-4AFE-A5EB-5FC2F0EF8778}"/>
    <cellStyle name="_1202 (5-3-03)_C 4_Slide_30 (2)" xfId="5792" xr:uid="{8F56A425-A05C-488E-A16C-9FA117D5597B}"/>
    <cellStyle name="_1202 (5-3-03)_C 4_Slide_37 (1)" xfId="5793" xr:uid="{B5CD79DA-2132-48F7-8A03-5723526FA271}"/>
    <cellStyle name="_1202 (5-3-03)_C 4_Visionline (Net profit)" xfId="5794" xr:uid="{629378C4-721D-405D-92BD-55892836135C}"/>
    <cellStyle name="_1202 (5-3-03)_C 5" xfId="5795" xr:uid="{0FFE0523-7886-462D-8784-4B28531F8BB8}"/>
    <cellStyle name="_1202 (5-3-03)_C 5_Gross Inflow (@ageas share)" xfId="5796" xr:uid="{79A66EE3-FF4E-4DF8-B1AB-31515BB75AF9}"/>
    <cellStyle name="_1202 (5-3-03)_C 5_Life (EU)" xfId="5797" xr:uid="{CA918566-8CED-4A22-88A9-D8F41C05C62A}"/>
    <cellStyle name="_1202 (5-3-03)_C 5_Slide_14 (2)" xfId="5798" xr:uid="{97E399C3-FE68-4991-AEC4-1045400C78B8}"/>
    <cellStyle name="_1202 (5-3-03)_C 5_Slide_30 (2)" xfId="5799" xr:uid="{BFC55A27-B31E-428A-B90C-BD2460684EF7}"/>
    <cellStyle name="_1202 (5-3-03)_C 5_Slide_37 (1)" xfId="5800" xr:uid="{1F331415-40F0-49F6-8349-D5816ED6F3A4}"/>
    <cellStyle name="_1202 (5-3-03)_C 5_Visionline (Net profit)" xfId="5801" xr:uid="{7E93FB1D-21C1-4F5D-80F0-9C4866F22425}"/>
    <cellStyle name="_1202 (5-3-03)_C 6" xfId="5802" xr:uid="{31598726-488B-4575-BF9B-4F4A417173DD}"/>
    <cellStyle name="_1202 (5-3-03)_C 6_Gross Inflow (@ageas share)" xfId="5803" xr:uid="{5965EAC3-1AF7-4E84-95E1-22D95D545D67}"/>
    <cellStyle name="_1202 (5-3-03)_C 6_Life (EU)" xfId="5804" xr:uid="{12B37BFD-132C-4E07-975E-7C54583BF21C}"/>
    <cellStyle name="_1202 (5-3-03)_C 6_Slide_14 (2)" xfId="5805" xr:uid="{D2026BAF-8182-4DC4-BCC9-0DE4CB7B1BD7}"/>
    <cellStyle name="_1202 (5-3-03)_C 6_Slide_30 (2)" xfId="5806" xr:uid="{3FCFD8D0-3F19-40DC-8E8C-C386C605A3EA}"/>
    <cellStyle name="_1202 (5-3-03)_C 6_Slide_37 (1)" xfId="5807" xr:uid="{CD5A55CE-603D-4C02-9345-2B475BE784C8}"/>
    <cellStyle name="_1202 (5-3-03)_C 6_Visionline (Net profit)" xfId="5808" xr:uid="{21052515-1A3E-449E-B9D6-510CE27110B3}"/>
    <cellStyle name="_1202 (5-3-03)_C 7" xfId="5809" xr:uid="{124F2F33-FC63-4387-B416-3C1C5C2CC6AC}"/>
    <cellStyle name="_1202 (5-3-03)_C 7_Gross Inflow (@ageas share)" xfId="5810" xr:uid="{1D535E8A-6B83-478C-9599-1F7FE0650C93}"/>
    <cellStyle name="_1202 (5-3-03)_C 7_Life (EU)" xfId="5811" xr:uid="{0AA9BF5D-D791-4EEC-841A-083434649439}"/>
    <cellStyle name="_1202 (5-3-03)_C 7_Slide_14 (2)" xfId="5812" xr:uid="{9739C4AD-E9ED-4694-93AD-FE2E46C0C336}"/>
    <cellStyle name="_1202 (5-3-03)_C 7_Slide_30 (2)" xfId="5813" xr:uid="{03D70B21-30FC-4BEB-B510-7C5922A1921B}"/>
    <cellStyle name="_1202 (5-3-03)_C 7_Slide_37 (1)" xfId="5814" xr:uid="{816FDDB6-8450-4BEC-9C85-E61568D961DE}"/>
    <cellStyle name="_1202 (5-3-03)_C 7_Visionline (Net profit)" xfId="5815" xr:uid="{EAD43AEA-9DE7-4794-8F80-38EB33EBB439}"/>
    <cellStyle name="_1202 (5-3-03)_C 8" xfId="5816" xr:uid="{1907B455-BFDA-4AF2-BCB5-6A7703EC9926}"/>
    <cellStyle name="_1202 (5-3-03)_C 8_Gross Inflow (@ageas share)" xfId="5817" xr:uid="{D47C55A8-2F76-4FF3-8937-FAD6884F1570}"/>
    <cellStyle name="_1202 (5-3-03)_C 8_Life (EU)" xfId="5818" xr:uid="{282F78BB-C6A2-418B-886A-6DFC8C8D2470}"/>
    <cellStyle name="_1202 (5-3-03)_C 8_Slide_14 (2)" xfId="5819" xr:uid="{635CC8F0-8E34-497F-BFCE-8FE6D585D41D}"/>
    <cellStyle name="_1202 (5-3-03)_C 8_Slide_30 (2)" xfId="5820" xr:uid="{35D27753-4D10-447D-BC64-36FBD8B83617}"/>
    <cellStyle name="_1202 (5-3-03)_C 8_Slide_37 (1)" xfId="5821" xr:uid="{8996D8E0-F642-42EE-9D06-05A012585721}"/>
    <cellStyle name="_1202 (5-3-03)_C 8_Visionline (Net profit)" xfId="5822" xr:uid="{FDD9B2B4-6032-45EC-8216-90F90B145CA8}"/>
    <cellStyle name="_1202 (5-3-03)_C 9" xfId="5823" xr:uid="{A16FEE87-B81C-4335-8A04-9E963A157E23}"/>
    <cellStyle name="_1202 (5-3-03)_C 9_Gross Inflow (@ageas share)" xfId="5824" xr:uid="{679872D9-8516-4D85-8DA6-9E6C6EADF473}"/>
    <cellStyle name="_1202 (5-3-03)_C 9_Life (EU)" xfId="5825" xr:uid="{B18ED8C9-2782-4414-8E8B-C4CC3A647127}"/>
    <cellStyle name="_1202 (5-3-03)_C 9_Slide_14 (2)" xfId="5826" xr:uid="{5976082D-A9FE-4815-B695-0AF932F2F8CC}"/>
    <cellStyle name="_1202 (5-3-03)_C 9_Slide_30 (2)" xfId="5827" xr:uid="{DBAC5743-3707-41F6-814C-94CB4C1BE0C2}"/>
    <cellStyle name="_1202 (5-3-03)_C 9_Slide_37 (1)" xfId="5828" xr:uid="{D27CA86F-AAEF-44EB-9361-31EF1C94A36B}"/>
    <cellStyle name="_1202 (5-3-03)_C 9_Visionline (Net profit)" xfId="5829" xr:uid="{2C9D2CBF-2BCC-4B46-9033-9ECA0BA96255}"/>
    <cellStyle name="_1202 (5-3-03)_C_Gross Inflow (@ageas share)" xfId="5830" xr:uid="{0E10B311-14B1-4F60-9DF7-DF81CC0A24BD}"/>
    <cellStyle name="_1202 (5-3-03)_C_Life (EU)" xfId="5831" xr:uid="{3161FBFC-6579-4651-A77F-FB36A9892284}"/>
    <cellStyle name="_1202 (5-3-03)_C_Slide_14 (2)" xfId="5832" xr:uid="{5FAD83BD-1446-4565-AFDA-FB1E6E323559}"/>
    <cellStyle name="_1202 (5-3-03)_C_Slide_30 (2)" xfId="5833" xr:uid="{9FF21549-8C9F-4FFF-B6EC-2328B1EB2901}"/>
    <cellStyle name="_1202 (5-3-03)_C_Slide_37 (1)" xfId="5834" xr:uid="{F0C2BC83-826E-4E8E-AE05-5E8FC6A80D95}"/>
    <cellStyle name="_1202 (5-3-03)_C_Visionline (Net profit)" xfId="5835" xr:uid="{481CE5EB-0780-4E75-93D4-3B53CE09331B}"/>
    <cellStyle name="_1202 (5-3-03)_D" xfId="5836" xr:uid="{73D4F8CC-BFDF-4E12-A1D1-56A98E8AB169}"/>
    <cellStyle name="_1202 (5-3-03)_E" xfId="5837" xr:uid="{7407673D-B4AB-4DEA-97C5-C0FDC2EB910C}"/>
    <cellStyle name="_1202 (5-3-03)_F" xfId="5838" xr:uid="{548C780D-29F9-4579-A468-1A175870AFA1}"/>
    <cellStyle name="_1202 (5-3-03)_F 2" xfId="5839" xr:uid="{202357C1-D8F7-4441-A0DA-EA7ECEDE312A}"/>
    <cellStyle name="_1202 (5-3-03)_F 3" xfId="5840" xr:uid="{FEF395CB-653E-4F25-80FD-5A34BBAEC592}"/>
    <cellStyle name="_2000-IAS-KAV" xfId="5841" xr:uid="{6E98F637-3E06-49C4-8095-59DCAFC6BB2C}"/>
    <cellStyle name="_Bilanço Deneme" xfId="5842" xr:uid="{AF022BC0-7E4B-438E-A909-1C0B4AA53BD3}"/>
    <cellStyle name="_Bilanço Deneme 10" xfId="5843" xr:uid="{E63F2D38-03A7-42A5-8FF6-53348761C7E0}"/>
    <cellStyle name="_Bilanço Deneme 2" xfId="5844" xr:uid="{BE629B87-B075-468A-AC43-B77BEF743C78}"/>
    <cellStyle name="_Bilanço Deneme 3" xfId="5845" xr:uid="{41ED8283-D212-4ECF-97F8-0B6CD574F421}"/>
    <cellStyle name="_Bilanço Deneme 4" xfId="5846" xr:uid="{C26982EC-04EF-4927-9C69-DC6267B8A95F}"/>
    <cellStyle name="_Bilanço Deneme 5" xfId="5847" xr:uid="{D040EE24-11E8-468B-ACDF-FC8D7BC54826}"/>
    <cellStyle name="_Bilanço Deneme 6" xfId="5848" xr:uid="{BAAE3F7C-7176-4DEE-8EE2-6895B9F1B2F9}"/>
    <cellStyle name="_Bilanço Deneme 7" xfId="5849" xr:uid="{01A1A33F-327F-4DBA-B025-17494C6C4D96}"/>
    <cellStyle name="_Bilanço Deneme 8" xfId="5850" xr:uid="{53E34EFD-D61D-4798-952E-169DF5AED1D3}"/>
    <cellStyle name="_Bilanço Deneme 9" xfId="5851" xr:uid="{87C45672-15AA-4BBB-A8A2-25D582F63AFC}"/>
    <cellStyle name="_Bilanço Deneme_1" xfId="5852" xr:uid="{233D0C83-51DD-4057-BEE4-86D5A93A52B5}"/>
    <cellStyle name="_Bilanço Deneme_1 10" xfId="5853" xr:uid="{34E8F9A9-DCC4-4C48-9957-B4C16317313D}"/>
    <cellStyle name="_Bilanço Deneme_1 2" xfId="5854" xr:uid="{B98E07BC-BC21-4FB9-A78F-F86D2560280F}"/>
    <cellStyle name="_Bilanço Deneme_1 3" xfId="5855" xr:uid="{1B7B1867-2AA9-474E-B1BA-B539EEC61A30}"/>
    <cellStyle name="_Bilanço Deneme_1 4" xfId="5856" xr:uid="{64ECD449-C437-4C09-A7B3-AFB0C593C8C7}"/>
    <cellStyle name="_Bilanço Deneme_1 5" xfId="5857" xr:uid="{57B41BB2-D699-45CC-9801-27F24FA2FFD7}"/>
    <cellStyle name="_Bilanço Deneme_1 6" xfId="5858" xr:uid="{939EA408-051D-4F81-A258-8591413ACCD7}"/>
    <cellStyle name="_Bilanço Deneme_1 7" xfId="5859" xr:uid="{EF06F5FA-2420-48A1-9944-F4562E13729F}"/>
    <cellStyle name="_Bilanço Deneme_1 8" xfId="5860" xr:uid="{2A354AC3-8E2C-4E0B-8BA1-4F971B3364C1}"/>
    <cellStyle name="_Bilanço Deneme_1 9" xfId="5861" xr:uid="{980558D7-E649-4E2E-9579-147D6C8989FD}"/>
    <cellStyle name="_Bilanço Deneme_2" xfId="5862" xr:uid="{C3338AE1-D796-479F-9199-AF79CA991020}"/>
    <cellStyle name="_Bilanço Deneme_2 10" xfId="5863" xr:uid="{5643B50E-CA19-4AAE-A3F2-32737B022D4E}"/>
    <cellStyle name="_Bilanço Deneme_2 10_Gross Inflow (@ageas share)" xfId="5864" xr:uid="{BA30F4DC-7CB1-4047-98CE-8BAB494D8AB2}"/>
    <cellStyle name="_Bilanço Deneme_2 10_Life (EU)" xfId="5865" xr:uid="{D5260519-0132-4A1F-86E2-492A6D478216}"/>
    <cellStyle name="_Bilanço Deneme_2 10_Slide_14 (2)" xfId="5866" xr:uid="{E539716B-CA9A-4FC2-AFC4-FE4DBCEAEBAB}"/>
    <cellStyle name="_Bilanço Deneme_2 10_Slide_30 (2)" xfId="5867" xr:uid="{22323268-5491-4943-B6F0-73489A773536}"/>
    <cellStyle name="_Bilanço Deneme_2 10_Slide_37 (1)" xfId="5868" xr:uid="{AFA68117-F2AB-45F7-82AD-A7AEF831A116}"/>
    <cellStyle name="_Bilanço Deneme_2 10_Visionline (Net profit)" xfId="5869" xr:uid="{0D59D210-1B5C-4C63-A368-CA81813F325E}"/>
    <cellStyle name="_Bilanço Deneme_2 2" xfId="5870" xr:uid="{E39A3FE3-E6A2-4A23-8FC3-3E0C63A60865}"/>
    <cellStyle name="_Bilanço Deneme_2 2_Gross Inflow (@ageas share)" xfId="5871" xr:uid="{BFC3F144-C413-49AF-9393-7D55E80F86F9}"/>
    <cellStyle name="_Bilanço Deneme_2 2_Life (EU)" xfId="5872" xr:uid="{61C812DF-6526-4BC1-AFB0-FBB8B3B3C6B9}"/>
    <cellStyle name="_Bilanço Deneme_2 2_Slide_14 (2)" xfId="5873" xr:uid="{DC1C2AD4-F973-46FE-9FAE-2D5BC9CA3FD4}"/>
    <cellStyle name="_Bilanço Deneme_2 2_Slide_30 (2)" xfId="5874" xr:uid="{902AA5F5-D83E-400D-A48B-31DAA1585C13}"/>
    <cellStyle name="_Bilanço Deneme_2 2_Slide_37 (1)" xfId="5875" xr:uid="{7489AFE6-5155-4966-98ED-570F7E3866A6}"/>
    <cellStyle name="_Bilanço Deneme_2 2_Visionline (Net profit)" xfId="5876" xr:uid="{7E7F8D76-028F-46FB-80BE-3080BBC2A96E}"/>
    <cellStyle name="_Bilanço Deneme_2 3" xfId="5877" xr:uid="{FCC75924-9391-4C84-80F2-6C5E35B1ABBD}"/>
    <cellStyle name="_Bilanço Deneme_2 3_Gross Inflow (@ageas share)" xfId="5878" xr:uid="{435F2111-F7D9-486E-90F3-28AF2E51F5DA}"/>
    <cellStyle name="_Bilanço Deneme_2 3_Life (EU)" xfId="5879" xr:uid="{54DD60C1-36FF-4CC4-A8DA-A7CAEFFC93FC}"/>
    <cellStyle name="_Bilanço Deneme_2 3_Slide_14 (2)" xfId="5880" xr:uid="{6761487D-B8EE-41E6-98E5-051E7702D5E7}"/>
    <cellStyle name="_Bilanço Deneme_2 3_Slide_30 (2)" xfId="5881" xr:uid="{71FF60CA-ABB4-4B91-B95F-5B1B44C70F63}"/>
    <cellStyle name="_Bilanço Deneme_2 3_Slide_37 (1)" xfId="5882" xr:uid="{5877B2B6-0B90-49CC-B38E-6DB4E314F119}"/>
    <cellStyle name="_Bilanço Deneme_2 3_Visionline (Net profit)" xfId="5883" xr:uid="{60A6B88D-C864-4C4A-BEF9-064E80CC1576}"/>
    <cellStyle name="_Bilanço Deneme_2 4" xfId="5884" xr:uid="{A4015168-654B-4B2F-9A53-12427CB24E69}"/>
    <cellStyle name="_Bilanço Deneme_2 4_Gross Inflow (@ageas share)" xfId="5885" xr:uid="{2C16678C-D5B3-44D8-840F-58DCD3306E30}"/>
    <cellStyle name="_Bilanço Deneme_2 4_Life (EU)" xfId="5886" xr:uid="{46EC31C3-23C0-4AC7-BDC9-5466277F562D}"/>
    <cellStyle name="_Bilanço Deneme_2 4_Slide_14 (2)" xfId="5887" xr:uid="{4A131FA8-5223-413B-ACAC-A9174BDAF4B3}"/>
    <cellStyle name="_Bilanço Deneme_2 4_Slide_30 (2)" xfId="5888" xr:uid="{778D710D-A401-48D2-8E68-4DA74D262AB2}"/>
    <cellStyle name="_Bilanço Deneme_2 4_Slide_37 (1)" xfId="5889" xr:uid="{B45D605A-86A2-4756-BE12-67DDBD93A82D}"/>
    <cellStyle name="_Bilanço Deneme_2 4_Visionline (Net profit)" xfId="5890" xr:uid="{222042A0-2B28-48C0-868A-F104243FF238}"/>
    <cellStyle name="_Bilanço Deneme_2 5" xfId="5891" xr:uid="{FA3FBED3-C00B-4128-8149-470EF50334EC}"/>
    <cellStyle name="_Bilanço Deneme_2 5_Gross Inflow (@ageas share)" xfId="5892" xr:uid="{A88D6013-D654-4E18-BD93-925D2EB62E2D}"/>
    <cellStyle name="_Bilanço Deneme_2 5_Life (EU)" xfId="5893" xr:uid="{CF9362BA-D146-48A2-AB08-F53E1FCEF246}"/>
    <cellStyle name="_Bilanço Deneme_2 5_Slide_14 (2)" xfId="5894" xr:uid="{63A712AD-81C4-4DD8-8991-D862F43A5F71}"/>
    <cellStyle name="_Bilanço Deneme_2 5_Slide_30 (2)" xfId="5895" xr:uid="{A350F0E2-73DA-4B9A-8B2B-158D03D17D37}"/>
    <cellStyle name="_Bilanço Deneme_2 5_Slide_37 (1)" xfId="5896" xr:uid="{8343F6E0-A0A0-4A97-BCAC-4FCDA069E5E6}"/>
    <cellStyle name="_Bilanço Deneme_2 5_Visionline (Net profit)" xfId="5897" xr:uid="{C248CA89-55CB-4A3D-84D4-B50881B46C34}"/>
    <cellStyle name="_Bilanço Deneme_2 6" xfId="5898" xr:uid="{D7903E81-C9A0-42B0-8C63-356557C9672F}"/>
    <cellStyle name="_Bilanço Deneme_2 6_Gross Inflow (@ageas share)" xfId="5899" xr:uid="{FD0154F3-B914-4E85-ACE7-4754D1725E0A}"/>
    <cellStyle name="_Bilanço Deneme_2 6_Life (EU)" xfId="5900" xr:uid="{C33BD192-2B6C-40FF-B9AD-D3E2F8EC296E}"/>
    <cellStyle name="_Bilanço Deneme_2 6_Slide_14 (2)" xfId="5901" xr:uid="{B5CFB2FC-3C6C-4DA2-9226-60F2BAED9545}"/>
    <cellStyle name="_Bilanço Deneme_2 6_Slide_30 (2)" xfId="5902" xr:uid="{38F88CB6-AD5E-43BE-9448-8039AF0C4ED2}"/>
    <cellStyle name="_Bilanço Deneme_2 6_Slide_37 (1)" xfId="5903" xr:uid="{DF301470-3EF1-43FD-A64F-0A1158F0D498}"/>
    <cellStyle name="_Bilanço Deneme_2 6_Visionline (Net profit)" xfId="5904" xr:uid="{F0E05EBB-D922-4EBE-94F2-F22BA5FE7EFC}"/>
    <cellStyle name="_Bilanço Deneme_2 7" xfId="5905" xr:uid="{609BBF11-6691-4992-8839-07F2C880137A}"/>
    <cellStyle name="_Bilanço Deneme_2 7_Gross Inflow (@ageas share)" xfId="5906" xr:uid="{D705A2E9-DD40-416B-904A-DB51C28717DA}"/>
    <cellStyle name="_Bilanço Deneme_2 7_Life (EU)" xfId="5907" xr:uid="{AF86A5E0-094F-492C-B039-5A99C8612660}"/>
    <cellStyle name="_Bilanço Deneme_2 7_Slide_14 (2)" xfId="5908" xr:uid="{D45F64BF-A1A2-44F0-8DF0-E6B8A4007B32}"/>
    <cellStyle name="_Bilanço Deneme_2 7_Slide_30 (2)" xfId="5909" xr:uid="{A4AC8D81-8AD0-4A3D-9F6C-20B7808D6556}"/>
    <cellStyle name="_Bilanço Deneme_2 7_Slide_37 (1)" xfId="5910" xr:uid="{28A58799-41EA-4363-97B8-480834581BA0}"/>
    <cellStyle name="_Bilanço Deneme_2 7_Visionline (Net profit)" xfId="5911" xr:uid="{F55103B1-25A0-4CEB-A1DF-30129CBCF82B}"/>
    <cellStyle name="_Bilanço Deneme_2 8" xfId="5912" xr:uid="{65BF953C-C9E0-4F51-B618-6FE230B3A31A}"/>
    <cellStyle name="_Bilanço Deneme_2 8_Gross Inflow (@ageas share)" xfId="5913" xr:uid="{B989C52E-16AD-4B24-877C-140A8943D1B3}"/>
    <cellStyle name="_Bilanço Deneme_2 8_Life (EU)" xfId="5914" xr:uid="{D5E7E5BE-052B-45F5-9E8B-8D2DFEEF656E}"/>
    <cellStyle name="_Bilanço Deneme_2 8_Slide_14 (2)" xfId="5915" xr:uid="{56128653-0947-4605-82FF-B9E6D6BF33D9}"/>
    <cellStyle name="_Bilanço Deneme_2 8_Slide_30 (2)" xfId="5916" xr:uid="{396ECD18-B976-4E4C-BE30-5871667F2FC8}"/>
    <cellStyle name="_Bilanço Deneme_2 8_Slide_37 (1)" xfId="5917" xr:uid="{82C0847F-FD0C-446B-9B04-1356A3519ABE}"/>
    <cellStyle name="_Bilanço Deneme_2 8_Visionline (Net profit)" xfId="5918" xr:uid="{B446CEF4-FCEF-4A71-860A-856C9431D2C3}"/>
    <cellStyle name="_Bilanço Deneme_2 9" xfId="5919" xr:uid="{1038A8AF-F67F-4914-9E22-E80834E1F17D}"/>
    <cellStyle name="_Bilanço Deneme_2 9_Gross Inflow (@ageas share)" xfId="5920" xr:uid="{AF299043-0FB0-4833-A6B4-BD7DD6CA5D38}"/>
    <cellStyle name="_Bilanço Deneme_2 9_Life (EU)" xfId="5921" xr:uid="{D62B61A3-F966-465F-9996-DEC62970AF03}"/>
    <cellStyle name="_Bilanço Deneme_2 9_Slide_14 (2)" xfId="5922" xr:uid="{7C7D9844-8436-4907-9890-47D729D95C9F}"/>
    <cellStyle name="_Bilanço Deneme_2 9_Slide_30 (2)" xfId="5923" xr:uid="{29F41F3E-3BA9-4DCA-8217-FA0D769BC95B}"/>
    <cellStyle name="_Bilanço Deneme_2 9_Slide_37 (1)" xfId="5924" xr:uid="{6D199A57-F65A-43A4-8EFC-7D89CB348B82}"/>
    <cellStyle name="_Bilanço Deneme_2 9_Visionline (Net profit)" xfId="5925" xr:uid="{3BB8DAEB-B156-4973-AF7C-BE0F71B5E75B}"/>
    <cellStyle name="_Bilanço Deneme_2_Gross Inflow (@ageas share)" xfId="5926" xr:uid="{1CCD2885-DC7C-4FAE-9A21-51DD7AF61715}"/>
    <cellStyle name="_Bilanço Deneme_2_Life (EU)" xfId="5927" xr:uid="{2EAF8BD1-FB8C-4381-9424-B0C965C75D9D}"/>
    <cellStyle name="_Bilanço Deneme_2_Slide_14 (2)" xfId="5928" xr:uid="{D02D0A2A-C8E9-466C-A4DE-236A3DAD7C13}"/>
    <cellStyle name="_Bilanço Deneme_2_Slide_30 (2)" xfId="5929" xr:uid="{EDA9BAA7-4054-4B54-9F9B-2BF60F79B8D9}"/>
    <cellStyle name="_Bilanço Deneme_2_Slide_37 (1)" xfId="5930" xr:uid="{9F4787CE-502D-4695-AD66-67365DEF6F5B}"/>
    <cellStyle name="_Bilanço Deneme_2_Visionline (Net profit)" xfId="5931" xr:uid="{4C02E43D-08F4-4123-A7DF-1AF7279F3F68}"/>
    <cellStyle name="_Bilanço Deneme_3" xfId="5932" xr:uid="{7066107B-1FEB-4A5B-8AB3-5FFD73FD4E08}"/>
    <cellStyle name="_Bilanço Deneme_3 10" xfId="5933" xr:uid="{19FFE958-5B09-465D-9C3E-8E5D7EE210C4}"/>
    <cellStyle name="_Bilanço Deneme_3 2" xfId="5934" xr:uid="{0F97B875-E451-4AB5-AB4A-E391ACD52186}"/>
    <cellStyle name="_Bilanço Deneme_3 3" xfId="5935" xr:uid="{0C9AFA81-C576-4F30-9E2D-87349C1E9F01}"/>
    <cellStyle name="_Bilanço Deneme_3 4" xfId="5936" xr:uid="{A2E1EE01-882E-43B2-B430-25B854607DF3}"/>
    <cellStyle name="_Bilanço Deneme_3 5" xfId="5937" xr:uid="{143584AC-3FD5-440A-9C41-547E2C21670D}"/>
    <cellStyle name="_Bilanço Deneme_3 6" xfId="5938" xr:uid="{520891A6-55F1-4A39-ABA1-7084E8BC6D80}"/>
    <cellStyle name="_Bilanço Deneme_3 7" xfId="5939" xr:uid="{3F6085FD-5592-4410-A98F-7A328425036C}"/>
    <cellStyle name="_Bilanço Deneme_3 8" xfId="5940" xr:uid="{6BF4BA14-98E6-4604-A9DD-C80EBA84B587}"/>
    <cellStyle name="_Bilanço Deneme_3 9" xfId="5941" xr:uid="{300A4CB8-B6CC-4092-80D7-ED32A9FD714A}"/>
    <cellStyle name="_Bilanço Deneme_4" xfId="5942" xr:uid="{35B3AE48-E29F-4258-B4C5-F685F30142C2}"/>
    <cellStyle name="_Bilanço Deneme_4 2" xfId="5943" xr:uid="{5587C02F-BAD6-4709-83FE-EC03A26F8175}"/>
    <cellStyle name="_Bilanço Deneme_4 3" xfId="5944" xr:uid="{7EC7F707-F588-4F44-817D-DF904CBFD398}"/>
    <cellStyle name="_Bilanço Deneme_5" xfId="5945" xr:uid="{7604498D-FB36-4670-84FC-D35F590E7B63}"/>
    <cellStyle name="_Bilanço Deneme_5 10" xfId="5946" xr:uid="{326B6482-3C7F-4242-9B63-57F7B71F1D7C}"/>
    <cellStyle name="_Bilanço Deneme_5 2" xfId="5947" xr:uid="{33AD5843-753A-4BE7-A326-4CE43858634C}"/>
    <cellStyle name="_Bilanço Deneme_5 3" xfId="5948" xr:uid="{94F22F6A-7114-45D8-AF1F-99FB29B08726}"/>
    <cellStyle name="_Bilanço Deneme_5 4" xfId="5949" xr:uid="{A2A9E89B-E1CE-432E-B963-986738CB0446}"/>
    <cellStyle name="_Bilanço Deneme_5 5" xfId="5950" xr:uid="{D5132374-482E-4C3C-B0DB-859DB7A5FE32}"/>
    <cellStyle name="_Bilanço Deneme_5 6" xfId="5951" xr:uid="{725DBACE-7CE0-415C-ABFF-7B59157EFFA6}"/>
    <cellStyle name="_Bilanço Deneme_5 7" xfId="5952" xr:uid="{FE156A84-33A8-4EC6-B072-C13915EC6B73}"/>
    <cellStyle name="_Bilanço Deneme_5 8" xfId="5953" xr:uid="{D068A084-C068-400E-A57E-592B6BFD4F6F}"/>
    <cellStyle name="_Bilanço Deneme_5 9" xfId="5954" xr:uid="{0A786A52-D985-425A-B843-194E11BF8744}"/>
    <cellStyle name="_Bilanço Deneme_6" xfId="5955" xr:uid="{C65C04DC-71B3-42CF-B3F0-DD057F4A7CB6}"/>
    <cellStyle name="_Bilanço Deneme_7" xfId="5956" xr:uid="{4812A853-07FC-4F4A-BBFE-E1033F063250}"/>
    <cellStyle name="_Bilanço Deneme_7 10" xfId="5957" xr:uid="{6A77F977-07C5-41E1-BE18-3F10C4D4859C}"/>
    <cellStyle name="_Bilanço Deneme_7 2" xfId="5958" xr:uid="{9AFF738B-FA86-4A14-BE06-1D6F32F4C40E}"/>
    <cellStyle name="_Bilanço Deneme_7 3" xfId="5959" xr:uid="{82DD3956-85A5-4BA7-9C22-99525679B4AD}"/>
    <cellStyle name="_Bilanço Deneme_7 4" xfId="5960" xr:uid="{AEAF0859-185C-40F0-B861-5EAB816F2C8E}"/>
    <cellStyle name="_Bilanço Deneme_7 5" xfId="5961" xr:uid="{0CD87841-0F2A-44ED-91DB-143CC5688C6A}"/>
    <cellStyle name="_Bilanço Deneme_7 6" xfId="5962" xr:uid="{ACF4628A-8D05-4142-8433-A4C4EC4CA3F0}"/>
    <cellStyle name="_Bilanço Deneme_7 7" xfId="5963" xr:uid="{633867B0-8F0B-464A-94DA-21FCF64367A3}"/>
    <cellStyle name="_Bilanço Deneme_7 8" xfId="5964" xr:uid="{449903E2-AD5E-402F-A3A0-BC89C321B61B}"/>
    <cellStyle name="_Bilanço Deneme_7 9" xfId="5965" xr:uid="{ACA309D3-D02B-40C6-AAEA-43F4B7FB6803}"/>
    <cellStyle name="_Bilanço Deneme_8" xfId="5966" xr:uid="{CA56F49C-ADC0-45D9-A96E-947F291237F6}"/>
    <cellStyle name="_Bilanço Deneme_9" xfId="5967" xr:uid="{DE0DA856-A6A2-423C-B042-10467E91CAB1}"/>
    <cellStyle name="_Bilanço Deneme_9 10" xfId="5968" xr:uid="{7DB1F743-2316-47EC-947C-6428DF143738}"/>
    <cellStyle name="_Bilanço Deneme_9 10_Gross Inflow (@ageas share)" xfId="5969" xr:uid="{58339875-4563-4B7A-8EC4-B3426984CF41}"/>
    <cellStyle name="_Bilanço Deneme_9 10_Life (EU)" xfId="5970" xr:uid="{83F25CE6-99E4-4AC6-A3AD-FF3FC72EB122}"/>
    <cellStyle name="_Bilanço Deneme_9 10_Slide_14 (2)" xfId="5971" xr:uid="{9F68C559-A01A-4320-B417-D7C58B876D4C}"/>
    <cellStyle name="_Bilanço Deneme_9 10_Slide_30 (2)" xfId="5972" xr:uid="{7E943BD9-C69C-4668-91B4-239B22723440}"/>
    <cellStyle name="_Bilanço Deneme_9 10_Slide_37 (1)" xfId="5973" xr:uid="{D00C455D-ADB2-4634-896F-3CD0652488E2}"/>
    <cellStyle name="_Bilanço Deneme_9 10_Visionline (Net profit)" xfId="5974" xr:uid="{A3F0D9B8-3D03-4857-BAB7-5AE4563B88F2}"/>
    <cellStyle name="_Bilanço Deneme_9 2" xfId="5975" xr:uid="{1A73F111-A2AB-4778-9019-EE9B9E1CDA63}"/>
    <cellStyle name="_Bilanço Deneme_9 2_Gross Inflow (@ageas share)" xfId="5976" xr:uid="{135F015A-9FDB-4B61-952B-BE5F83B8E11D}"/>
    <cellStyle name="_Bilanço Deneme_9 2_Life (EU)" xfId="5977" xr:uid="{2FEFD524-9C1D-4E3F-9724-5DCE7B55EA62}"/>
    <cellStyle name="_Bilanço Deneme_9 2_Slide_14 (2)" xfId="5978" xr:uid="{1FA32C53-9D46-4B2F-A3D9-67BC329246B7}"/>
    <cellStyle name="_Bilanço Deneme_9 2_Slide_30 (2)" xfId="5979" xr:uid="{AE727438-CAAF-44F6-B243-95CFBB44F5A4}"/>
    <cellStyle name="_Bilanço Deneme_9 2_Slide_37 (1)" xfId="5980" xr:uid="{73113E30-7836-4F69-8AA4-221E5F8E0B60}"/>
    <cellStyle name="_Bilanço Deneme_9 2_Visionline (Net profit)" xfId="5981" xr:uid="{E65187C2-BB50-43FB-83C8-D8E12C60E7B6}"/>
    <cellStyle name="_Bilanço Deneme_9 3" xfId="5982" xr:uid="{211694D6-31FD-4F0A-A17D-240BDCD103EF}"/>
    <cellStyle name="_Bilanço Deneme_9 3_Gross Inflow (@ageas share)" xfId="5983" xr:uid="{C3EEFC1C-F801-41B9-81D2-CE1098B4B7AA}"/>
    <cellStyle name="_Bilanço Deneme_9 3_Life (EU)" xfId="5984" xr:uid="{70514311-8C27-4AF8-91A6-604A7CB5466B}"/>
    <cellStyle name="_Bilanço Deneme_9 3_Slide_14 (2)" xfId="5985" xr:uid="{688DF897-A530-4CEE-9ABC-D2700D268C44}"/>
    <cellStyle name="_Bilanço Deneme_9 3_Slide_30 (2)" xfId="5986" xr:uid="{A057C71D-3CF0-4B16-B847-D6DCF3F0B934}"/>
    <cellStyle name="_Bilanço Deneme_9 3_Slide_37 (1)" xfId="5987" xr:uid="{322BBC98-AD0C-4AC2-80B4-510CBD507FD7}"/>
    <cellStyle name="_Bilanço Deneme_9 3_Visionline (Net profit)" xfId="5988" xr:uid="{375C65C9-F563-4EA7-B383-608FE1CCCE40}"/>
    <cellStyle name="_Bilanço Deneme_9 4" xfId="5989" xr:uid="{FD025C1F-CEA0-43B8-B2C8-170C0F7C1806}"/>
    <cellStyle name="_Bilanço Deneme_9 4_Gross Inflow (@ageas share)" xfId="5990" xr:uid="{2F110C77-E91C-4BB2-8DF6-606DFA0EDC42}"/>
    <cellStyle name="_Bilanço Deneme_9 4_Life (EU)" xfId="5991" xr:uid="{6039AC0A-E2F4-4A6E-A929-00C1E6952FB1}"/>
    <cellStyle name="_Bilanço Deneme_9 4_Slide_14 (2)" xfId="5992" xr:uid="{01727A07-31B0-4723-9132-49D0A649F885}"/>
    <cellStyle name="_Bilanço Deneme_9 4_Slide_30 (2)" xfId="5993" xr:uid="{A1E3A943-B0AB-406F-92C2-31132C5A6A87}"/>
    <cellStyle name="_Bilanço Deneme_9 4_Slide_37 (1)" xfId="5994" xr:uid="{DD82533D-D7D4-46AD-8F80-02FFB83E4080}"/>
    <cellStyle name="_Bilanço Deneme_9 4_Visionline (Net profit)" xfId="5995" xr:uid="{78C8A0FC-1B8F-47CC-BE07-C853852C3901}"/>
    <cellStyle name="_Bilanço Deneme_9 5" xfId="5996" xr:uid="{D5637E60-D6EA-4A9B-88E6-7F8D9D33F199}"/>
    <cellStyle name="_Bilanço Deneme_9 5_Gross Inflow (@ageas share)" xfId="5997" xr:uid="{684C1D70-701D-49B3-8DC3-FB65D65258F1}"/>
    <cellStyle name="_Bilanço Deneme_9 5_Life (EU)" xfId="5998" xr:uid="{32AD0B80-9B40-4C13-B86D-6E6488864B45}"/>
    <cellStyle name="_Bilanço Deneme_9 5_Slide_14 (2)" xfId="5999" xr:uid="{2DD39D7B-CEA8-474D-9C50-EBD69AE32C9C}"/>
    <cellStyle name="_Bilanço Deneme_9 5_Slide_30 (2)" xfId="6000" xr:uid="{2673672B-C5D3-403A-BE7E-A3D22F52E591}"/>
    <cellStyle name="_Bilanço Deneme_9 5_Slide_37 (1)" xfId="6001" xr:uid="{232961EF-AE7B-44F2-B201-731671B2647E}"/>
    <cellStyle name="_Bilanço Deneme_9 5_Visionline (Net profit)" xfId="6002" xr:uid="{D556300E-8387-4C38-9B63-B85BADC1EB64}"/>
    <cellStyle name="_Bilanço Deneme_9 6" xfId="6003" xr:uid="{A673004C-716B-4609-9A85-2B857788AED7}"/>
    <cellStyle name="_Bilanço Deneme_9 6_Gross Inflow (@ageas share)" xfId="6004" xr:uid="{4BCC157F-6323-4763-BF0A-389B76EB88C1}"/>
    <cellStyle name="_Bilanço Deneme_9 6_Life (EU)" xfId="6005" xr:uid="{4245C640-BB5C-478B-AA91-7063A914BB81}"/>
    <cellStyle name="_Bilanço Deneme_9 6_Slide_14 (2)" xfId="6006" xr:uid="{44CC2378-23BE-4311-B410-04835580CC18}"/>
    <cellStyle name="_Bilanço Deneme_9 6_Slide_30 (2)" xfId="6007" xr:uid="{4CC6EB4D-92DB-4537-B9F5-D41471FCED04}"/>
    <cellStyle name="_Bilanço Deneme_9 6_Slide_37 (1)" xfId="6008" xr:uid="{0E9BF8DC-6F39-4B0D-BF4C-654B92D2B7F5}"/>
    <cellStyle name="_Bilanço Deneme_9 6_Visionline (Net profit)" xfId="6009" xr:uid="{73C57F05-7266-4FBB-B4A9-A1367F12026E}"/>
    <cellStyle name="_Bilanço Deneme_9 7" xfId="6010" xr:uid="{6A514FAF-0440-4E8B-89BF-C9742ED2DA6C}"/>
    <cellStyle name="_Bilanço Deneme_9 7_Gross Inflow (@ageas share)" xfId="6011" xr:uid="{D8C5E942-C9BC-4E3F-A10C-9088FE762B76}"/>
    <cellStyle name="_Bilanço Deneme_9 7_Life (EU)" xfId="6012" xr:uid="{F5B10B7C-29DC-44D5-AAC6-2357D25C079F}"/>
    <cellStyle name="_Bilanço Deneme_9 7_Slide_14 (2)" xfId="6013" xr:uid="{38587D88-514A-47A9-A9F7-FA96E07963E4}"/>
    <cellStyle name="_Bilanço Deneme_9 7_Slide_30 (2)" xfId="6014" xr:uid="{2FC47DF7-272C-4DE9-BD54-697397C840C6}"/>
    <cellStyle name="_Bilanço Deneme_9 7_Slide_37 (1)" xfId="6015" xr:uid="{2ED56A24-3E21-4153-A7EC-B67A3462E18D}"/>
    <cellStyle name="_Bilanço Deneme_9 7_Visionline (Net profit)" xfId="6016" xr:uid="{33558E80-CA5A-4268-AC61-F42791F92C41}"/>
    <cellStyle name="_Bilanço Deneme_9 8" xfId="6017" xr:uid="{0E223ACC-A5F1-482E-8A2B-ECA6E5DF3999}"/>
    <cellStyle name="_Bilanço Deneme_9 8_Gross Inflow (@ageas share)" xfId="6018" xr:uid="{D9115018-E0E4-4977-B57D-C04B8939C551}"/>
    <cellStyle name="_Bilanço Deneme_9 8_Life (EU)" xfId="6019" xr:uid="{BB3589E1-381F-4CF0-A651-58534B2003E9}"/>
    <cellStyle name="_Bilanço Deneme_9 8_Slide_14 (2)" xfId="6020" xr:uid="{B6EDE793-0F5F-4148-B931-4D0F7EDEB1F4}"/>
    <cellStyle name="_Bilanço Deneme_9 8_Slide_30 (2)" xfId="6021" xr:uid="{F10071E1-1E52-474A-8A16-DF8191F1E399}"/>
    <cellStyle name="_Bilanço Deneme_9 8_Slide_37 (1)" xfId="6022" xr:uid="{641FB373-E968-48AA-B413-B1DE6079A489}"/>
    <cellStyle name="_Bilanço Deneme_9 8_Visionline (Net profit)" xfId="6023" xr:uid="{5AA8FF63-15CA-4679-8D63-7218803C1024}"/>
    <cellStyle name="_Bilanço Deneme_9 9" xfId="6024" xr:uid="{86888A95-249C-4F40-8F5E-C60D786E7CF7}"/>
    <cellStyle name="_Bilanço Deneme_9 9_Gross Inflow (@ageas share)" xfId="6025" xr:uid="{F6A2DACF-A7D2-4740-B2DC-82AB83B525D6}"/>
    <cellStyle name="_Bilanço Deneme_9 9_Life (EU)" xfId="6026" xr:uid="{3FA0973E-F85D-4DD7-BC2C-C6BC88AE0E64}"/>
    <cellStyle name="_Bilanço Deneme_9 9_Slide_14 (2)" xfId="6027" xr:uid="{504D1D2F-4A6B-48AF-9723-0BD70C09D494}"/>
    <cellStyle name="_Bilanço Deneme_9 9_Slide_30 (2)" xfId="6028" xr:uid="{93F1A5E6-F0AC-4486-8322-C3A78C8EDABF}"/>
    <cellStyle name="_Bilanço Deneme_9 9_Slide_37 (1)" xfId="6029" xr:uid="{82393173-1CDA-4E4D-8342-7E63C17FDA19}"/>
    <cellStyle name="_Bilanço Deneme_9 9_Visionline (Net profit)" xfId="6030" xr:uid="{43C50442-219F-4D9E-ACA1-972942E20537}"/>
    <cellStyle name="_Bilanço Deneme_9_Gross Inflow (@ageas share)" xfId="6031" xr:uid="{67582509-7D30-4CAD-9665-06FB61AF3078}"/>
    <cellStyle name="_Bilanço Deneme_9_Life (EU)" xfId="6032" xr:uid="{89781D53-9CAC-48A0-986D-266AD093D0C2}"/>
    <cellStyle name="_Bilanço Deneme_9_Slide_14 (2)" xfId="6033" xr:uid="{2D183B9A-D800-46CA-B2D8-521E702519C9}"/>
    <cellStyle name="_Bilanço Deneme_9_Slide_30 (2)" xfId="6034" xr:uid="{D238B9B0-DD3B-45F3-8AD7-9A7AED8650FC}"/>
    <cellStyle name="_Bilanço Deneme_9_Slide_37 (1)" xfId="6035" xr:uid="{BE91F653-C201-4BF2-93A0-F3945F878B4B}"/>
    <cellStyle name="_Bilanço Deneme_9_Visionline (Net profit)" xfId="6036" xr:uid="{D64ED82B-FC17-4528-AFDB-D6C0B2091C73}"/>
    <cellStyle name="_Bilanço Deneme_A" xfId="6037" xr:uid="{1DEE9B31-FE5F-4B5B-8563-BD7CCE48DFFA}"/>
    <cellStyle name="_Bilanço Deneme_A 2" xfId="6038" xr:uid="{09682562-BBED-4F87-9BAB-F75D28A949A6}"/>
    <cellStyle name="_Bilanço Deneme_A 3" xfId="6039" xr:uid="{5926AEB7-CF0B-4C93-A6CF-B42E307C1C7C}"/>
    <cellStyle name="_Bilanço Deneme_B" xfId="6040" xr:uid="{D020729E-1FF8-444C-869F-67D74E3CAA39}"/>
    <cellStyle name="_Bilanço Deneme_B 10" xfId="6041" xr:uid="{48A5A9AF-C1E3-46CC-9FFE-84572893E015}"/>
    <cellStyle name="_Bilanço Deneme_B 2" xfId="6042" xr:uid="{9B7A4F1C-17F0-4A5B-9C8B-72D941E491BF}"/>
    <cellStyle name="_Bilanço Deneme_B 3" xfId="6043" xr:uid="{BE900731-068F-4EEA-9CBE-2373B342D35D}"/>
    <cellStyle name="_Bilanço Deneme_B 4" xfId="6044" xr:uid="{257BDE24-E194-4716-AA36-C4A246FD1CD0}"/>
    <cellStyle name="_Bilanço Deneme_B 5" xfId="6045" xr:uid="{97C81481-592B-482E-9249-6A45BED88745}"/>
    <cellStyle name="_Bilanço Deneme_B 6" xfId="6046" xr:uid="{9120F5AF-0DDE-4C43-A4B8-9235E7DC4D65}"/>
    <cellStyle name="_Bilanço Deneme_B 7" xfId="6047" xr:uid="{A220443A-82D6-464F-99CE-453768382A4E}"/>
    <cellStyle name="_Bilanço Deneme_B 8" xfId="6048" xr:uid="{9815EF3A-D371-4C58-94C3-4C6ED0245A61}"/>
    <cellStyle name="_Bilanço Deneme_B 9" xfId="6049" xr:uid="{9532B1E0-489F-490A-AEAE-3B6419052D9C}"/>
    <cellStyle name="_Bilanço Deneme_C" xfId="6050" xr:uid="{A9FADC24-ABBE-4170-B1BA-58CE6B3996BC}"/>
    <cellStyle name="_Bilanço Deneme_C 10" xfId="6051" xr:uid="{E70F3316-CD65-4CB4-A9A2-0A2D4F936219}"/>
    <cellStyle name="_Bilanço Deneme_C 2" xfId="6052" xr:uid="{D35AB671-6358-47B5-BF3A-D14C9C605397}"/>
    <cellStyle name="_Bilanço Deneme_C 3" xfId="6053" xr:uid="{0FD8B489-2A51-4861-8DFE-A506AA6280CD}"/>
    <cellStyle name="_Bilanço Deneme_C 4" xfId="6054" xr:uid="{8097BA3F-C74F-42BA-B848-4AA465C1263C}"/>
    <cellStyle name="_Bilanço Deneme_C 5" xfId="6055" xr:uid="{53FDA992-158F-4F0D-8073-D3795A12B59F}"/>
    <cellStyle name="_Bilanço Deneme_C 6" xfId="6056" xr:uid="{94943AFB-A0A1-46C5-AE59-81F02EE0A7D5}"/>
    <cellStyle name="_Bilanço Deneme_C 7" xfId="6057" xr:uid="{F1387426-6E4E-4D2E-AC1F-AABDAA0DDCE4}"/>
    <cellStyle name="_Bilanço Deneme_C 8" xfId="6058" xr:uid="{2ABFFB94-6DE3-426E-8B23-D52F358B39F1}"/>
    <cellStyle name="_Bilanço Deneme_C 9" xfId="6059" xr:uid="{EA290A95-4D75-4B41-B378-ACA3133D8CFE}"/>
    <cellStyle name="_Bilanço Deneme_D" xfId="6060" xr:uid="{EA2A1288-81D7-423A-BC8A-1D8EC0AA8D10}"/>
    <cellStyle name="_Bilanço Deneme_E" xfId="6061" xr:uid="{63897222-F090-4512-A38B-CD1D6EC26C2A}"/>
    <cellStyle name="_Bilanço Deneme_F" xfId="6062" xr:uid="{24087234-EF33-4756-8586-6B924AC3E14D}"/>
    <cellStyle name="_Book3" xfId="6063" xr:uid="{A0EC3476-94F0-4454-BABB-3FA2AAB9268A}"/>
    <cellStyle name="_CEHA-IFRS_WTB-0604-revisedTAX" xfId="6064" xr:uid="{51DDDB3A-B5D4-4DCD-B567-EE29DB725892}"/>
    <cellStyle name="_FA Non life 1st draft" xfId="6065" xr:uid="{A01A1111-818E-4376-8C19-8DF28F938DA9}"/>
    <cellStyle name="_FA Non life 1st draft 2" xfId="6066" xr:uid="{6A2B95FF-BE36-4EE3-A52A-F65CAA7FE080}"/>
    <cellStyle name="_FA Non life 1st draft_PazarTahmini_2009BE_6+6" xfId="6067" xr:uid="{17876B58-D29C-466D-9407-B445D367655F}"/>
    <cellStyle name="_FA Non life 1st draft_PazarTahmini_2009BE_6+6 2" xfId="6068" xr:uid="{BD4A6C7E-9BDA-41F3-AE46-EB2BE318DFC2}"/>
    <cellStyle name="_FULYA A4.2 Disclosure and financial statement mapping 30.06.2009" xfId="6069" xr:uid="{AA0E1EE0-6752-4959-A64B-B3E64152F402}"/>
    <cellStyle name="_June 2011 exp rpt" xfId="6070" xr:uid="{A4A8C00D-24F9-444C-8488-2B28C001BF39}"/>
    <cellStyle name="_June 2011 exp rpt_AgeSa_NewFormat" xfId="6071" xr:uid="{9FACFC40-AEE6-41E9-95DB-9EF97670A188}"/>
    <cellStyle name="_June 2011 exp rpt_BelgiumNewFormat" xfId="6072" xr:uid="{C8569B8D-2D91-4554-B6BD-3B6EA394C4D5}"/>
    <cellStyle name="_June 2011 exp rpt_Cap gains" xfId="6073" xr:uid="{842B9E6C-6456-4E7A-8F91-E4F962492624}"/>
    <cellStyle name="_June 2011 exp rpt_Cap gains (by country)" xfId="6074" xr:uid="{C4E00ABA-E864-4074-BD47-F7B13F575C58}"/>
    <cellStyle name="_June 2011 exp rpt_ECL" xfId="6075" xr:uid="{7CBD1198-0E96-402C-AC5D-A45FC8B46180}"/>
    <cellStyle name="_June 2011 exp rpt_Malaysia_NewFormat" xfId="6076" xr:uid="{C9B9A469-F3FE-4F87-88DE-08A721721BAF}"/>
    <cellStyle name="_June 2011 exp rpt_MTL_NewFormat" xfId="6077" xr:uid="{064FB31E-A840-4890-A55F-73622CB5235E}"/>
    <cellStyle name="_June 2011 exp rpt_P&amp;L (Ageas) (Life) (PT)" xfId="6078" xr:uid="{1CEFE2E0-D1DE-459F-99A7-28BCF9520F4F}"/>
    <cellStyle name="_June 2011 exp rpt_P&amp;L (BE)" xfId="6079" xr:uid="{EC3486F3-4C97-46B4-B08D-04517E8B557B}"/>
    <cellStyle name="_June 2011 exp rpt_P&amp;L (PT)" xfId="6080" xr:uid="{933A0F17-3FCC-48EF-9992-02258904B00E}"/>
    <cellStyle name="_June 2011 exp rpt_P&amp;L (PT) (det)" xfId="6081" xr:uid="{AB21AC80-93D6-4F56-8E69-AD28751258D5}"/>
    <cellStyle name="_June 2011 exp rpt_P&amp;L (PT) (Life)" xfId="6082" xr:uid="{03AB9989-C605-4A63-B664-B4B174C70D04}"/>
    <cellStyle name="_June 2011 exp rpt_P&amp;L (PT) (NL)" xfId="6083" xr:uid="{8980DB18-2C8C-4CFC-B5BE-D538E69DEADC}"/>
    <cellStyle name="_June 2011 exp rpt_P&amp;L (RE) (det)" xfId="6084" xr:uid="{F83586C7-23C5-4E14-81D1-CAAF24E3F97B}"/>
    <cellStyle name="_June 2011 exp rpt_P&amp;L (RE) (NL)" xfId="6085" xr:uid="{CD33587E-E26A-48BC-ABAF-C1D79144ACEC}"/>
    <cellStyle name="_June 2011 exp rpt_P&amp;L (TPL) (det)" xfId="6086" xr:uid="{68D033A3-0676-440D-B7E3-FB3E15CE17EC}"/>
    <cellStyle name="_June 2011 exp rpt_P&amp;L (TPL) (Life)" xfId="6087" xr:uid="{A292392D-95D1-440A-830B-395FAA07E8EE}"/>
    <cellStyle name="_June 2011 exp rpt_P&amp;L (UK)" xfId="6088" xr:uid="{03B57679-2A00-4DE2-8000-FCAA74E8DBC3}"/>
    <cellStyle name="_June 2011 exp rpt_P&amp;L (UK) (det)" xfId="6089" xr:uid="{EE6B8D07-131D-4711-B2F4-DBA2362F9737}"/>
    <cellStyle name="_June 2011 exp rpt_P&amp;L (UK) (NL)" xfId="6090" xr:uid="{E9122540-E214-4B85-9376-D8DD4CD27BE9}"/>
    <cellStyle name="_June 2011 exp rpt_Portugal_NewFormat" xfId="6091" xr:uid="{96373944-8847-4BB3-AECE-8566E7A98439}"/>
    <cellStyle name="_June 2011 exp rpt_TotalNewFormat" xfId="6092" xr:uid="{91B20C11-77A8-4BD7-90AB-671724A79794}"/>
    <cellStyle name="_June 2011 exp rpt_TPL_NewFormat" xfId="6093" xr:uid="{13F3C3B3-72F5-45DC-AF0F-D615B3D2AC03}"/>
    <cellStyle name="_Kar Tevzi 00" xfId="6094" xr:uid="{050C5F52-74E1-4736-BC6E-087D142514E4}"/>
    <cellStyle name="_Kar Tevzi 00 10" xfId="6095" xr:uid="{BA04750F-0107-4940-A178-ECE55FEB98DB}"/>
    <cellStyle name="_Kar Tevzi 00 10_Gross Inflow (@ageas share)" xfId="6096" xr:uid="{975ECBD8-D3DA-423D-BB5B-03CAB997E313}"/>
    <cellStyle name="_Kar Tevzi 00 10_Life (EU)" xfId="6097" xr:uid="{82C5F970-69DE-451F-86F7-723E28A6040E}"/>
    <cellStyle name="_Kar Tevzi 00 10_Slide_14 (2)" xfId="6098" xr:uid="{1D0DF0F7-0D45-4937-85B4-CDB3F39112FB}"/>
    <cellStyle name="_Kar Tevzi 00 10_Slide_30 (2)" xfId="6099" xr:uid="{DAECAFBC-0738-461B-862C-4AE6C5A0425B}"/>
    <cellStyle name="_Kar Tevzi 00 10_Slide_37 (1)" xfId="6100" xr:uid="{26DE4DC3-777B-4FD5-944A-89C7DACC204C}"/>
    <cellStyle name="_Kar Tevzi 00 10_Visionline (Net profit)" xfId="6101" xr:uid="{A3370F1B-5C26-41D3-92D2-E39CD1C84BF0}"/>
    <cellStyle name="_Kar Tevzi 00 2" xfId="6102" xr:uid="{FE6410B2-B7C7-4541-8090-A1A08C29DA93}"/>
    <cellStyle name="_Kar Tevzi 00 2_Gross Inflow (@ageas share)" xfId="6103" xr:uid="{6F82D179-91ED-4FF3-943F-DCFE7B3C2C36}"/>
    <cellStyle name="_Kar Tevzi 00 2_Life (EU)" xfId="6104" xr:uid="{17ECE724-524D-4030-A1C8-5E28F7EB641A}"/>
    <cellStyle name="_Kar Tevzi 00 2_Slide_14 (2)" xfId="6105" xr:uid="{27A1A067-1179-481E-A19E-FA05852E7D55}"/>
    <cellStyle name="_Kar Tevzi 00 2_Slide_30 (2)" xfId="6106" xr:uid="{868252EA-667C-414B-B358-BAC3CF889D7C}"/>
    <cellStyle name="_Kar Tevzi 00 2_Slide_37 (1)" xfId="6107" xr:uid="{9D190193-AC43-460B-BB5A-57454656D9CF}"/>
    <cellStyle name="_Kar Tevzi 00 2_Visionline (Net profit)" xfId="6108" xr:uid="{71C903C5-42EF-4C4B-9F50-BACFA7E851F0}"/>
    <cellStyle name="_Kar Tevzi 00 3" xfId="6109" xr:uid="{D274FA58-C867-4A0E-A9DD-111346FDA178}"/>
    <cellStyle name="_Kar Tevzi 00 3_Gross Inflow (@ageas share)" xfId="6110" xr:uid="{04EDC360-3BE1-40FF-8D02-DBAE0209CC07}"/>
    <cellStyle name="_Kar Tevzi 00 3_Life (EU)" xfId="6111" xr:uid="{F16955ED-8B80-4837-B3FF-A7319C3FC129}"/>
    <cellStyle name="_Kar Tevzi 00 3_Slide_14 (2)" xfId="6112" xr:uid="{F862B281-9B89-497C-9F39-A3D64A11C9C8}"/>
    <cellStyle name="_Kar Tevzi 00 3_Slide_30 (2)" xfId="6113" xr:uid="{E9FEDC39-12D9-4710-89DB-95D1D2040AB0}"/>
    <cellStyle name="_Kar Tevzi 00 3_Slide_37 (1)" xfId="6114" xr:uid="{AF72000A-E25D-403D-B069-C38A1BE24DE2}"/>
    <cellStyle name="_Kar Tevzi 00 3_Visionline (Net profit)" xfId="6115" xr:uid="{E17F9EA2-59C6-4849-9A46-20AD36667CE6}"/>
    <cellStyle name="_Kar Tevzi 00 4" xfId="6116" xr:uid="{A4939D2B-6022-4F76-AFEF-B322468853EB}"/>
    <cellStyle name="_Kar Tevzi 00 4_Gross Inflow (@ageas share)" xfId="6117" xr:uid="{F154C0C6-22D5-43B6-8FF0-09F926F31696}"/>
    <cellStyle name="_Kar Tevzi 00 4_Life (EU)" xfId="6118" xr:uid="{C05951DC-671C-4AB7-923D-316ACD6D5832}"/>
    <cellStyle name="_Kar Tevzi 00 4_Slide_14 (2)" xfId="6119" xr:uid="{1DC4D0C1-F042-42C6-BC9A-2BC92A5D3EC9}"/>
    <cellStyle name="_Kar Tevzi 00 4_Slide_30 (2)" xfId="6120" xr:uid="{2D5BEC98-9601-44BA-8AF3-A44150229378}"/>
    <cellStyle name="_Kar Tevzi 00 4_Slide_37 (1)" xfId="6121" xr:uid="{7331EE59-82C2-4CC2-A592-CBF306BE5086}"/>
    <cellStyle name="_Kar Tevzi 00 4_Visionline (Net profit)" xfId="6122" xr:uid="{A04ED1DE-330B-41EC-89BB-051EAC9230DE}"/>
    <cellStyle name="_Kar Tevzi 00 5" xfId="6123" xr:uid="{70C0FB6B-F5D9-496B-B738-C7701626E83A}"/>
    <cellStyle name="_Kar Tevzi 00 5_Gross Inflow (@ageas share)" xfId="6124" xr:uid="{3F520D3A-5896-4E9E-9D1C-338104ECA8BA}"/>
    <cellStyle name="_Kar Tevzi 00 5_Life (EU)" xfId="6125" xr:uid="{1553F899-A584-4706-BFC2-379B77830EC2}"/>
    <cellStyle name="_Kar Tevzi 00 5_Slide_14 (2)" xfId="6126" xr:uid="{B35948CD-DF48-44E9-A465-BBC08E0CA9A3}"/>
    <cellStyle name="_Kar Tevzi 00 5_Slide_30 (2)" xfId="6127" xr:uid="{A2B593B5-FB98-4495-9552-45262E003B70}"/>
    <cellStyle name="_Kar Tevzi 00 5_Slide_37 (1)" xfId="6128" xr:uid="{2894579D-4C95-4476-BBA5-2D5BCB399744}"/>
    <cellStyle name="_Kar Tevzi 00 5_Visionline (Net profit)" xfId="6129" xr:uid="{6273C750-1EF7-43AD-8730-A1AB6F9E677E}"/>
    <cellStyle name="_Kar Tevzi 00 6" xfId="6130" xr:uid="{5BEDA3A5-0DEA-4ED5-9D75-B0032EC50E08}"/>
    <cellStyle name="_Kar Tevzi 00 6_Gross Inflow (@ageas share)" xfId="6131" xr:uid="{BF5AA238-410E-44AA-B5F5-A62172C5A870}"/>
    <cellStyle name="_Kar Tevzi 00 6_Life (EU)" xfId="6132" xr:uid="{CE1F53DF-328E-4628-A315-659621228840}"/>
    <cellStyle name="_Kar Tevzi 00 6_Slide_14 (2)" xfId="6133" xr:uid="{D0A4BF9B-E7EB-412A-B895-62B7DDB19FF4}"/>
    <cellStyle name="_Kar Tevzi 00 6_Slide_30 (2)" xfId="6134" xr:uid="{DA0D1383-1906-4B78-A830-E3B4B43D77C6}"/>
    <cellStyle name="_Kar Tevzi 00 6_Slide_37 (1)" xfId="6135" xr:uid="{1736A775-8AA0-4F8E-99D0-6D4B787170FF}"/>
    <cellStyle name="_Kar Tevzi 00 6_Visionline (Net profit)" xfId="6136" xr:uid="{E7307B86-8EBA-44A9-8CB2-710CCDF03CD5}"/>
    <cellStyle name="_Kar Tevzi 00 7" xfId="6137" xr:uid="{D1712A37-3FF7-4C90-8818-C7F5AC9D6EFE}"/>
    <cellStyle name="_Kar Tevzi 00 7_Gross Inflow (@ageas share)" xfId="6138" xr:uid="{B28DDA98-480B-4AC9-BB17-2ADA2948359A}"/>
    <cellStyle name="_Kar Tevzi 00 7_Life (EU)" xfId="6139" xr:uid="{0AF404C4-1859-417A-9F66-AE7541E29B44}"/>
    <cellStyle name="_Kar Tevzi 00 7_Slide_14 (2)" xfId="6140" xr:uid="{125C46D4-D692-4265-A7E1-AB54A1524444}"/>
    <cellStyle name="_Kar Tevzi 00 7_Slide_30 (2)" xfId="6141" xr:uid="{5A64BB69-7EF2-4330-AD25-CC55E37E2E48}"/>
    <cellStyle name="_Kar Tevzi 00 7_Slide_37 (1)" xfId="6142" xr:uid="{3D857F33-0EF5-4239-B6BA-A0BF400BCFD3}"/>
    <cellStyle name="_Kar Tevzi 00 7_Visionline (Net profit)" xfId="6143" xr:uid="{C4D0B715-EC2E-4EB3-8A62-907DA72F3B40}"/>
    <cellStyle name="_Kar Tevzi 00 8" xfId="6144" xr:uid="{D30BB2AE-418D-4974-9A6B-0EDC29219F1A}"/>
    <cellStyle name="_Kar Tevzi 00 8_Gross Inflow (@ageas share)" xfId="6145" xr:uid="{ABB236EB-B912-4FCB-BFD8-22A5D842B242}"/>
    <cellStyle name="_Kar Tevzi 00 8_Life (EU)" xfId="6146" xr:uid="{AD6BA5D3-6812-4CC9-ACFF-4150315A62F3}"/>
    <cellStyle name="_Kar Tevzi 00 8_Slide_14 (2)" xfId="6147" xr:uid="{51D98A4F-03B9-4890-B8B8-7F070ED3ECCB}"/>
    <cellStyle name="_Kar Tevzi 00 8_Slide_30 (2)" xfId="6148" xr:uid="{BBE31215-622A-4276-8A1F-B12989689CD9}"/>
    <cellStyle name="_Kar Tevzi 00 8_Slide_37 (1)" xfId="6149" xr:uid="{15FBB744-CC26-4596-9988-00F07E900053}"/>
    <cellStyle name="_Kar Tevzi 00 8_Visionline (Net profit)" xfId="6150" xr:uid="{D1E21430-B268-4E98-B55D-6ADA6F52343F}"/>
    <cellStyle name="_Kar Tevzi 00 9" xfId="6151" xr:uid="{2EC203B5-956C-4F65-90D8-42F1FD0D070B}"/>
    <cellStyle name="_Kar Tevzi 00 9_Gross Inflow (@ageas share)" xfId="6152" xr:uid="{0EB0241F-E6F6-4C39-BFEA-93DAB66271C7}"/>
    <cellStyle name="_Kar Tevzi 00 9_Life (EU)" xfId="6153" xr:uid="{C9FCC3A8-6CB0-436E-934C-15C621836E9B}"/>
    <cellStyle name="_Kar Tevzi 00 9_Slide_14 (2)" xfId="6154" xr:uid="{865227BD-A254-4D51-9C0A-14E53DAC88CA}"/>
    <cellStyle name="_Kar Tevzi 00 9_Slide_30 (2)" xfId="6155" xr:uid="{6A619AA2-E6F4-45DD-ADB9-205DE3EEEC91}"/>
    <cellStyle name="_Kar Tevzi 00 9_Slide_37 (1)" xfId="6156" xr:uid="{4F4D3B7D-6AF0-47E5-8389-6C130638ACD6}"/>
    <cellStyle name="_Kar Tevzi 00 9_Visionline (Net profit)" xfId="6157" xr:uid="{EAA89599-228A-4DB7-81C9-5DE86B6AA907}"/>
    <cellStyle name="_Kar Tevzi 00_Gross Inflow (@ageas share)" xfId="6158" xr:uid="{1446DCCA-D496-4436-A815-C9E5F2A7EF9F}"/>
    <cellStyle name="_Kar Tevzi 00_Life (EU)" xfId="6159" xr:uid="{6171AE6B-04BA-48C8-AAC0-3FD53525A6C4}"/>
    <cellStyle name="_Kar Tevzi 00_Slide_14 (2)" xfId="6160" xr:uid="{A31081C9-373D-4AEC-BCBD-EA134147B58D}"/>
    <cellStyle name="_Kar Tevzi 00_Slide_30 (2)" xfId="6161" xr:uid="{638256A1-3A20-4581-9D0B-04CB41174B4E}"/>
    <cellStyle name="_Kar Tevzi 00_Slide_37 (1)" xfId="6162" xr:uid="{1A4EA91A-1963-4787-8B59-E636CF7757E5}"/>
    <cellStyle name="_Kar Tevzi 00_Visionline (Net profit)" xfId="6163" xr:uid="{86FC1920-4E22-4098-964A-5F951E0A3F43}"/>
    <cellStyle name="_KAR ZARAR" xfId="6164" xr:uid="{6E481F14-5BFA-4A64-B6C9-3A8C485AF8BE}"/>
    <cellStyle name="_Kar Zarar 31.12.01" xfId="6165" xr:uid="{8F27E43D-8AFD-4827-9E2C-A3E2A64538B0}"/>
    <cellStyle name="_Kar Zarar 31.12.01 10" xfId="6166" xr:uid="{1FCCCE1F-6621-46FB-9D2F-B7E9CAD74BDA}"/>
    <cellStyle name="_Kar Zarar 31.12.01 2" xfId="6167" xr:uid="{F88EBBAB-C0B2-43B5-BCBD-412146150F8F}"/>
    <cellStyle name="_Kar Zarar 31.12.01 3" xfId="6168" xr:uid="{E3523707-7A0D-4D02-A321-2061EC7DE7D8}"/>
    <cellStyle name="_Kar Zarar 31.12.01 4" xfId="6169" xr:uid="{BFAEE566-F873-4A88-B0FB-E16F91BBC5B5}"/>
    <cellStyle name="_Kar Zarar 31.12.01 5" xfId="6170" xr:uid="{0277295A-420C-4116-BF9F-C57EDF1664B9}"/>
    <cellStyle name="_Kar Zarar 31.12.01 6" xfId="6171" xr:uid="{6AC65957-7769-45C2-A38C-A5E425B4512E}"/>
    <cellStyle name="_Kar Zarar 31.12.01 7" xfId="6172" xr:uid="{AE8AA216-3CC8-458D-8636-B9B90BC889C4}"/>
    <cellStyle name="_Kar Zarar 31.12.01 8" xfId="6173" xr:uid="{3158D66D-9D5B-43E7-A071-C26BED38C6D8}"/>
    <cellStyle name="_Kar Zarar 31.12.01 9" xfId="6174" xr:uid="{F67AB66A-B5A5-49AE-AE8E-20DAED9A8612}"/>
    <cellStyle name="_KAR ZARAR_1" xfId="6175" xr:uid="{1DC95CA2-353C-415E-A379-F5639AD883D4}"/>
    <cellStyle name="_KAR ZARAR_1 10" xfId="6176" xr:uid="{98BF58BF-76B1-4E0A-B37A-5475A64B2F30}"/>
    <cellStyle name="_KAR ZARAR_1 10_Gross Inflow (@ageas share)" xfId="6177" xr:uid="{EDF00388-3CF7-402A-B72F-05BA019A407A}"/>
    <cellStyle name="_KAR ZARAR_1 10_Life (EU)" xfId="6178" xr:uid="{B984DFFA-C984-4603-B010-039037CC7023}"/>
    <cellStyle name="_KAR ZARAR_1 10_Slide_14 (2)" xfId="6179" xr:uid="{EB3EB1F8-559E-4EAA-B4BB-1E6635CC8DD6}"/>
    <cellStyle name="_KAR ZARAR_1 10_Slide_30 (2)" xfId="6180" xr:uid="{C8002772-78DD-4F2E-BB94-27E8BB2E9AB2}"/>
    <cellStyle name="_KAR ZARAR_1 10_Slide_37 (1)" xfId="6181" xr:uid="{D8FFB199-1DEF-484B-B30D-34F857771E45}"/>
    <cellStyle name="_KAR ZARAR_1 10_Visionline (Net profit)" xfId="6182" xr:uid="{C8599269-8C74-42F2-B299-87A5C6F3D9B2}"/>
    <cellStyle name="_KAR ZARAR_1 2" xfId="6183" xr:uid="{E084091B-4D00-4AF5-8C81-A25E3156E7F0}"/>
    <cellStyle name="_KAR ZARAR_1 2_Gross Inflow (@ageas share)" xfId="6184" xr:uid="{ABFD4718-D9BD-4335-A623-0FA2E71B731D}"/>
    <cellStyle name="_KAR ZARAR_1 2_Life (EU)" xfId="6185" xr:uid="{8F2E5ADD-3A91-4F61-8618-0F208AEBAC5F}"/>
    <cellStyle name="_KAR ZARAR_1 2_Slide_14 (2)" xfId="6186" xr:uid="{42426F12-A614-4B7F-BC64-29E27AEF2060}"/>
    <cellStyle name="_KAR ZARAR_1 2_Slide_30 (2)" xfId="6187" xr:uid="{F7A35901-82B8-47A7-91C3-338390FAC438}"/>
    <cellStyle name="_KAR ZARAR_1 2_Slide_37 (1)" xfId="6188" xr:uid="{A187DD1B-78DD-4822-BA1F-6373C7AE1A15}"/>
    <cellStyle name="_KAR ZARAR_1 2_Visionline (Net profit)" xfId="6189" xr:uid="{ADBFC484-FF0D-43CF-A2A8-968C99AE5BCB}"/>
    <cellStyle name="_KAR ZARAR_1 3" xfId="6190" xr:uid="{D2243737-DEB1-4394-A940-10415BB5ECB7}"/>
    <cellStyle name="_KAR ZARAR_1 3_Gross Inflow (@ageas share)" xfId="6191" xr:uid="{7C2B5A2A-7B84-497A-9CBD-4C64E26B3730}"/>
    <cellStyle name="_KAR ZARAR_1 3_Life (EU)" xfId="6192" xr:uid="{B5443796-C579-47B4-BA42-6DFEDD87AC9E}"/>
    <cellStyle name="_KAR ZARAR_1 3_Slide_14 (2)" xfId="6193" xr:uid="{7AF53AED-785A-45E7-B77E-A8E6EA1FF5F0}"/>
    <cellStyle name="_KAR ZARAR_1 3_Slide_30 (2)" xfId="6194" xr:uid="{3CDA1676-3336-49A7-B0F7-C3FA3FA7C63B}"/>
    <cellStyle name="_KAR ZARAR_1 3_Slide_37 (1)" xfId="6195" xr:uid="{E09E514C-4886-4630-9401-9D5678CBBC87}"/>
    <cellStyle name="_KAR ZARAR_1 3_Visionline (Net profit)" xfId="6196" xr:uid="{241DE927-A6CC-4E94-A8FB-8E4B3E5DB00E}"/>
    <cellStyle name="_KAR ZARAR_1 4" xfId="6197" xr:uid="{72B33D9D-914B-4796-A5D0-7F4E4D20A02F}"/>
    <cellStyle name="_KAR ZARAR_1 4_Gross Inflow (@ageas share)" xfId="6198" xr:uid="{FE6DC363-DE07-4793-9528-6FA38832F60F}"/>
    <cellStyle name="_KAR ZARAR_1 4_Life (EU)" xfId="6199" xr:uid="{EF1257AD-0A66-4456-8887-9F62FEB533C0}"/>
    <cellStyle name="_KAR ZARAR_1 4_Slide_14 (2)" xfId="6200" xr:uid="{6239E715-8D91-4E48-BF6E-1E9A46B11C9D}"/>
    <cellStyle name="_KAR ZARAR_1 4_Slide_30 (2)" xfId="6201" xr:uid="{B68E6BA4-6356-4549-99A4-680E4DE5CC4F}"/>
    <cellStyle name="_KAR ZARAR_1 4_Slide_37 (1)" xfId="6202" xr:uid="{6C4F5D42-C5AF-4379-B02B-CD1409B93A5D}"/>
    <cellStyle name="_KAR ZARAR_1 4_Visionline (Net profit)" xfId="6203" xr:uid="{5AB45B3E-7C19-4F6A-A98E-906E220ACC9C}"/>
    <cellStyle name="_KAR ZARAR_1 5" xfId="6204" xr:uid="{DE94BEDF-94E0-4503-B347-12B3BAFD1078}"/>
    <cellStyle name="_KAR ZARAR_1 5_Gross Inflow (@ageas share)" xfId="6205" xr:uid="{03880ED8-BA12-465F-A89F-AA577639B33B}"/>
    <cellStyle name="_KAR ZARAR_1 5_Life (EU)" xfId="6206" xr:uid="{A03B7A28-B5C5-4469-86D2-97D757F0CF97}"/>
    <cellStyle name="_KAR ZARAR_1 5_Slide_14 (2)" xfId="6207" xr:uid="{3C15221B-75F1-434B-8A99-E6F60B8E27AD}"/>
    <cellStyle name="_KAR ZARAR_1 5_Slide_30 (2)" xfId="6208" xr:uid="{16D16DF4-461C-4CB4-B320-173663818465}"/>
    <cellStyle name="_KAR ZARAR_1 5_Slide_37 (1)" xfId="6209" xr:uid="{53163284-BEB5-4C61-B6F4-C1954D0AC0E6}"/>
    <cellStyle name="_KAR ZARAR_1 5_Visionline (Net profit)" xfId="6210" xr:uid="{84683C57-A560-4DD0-976A-C7DE8BC33BF2}"/>
    <cellStyle name="_KAR ZARAR_1 6" xfId="6211" xr:uid="{ADA28D5D-8B8C-4555-A883-21C1A1A43A1A}"/>
    <cellStyle name="_KAR ZARAR_1 6_Gross Inflow (@ageas share)" xfId="6212" xr:uid="{4BCCFEA6-143B-4F4A-8D6D-38445284A0BD}"/>
    <cellStyle name="_KAR ZARAR_1 6_Life (EU)" xfId="6213" xr:uid="{9C75D194-6153-4FB1-AB6C-26A7A1CD65C0}"/>
    <cellStyle name="_KAR ZARAR_1 6_Slide_14 (2)" xfId="6214" xr:uid="{ECA742B1-27DA-4A0B-B8F5-D5BBB9C81020}"/>
    <cellStyle name="_KAR ZARAR_1 6_Slide_30 (2)" xfId="6215" xr:uid="{CC17078B-DD5C-449A-AE96-7400DDA87CC8}"/>
    <cellStyle name="_KAR ZARAR_1 6_Slide_37 (1)" xfId="6216" xr:uid="{C07D7E74-5903-4D11-8826-5272478105A4}"/>
    <cellStyle name="_KAR ZARAR_1 6_Visionline (Net profit)" xfId="6217" xr:uid="{23C2AB64-AC43-4187-B1B6-393EE6CE9FC9}"/>
    <cellStyle name="_KAR ZARAR_1 7" xfId="6218" xr:uid="{16C32ABD-E866-4F27-8142-97FBD529C441}"/>
    <cellStyle name="_KAR ZARAR_1 7_Gross Inflow (@ageas share)" xfId="6219" xr:uid="{6F10269A-FF38-4525-8C32-81D970BC8EBC}"/>
    <cellStyle name="_KAR ZARAR_1 7_Life (EU)" xfId="6220" xr:uid="{BDAFA227-0508-49BC-A5F3-ABDD0A1BDEDF}"/>
    <cellStyle name="_KAR ZARAR_1 7_Slide_14 (2)" xfId="6221" xr:uid="{265FB3E0-DCE0-49D0-8731-E8428C8E6E3F}"/>
    <cellStyle name="_KAR ZARAR_1 7_Slide_30 (2)" xfId="6222" xr:uid="{1F01BF26-C759-4F63-AB9E-6887502E63C6}"/>
    <cellStyle name="_KAR ZARAR_1 7_Slide_37 (1)" xfId="6223" xr:uid="{F9127A78-D783-43C9-9EDD-B2B33F1DF580}"/>
    <cellStyle name="_KAR ZARAR_1 7_Visionline (Net profit)" xfId="6224" xr:uid="{EFC5773A-0860-44F4-BDA9-BDD66C6EA6BD}"/>
    <cellStyle name="_KAR ZARAR_1 8" xfId="6225" xr:uid="{963512D2-928A-419E-9DF1-2D13577F587F}"/>
    <cellStyle name="_KAR ZARAR_1 8_Gross Inflow (@ageas share)" xfId="6226" xr:uid="{6CA61FE0-C2D9-4868-9FF9-06902A14BCA7}"/>
    <cellStyle name="_KAR ZARAR_1 8_Life (EU)" xfId="6227" xr:uid="{72E3D2EC-50F3-468E-9AD8-2E54BFE4C41C}"/>
    <cellStyle name="_KAR ZARAR_1 8_Slide_14 (2)" xfId="6228" xr:uid="{4AF92263-C15F-4DDB-B12A-D63F1DDB926F}"/>
    <cellStyle name="_KAR ZARAR_1 8_Slide_30 (2)" xfId="6229" xr:uid="{67E456DD-D213-49DD-98E6-13DBC0BF60D0}"/>
    <cellStyle name="_KAR ZARAR_1 8_Slide_37 (1)" xfId="6230" xr:uid="{07F45F3A-0E18-49B1-A703-D02C459EEE6F}"/>
    <cellStyle name="_KAR ZARAR_1 8_Visionline (Net profit)" xfId="6231" xr:uid="{BD7209AF-9A72-4888-89AE-B6E40105BDB9}"/>
    <cellStyle name="_KAR ZARAR_1 9" xfId="6232" xr:uid="{B55B66ED-856F-461A-9D9A-E781417C0E1F}"/>
    <cellStyle name="_KAR ZARAR_1 9_Gross Inflow (@ageas share)" xfId="6233" xr:uid="{12408D6E-4E46-42DA-B341-27A997521DBD}"/>
    <cellStyle name="_KAR ZARAR_1 9_Life (EU)" xfId="6234" xr:uid="{3C74D2FF-8EE0-43D3-A93E-3A6AFF908453}"/>
    <cellStyle name="_KAR ZARAR_1 9_Slide_14 (2)" xfId="6235" xr:uid="{DE01297C-E693-4178-B3EE-F336E84A06DE}"/>
    <cellStyle name="_KAR ZARAR_1 9_Slide_30 (2)" xfId="6236" xr:uid="{0A46C0D2-9DAC-4244-B7C0-6A577F1FA3CF}"/>
    <cellStyle name="_KAR ZARAR_1 9_Slide_37 (1)" xfId="6237" xr:uid="{84BF913B-E941-439C-A3F6-3FF9AAA2A8D0}"/>
    <cellStyle name="_KAR ZARAR_1 9_Visionline (Net profit)" xfId="6238" xr:uid="{4AB0E1AC-C2DE-47D6-BB06-967D7839013E}"/>
    <cellStyle name="_KAR ZARAR_1_Gross Inflow (@ageas share)" xfId="6239" xr:uid="{4DAA7BDF-E9F6-464C-AA27-2F02085FD9FA}"/>
    <cellStyle name="_KAR ZARAR_1_Life (EU)" xfId="6240" xr:uid="{BCE9D283-BD7A-438E-B44E-4BA1951F1F91}"/>
    <cellStyle name="_KAR ZARAR_1_Slide_14 (2)" xfId="6241" xr:uid="{71A04E28-EF86-47DD-A2CB-AF8572C943C9}"/>
    <cellStyle name="_KAR ZARAR_1_Slide_30 (2)" xfId="6242" xr:uid="{8CB35A3D-AC4F-434B-B33D-A8B46EAC6649}"/>
    <cellStyle name="_KAR ZARAR_1_Slide_37 (1)" xfId="6243" xr:uid="{B0F272F2-F493-4E31-91BD-1C7926E62296}"/>
    <cellStyle name="_KAR ZARAR_1_Visionline (Net profit)" xfId="6244" xr:uid="{8B55B5D1-E8B0-456E-81E1-01B3F34383B3}"/>
    <cellStyle name="_KAR ZARAR_2" xfId="6245" xr:uid="{53CA758A-4E5F-4342-AEA9-61A502F63EDB}"/>
    <cellStyle name="_KAR ZARAR_2 10" xfId="6246" xr:uid="{D33746CA-9E01-4C59-8C3F-1E7D9FF29A03}"/>
    <cellStyle name="_KAR ZARAR_2 2" xfId="6247" xr:uid="{1104BCEC-765C-4C6F-84F9-503BC12C0E86}"/>
    <cellStyle name="_KAR ZARAR_2 3" xfId="6248" xr:uid="{8D8F3294-8481-4E68-B712-0883671428CC}"/>
    <cellStyle name="_KAR ZARAR_2 4" xfId="6249" xr:uid="{B852F80C-F18D-414D-A382-AE2DC92F223A}"/>
    <cellStyle name="_KAR ZARAR_2 5" xfId="6250" xr:uid="{EDFC4EF6-573C-4022-BAEC-D64F43606DE8}"/>
    <cellStyle name="_KAR ZARAR_2 6" xfId="6251" xr:uid="{B7C3A9A2-A578-4A18-B0C6-FE4B79428C97}"/>
    <cellStyle name="_KAR ZARAR_2 7" xfId="6252" xr:uid="{EA102118-AFE9-442E-81F3-CA98D467C246}"/>
    <cellStyle name="_KAR ZARAR_2 8" xfId="6253" xr:uid="{4B4C32D7-A3BD-4169-8CE5-BF4B96442C2B}"/>
    <cellStyle name="_KAR ZARAR_2 9" xfId="6254" xr:uid="{1CA305B8-6EE9-416A-981F-48B98271EE46}"/>
    <cellStyle name="_KAR ZARAR_3" xfId="6255" xr:uid="{0D58A73A-DD87-4863-89E8-C67962074F23}"/>
    <cellStyle name="_KAR ZARAR_3 10" xfId="6256" xr:uid="{6CC91CE7-1A05-4C6B-92FB-359DBB8854A9}"/>
    <cellStyle name="_KAR ZARAR_3 2" xfId="6257" xr:uid="{AF3E6C58-97AA-4AAA-BA84-2BBAA5445258}"/>
    <cellStyle name="_KAR ZARAR_3 3" xfId="6258" xr:uid="{0140DB18-329D-4C05-B6E2-20F7454261DA}"/>
    <cellStyle name="_KAR ZARAR_3 4" xfId="6259" xr:uid="{6170C444-8896-44B5-A78A-80B0445272F6}"/>
    <cellStyle name="_KAR ZARAR_3 5" xfId="6260" xr:uid="{F76BB8E5-5EE4-4DAE-807F-DF717B739919}"/>
    <cellStyle name="_KAR ZARAR_3 6" xfId="6261" xr:uid="{734A6A3B-3238-4315-80CE-635DFE5C9E86}"/>
    <cellStyle name="_KAR ZARAR_3 7" xfId="6262" xr:uid="{F87333FE-413B-4A9B-B07D-285AAC2B94B1}"/>
    <cellStyle name="_KAR ZARAR_3 8" xfId="6263" xr:uid="{55D0E50E-A8F3-432E-A9DD-1A27A0B4F669}"/>
    <cellStyle name="_KAR ZARAR_3 9" xfId="6264" xr:uid="{94A1714F-4B48-4B8E-BB04-72405BF74639}"/>
    <cellStyle name="_KAR ZARAR_4" xfId="6265" xr:uid="{F6DD73E1-E1C2-4C19-8F36-39CCD4C9B027}"/>
    <cellStyle name="_KAR ZARAR_4 10" xfId="6266" xr:uid="{68F00849-30DE-42BE-8E0F-6B6285E3B0A2}"/>
    <cellStyle name="_KAR ZARAR_4 2" xfId="6267" xr:uid="{0E41853D-3DA4-4AE2-B808-B7AFFB98F34A}"/>
    <cellStyle name="_KAR ZARAR_4 3" xfId="6268" xr:uid="{7DAA989C-6EF3-44EE-9465-DDA517283B41}"/>
    <cellStyle name="_KAR ZARAR_4 4" xfId="6269" xr:uid="{0E618685-31DB-45EA-8ADA-C8D2EFEE18E4}"/>
    <cellStyle name="_KAR ZARAR_4 5" xfId="6270" xr:uid="{DA143FC1-70FF-4253-B415-0CF96F1BF0FD}"/>
    <cellStyle name="_KAR ZARAR_4 6" xfId="6271" xr:uid="{28343A56-094F-4AE9-ACFF-76DC9CBC4AAA}"/>
    <cellStyle name="_KAR ZARAR_4 7" xfId="6272" xr:uid="{4DCD1668-7831-4D14-918F-C3C1EC54C4FD}"/>
    <cellStyle name="_KAR ZARAR_4 8" xfId="6273" xr:uid="{C5B9C84E-B6E9-4055-804F-DAD1302C58BE}"/>
    <cellStyle name="_KAR ZARAR_4 9" xfId="6274" xr:uid="{B1767B56-DBD0-4349-A5D6-68FBC55DF578}"/>
    <cellStyle name="_KAR ZARAR_5" xfId="6275" xr:uid="{109E8878-F4B2-4061-BAE8-FE834BAA7CF4}"/>
    <cellStyle name="_KAR ZARAR_5 10" xfId="6276" xr:uid="{B241793F-EBAA-4276-9E24-3FB4A18B798B}"/>
    <cellStyle name="_KAR ZARAR_5 2" xfId="6277" xr:uid="{1D6C4584-B963-465D-8D75-A8DB11130FB6}"/>
    <cellStyle name="_KAR ZARAR_5 3" xfId="6278" xr:uid="{D2834178-7749-4A65-A683-1001F4FD708D}"/>
    <cellStyle name="_KAR ZARAR_5 4" xfId="6279" xr:uid="{BD76A7B8-9506-4EBC-89B5-2FEB2599556C}"/>
    <cellStyle name="_KAR ZARAR_5 5" xfId="6280" xr:uid="{90B47B0E-40E9-4C3E-A8BA-59B349C0A443}"/>
    <cellStyle name="_KAR ZARAR_5 6" xfId="6281" xr:uid="{CE94139F-5F7D-48E1-AB2A-B1B615F6ECA5}"/>
    <cellStyle name="_KAR ZARAR_5 7" xfId="6282" xr:uid="{81318E6B-4AF6-4701-84C8-670C12C2F0ED}"/>
    <cellStyle name="_KAR ZARAR_5 8" xfId="6283" xr:uid="{A3D3535F-024B-4754-8000-6286F8CF52ED}"/>
    <cellStyle name="_KAR ZARAR_5 9" xfId="6284" xr:uid="{5474500A-7EBC-4E1E-91D8-9C58405F7766}"/>
    <cellStyle name="_KAR ZARAR_6" xfId="6285" xr:uid="{134C8209-2A39-4EDA-B1D5-E68C340EA64D}"/>
    <cellStyle name="_KAR ZARAR_7" xfId="6286" xr:uid="{E63910E3-86D1-43D6-9DFE-5CDCABB0FBD5}"/>
    <cellStyle name="_KAR ZARAR_8" xfId="6287" xr:uid="{ABAC35C4-E3BD-4CF1-AFA1-6433832E5775}"/>
    <cellStyle name="_KAR ZARAR_8 10" xfId="6288" xr:uid="{A9EE695F-8D4D-485D-84F8-DCB424F9FE6D}"/>
    <cellStyle name="_KAR ZARAR_8 2" xfId="6289" xr:uid="{FCD8297B-3F14-407D-864D-75BB8A057E19}"/>
    <cellStyle name="_KAR ZARAR_8 3" xfId="6290" xr:uid="{1DB84276-0E21-436A-B2BB-14E0CC88F525}"/>
    <cellStyle name="_KAR ZARAR_8 4" xfId="6291" xr:uid="{03D475C5-6FC8-46A8-89BB-E7F03584BB82}"/>
    <cellStyle name="_KAR ZARAR_8 5" xfId="6292" xr:uid="{CD8EA13B-80DA-4AF9-8539-14CD0F652F4C}"/>
    <cellStyle name="_KAR ZARAR_8 6" xfId="6293" xr:uid="{98198380-377B-46A0-ABEE-15C23B8AF265}"/>
    <cellStyle name="_KAR ZARAR_8 7" xfId="6294" xr:uid="{59899CCB-0A76-4E22-8B62-230B5BC0F7AD}"/>
    <cellStyle name="_KAR ZARAR_8 8" xfId="6295" xr:uid="{19CA8D14-6280-41BA-82A1-B8E56298AE52}"/>
    <cellStyle name="_KAR ZARAR_8 9" xfId="6296" xr:uid="{F4A10042-AF47-4760-80BE-DC522A91F63D}"/>
    <cellStyle name="_KAR ZARAR_9" xfId="6297" xr:uid="{B59C6411-4971-4DAF-88A1-DB35AA9A6230}"/>
    <cellStyle name="_KAR ZARAR_9 10" xfId="6298" xr:uid="{E396A8A4-3209-4EC9-B276-E9EE05547E18}"/>
    <cellStyle name="_KAR ZARAR_9 2" xfId="6299" xr:uid="{20316DFC-684C-4874-82CB-E43879B42008}"/>
    <cellStyle name="_KAR ZARAR_9 3" xfId="6300" xr:uid="{3AE2B228-0035-4CC6-8030-91D995B1834E}"/>
    <cellStyle name="_KAR ZARAR_9 4" xfId="6301" xr:uid="{6853B096-49D0-4D25-8D04-ACA8CDBCE54F}"/>
    <cellStyle name="_KAR ZARAR_9 5" xfId="6302" xr:uid="{A095DA46-AA6D-44FA-A2FD-4D2DCE22B74B}"/>
    <cellStyle name="_KAR ZARAR_9 6" xfId="6303" xr:uid="{54A75D67-0087-49DF-BDFD-E782686DF7A7}"/>
    <cellStyle name="_KAR ZARAR_9 7" xfId="6304" xr:uid="{87C1FF28-2D6C-47BB-A02F-326170A6F79C}"/>
    <cellStyle name="_KAR ZARAR_9 8" xfId="6305" xr:uid="{A3DD6FAB-C5D1-45C7-B224-36C31FBC872D}"/>
    <cellStyle name="_KAR ZARAR_9 9" xfId="6306" xr:uid="{6A5636E1-3E42-4666-BF8E-A422EE703E06}"/>
    <cellStyle name="_KAR ZARAR_A" xfId="6307" xr:uid="{5E006B83-1CCB-4EC2-8E63-ADD65A202D72}"/>
    <cellStyle name="_KAR ZARAR_B" xfId="6308" xr:uid="{39D0A3CA-89BA-48C7-9E2C-9BF149A082BF}"/>
    <cellStyle name="_KAR ZARAR_C" xfId="6309" xr:uid="{A3A9040B-EA48-4DF2-B9C0-78B8BF4B5F1F}"/>
    <cellStyle name="_KAR ZARAR_D" xfId="6310" xr:uid="{7F2CC18D-6472-4725-AC79-0125C0090653}"/>
    <cellStyle name="_KAR ZARAR_D 2" xfId="6311" xr:uid="{BBE444DC-E41A-4A49-B448-75B60371767B}"/>
    <cellStyle name="_KAR ZARAR_D 3" xfId="6312" xr:uid="{67DDAAFB-0C0B-4E3B-BC3B-DFB0F45BAC6B}"/>
    <cellStyle name="_KAR ZARAR_E" xfId="6313" xr:uid="{7CCB5F91-D5C9-4D32-B19B-E36B7D4DB6F0}"/>
    <cellStyle name="_KAR ZARAR_E 2" xfId="6314" xr:uid="{4C8C72EE-7148-4A17-9596-683B8B2EF558}"/>
    <cellStyle name="_KAR ZARAR_E 3" xfId="6315" xr:uid="{68EEB93D-C723-4D04-8E05-294FAA75E6A4}"/>
    <cellStyle name="_KAR ZARAR_F" xfId="6316" xr:uid="{A394CEB8-1D2C-4518-A764-120883AE1B65}"/>
    <cellStyle name="_KAR ZARAR_F 10" xfId="6317" xr:uid="{2C2A28A2-C2C8-40B1-9D99-72C74753CF86}"/>
    <cellStyle name="_KAR ZARAR_F 10_Gross Inflow (@ageas share)" xfId="6318" xr:uid="{A79D8275-24A3-4BE8-B218-A9E8E78B55DD}"/>
    <cellStyle name="_KAR ZARAR_F 10_Life (EU)" xfId="6319" xr:uid="{C25558FD-46FE-4027-AA66-88CE7E22D5A9}"/>
    <cellStyle name="_KAR ZARAR_F 10_Slide_14 (2)" xfId="6320" xr:uid="{B8C1632C-C624-425C-BE97-BA98A0BF03F8}"/>
    <cellStyle name="_KAR ZARAR_F 10_Slide_30 (2)" xfId="6321" xr:uid="{7C5508D2-7798-444C-B6E8-8E5A3038CB4E}"/>
    <cellStyle name="_KAR ZARAR_F 10_Slide_37 (1)" xfId="6322" xr:uid="{651F9285-C802-4CBF-A1E4-11B0C606D5B4}"/>
    <cellStyle name="_KAR ZARAR_F 10_Visionline (Net profit)" xfId="6323" xr:uid="{8911456C-E430-4EFE-8ED6-0A92484CFCC9}"/>
    <cellStyle name="_KAR ZARAR_F 2" xfId="6324" xr:uid="{AB4823FE-708D-4D88-9409-8D43DD6BA40D}"/>
    <cellStyle name="_KAR ZARAR_F 2_Gross Inflow (@ageas share)" xfId="6325" xr:uid="{E849D30D-24A1-49F1-B239-A7D7B3EBAEC2}"/>
    <cellStyle name="_KAR ZARAR_F 2_Life (EU)" xfId="6326" xr:uid="{830792FB-29C4-41EA-A585-5772DEE5EE23}"/>
    <cellStyle name="_KAR ZARAR_F 2_Slide_14 (2)" xfId="6327" xr:uid="{0E9A9328-B2A7-4EFD-80F4-0559CC829019}"/>
    <cellStyle name="_KAR ZARAR_F 2_Slide_30 (2)" xfId="6328" xr:uid="{23623BE9-08F1-483E-B425-59B89B13BE25}"/>
    <cellStyle name="_KAR ZARAR_F 2_Slide_37 (1)" xfId="6329" xr:uid="{CA0D7F0B-786B-4178-A199-4859E411BAD5}"/>
    <cellStyle name="_KAR ZARAR_F 2_Visionline (Net profit)" xfId="6330" xr:uid="{D5C536A6-5A98-4063-B236-F659A8E7EB22}"/>
    <cellStyle name="_KAR ZARAR_F 3" xfId="6331" xr:uid="{BCC0B070-D91A-4E76-B87B-BBADD65E8EF4}"/>
    <cellStyle name="_KAR ZARAR_F 3_Gross Inflow (@ageas share)" xfId="6332" xr:uid="{0D909B12-64C5-48CF-998B-11B725D127A2}"/>
    <cellStyle name="_KAR ZARAR_F 3_Life (EU)" xfId="6333" xr:uid="{DF9655BD-1832-4EB2-981C-45A722C02BD1}"/>
    <cellStyle name="_KAR ZARAR_F 3_Slide_14 (2)" xfId="6334" xr:uid="{FEB7C956-E45D-4BDA-880C-75E18FBD7BD1}"/>
    <cellStyle name="_KAR ZARAR_F 3_Slide_30 (2)" xfId="6335" xr:uid="{217A4C23-E590-47FF-967B-A43C1A558F1A}"/>
    <cellStyle name="_KAR ZARAR_F 3_Slide_37 (1)" xfId="6336" xr:uid="{B0B47E85-A605-4BD0-947F-9541870A3D85}"/>
    <cellStyle name="_KAR ZARAR_F 3_Visionline (Net profit)" xfId="6337" xr:uid="{3B7759AC-6991-4F24-9564-DCCBEA79F3ED}"/>
    <cellStyle name="_KAR ZARAR_F 4" xfId="6338" xr:uid="{C26930DD-A9EE-48E3-A897-9B826D749C9E}"/>
    <cellStyle name="_KAR ZARAR_F 4_Gross Inflow (@ageas share)" xfId="6339" xr:uid="{7C2939BB-3F52-41FE-9F80-F67CC146F52B}"/>
    <cellStyle name="_KAR ZARAR_F 4_Life (EU)" xfId="6340" xr:uid="{7956861F-950A-411F-8BB4-0792319165DD}"/>
    <cellStyle name="_KAR ZARAR_F 4_Slide_14 (2)" xfId="6341" xr:uid="{3EAE6F30-179A-4F84-84B2-DF9612109777}"/>
    <cellStyle name="_KAR ZARAR_F 4_Slide_30 (2)" xfId="6342" xr:uid="{9BCC095D-66F1-4557-AB70-C36110301D72}"/>
    <cellStyle name="_KAR ZARAR_F 4_Slide_37 (1)" xfId="6343" xr:uid="{7E166FEC-18F1-411D-9967-DA4C53926FB3}"/>
    <cellStyle name="_KAR ZARAR_F 4_Visionline (Net profit)" xfId="6344" xr:uid="{DB48FCA4-A816-4182-8DE7-E803C8E106E6}"/>
    <cellStyle name="_KAR ZARAR_F 5" xfId="6345" xr:uid="{8BEE3DC2-5801-466C-9C34-96D7CA3A591B}"/>
    <cellStyle name="_KAR ZARAR_F 5_Gross Inflow (@ageas share)" xfId="6346" xr:uid="{6FC9DE8A-8A53-4E4A-B722-FCDF75EB6F62}"/>
    <cellStyle name="_KAR ZARAR_F 5_Life (EU)" xfId="6347" xr:uid="{7BE619D5-D2D9-44FE-ABCF-14CB41EB9A34}"/>
    <cellStyle name="_KAR ZARAR_F 5_Slide_14 (2)" xfId="6348" xr:uid="{FFB13152-6EB9-44C3-B043-E699C4EF0F08}"/>
    <cellStyle name="_KAR ZARAR_F 5_Slide_30 (2)" xfId="6349" xr:uid="{9DD420F4-B788-494D-BC52-841F2DF757D9}"/>
    <cellStyle name="_KAR ZARAR_F 5_Slide_37 (1)" xfId="6350" xr:uid="{6AF785AA-F260-4D05-BDBA-1F8109DCD39F}"/>
    <cellStyle name="_KAR ZARAR_F 5_Visionline (Net profit)" xfId="6351" xr:uid="{A7DA4C6D-2B70-4086-BC58-F70BD259D00B}"/>
    <cellStyle name="_KAR ZARAR_F 6" xfId="6352" xr:uid="{82B2B751-9238-4CCB-A40A-6C00F9B93090}"/>
    <cellStyle name="_KAR ZARAR_F 6_Gross Inflow (@ageas share)" xfId="6353" xr:uid="{CA2849C9-0202-4E54-994F-DEB6E1F3BB59}"/>
    <cellStyle name="_KAR ZARAR_F 6_Life (EU)" xfId="6354" xr:uid="{20FEA0D7-80C7-4583-B25F-5D0D3E0E611B}"/>
    <cellStyle name="_KAR ZARAR_F 6_Slide_14 (2)" xfId="6355" xr:uid="{D2E37967-78C5-4503-B991-3D43A1060735}"/>
    <cellStyle name="_KAR ZARAR_F 6_Slide_30 (2)" xfId="6356" xr:uid="{51206B4A-118B-475A-AC8C-6C312F954974}"/>
    <cellStyle name="_KAR ZARAR_F 6_Slide_37 (1)" xfId="6357" xr:uid="{0940EE8C-C8F7-47DB-B73E-099F8CEBB92F}"/>
    <cellStyle name="_KAR ZARAR_F 6_Visionline (Net profit)" xfId="6358" xr:uid="{90ABFEE0-1C48-4F28-9E7E-A17C08C9AB79}"/>
    <cellStyle name="_KAR ZARAR_F 7" xfId="6359" xr:uid="{C5A0B968-881A-4F63-B0D5-87AFB28C58BE}"/>
    <cellStyle name="_KAR ZARAR_F 7_Gross Inflow (@ageas share)" xfId="6360" xr:uid="{76E6A76F-8D14-41F9-A9C0-A13F6E57CDA0}"/>
    <cellStyle name="_KAR ZARAR_F 7_Life (EU)" xfId="6361" xr:uid="{59789CE9-ED91-44D4-BC01-D3E31A41520F}"/>
    <cellStyle name="_KAR ZARAR_F 7_Slide_14 (2)" xfId="6362" xr:uid="{835AB995-2075-489E-9602-16A1ED553AD4}"/>
    <cellStyle name="_KAR ZARAR_F 7_Slide_30 (2)" xfId="6363" xr:uid="{7A9062BC-39CD-4922-ADF0-C2FDC5359C46}"/>
    <cellStyle name="_KAR ZARAR_F 7_Slide_37 (1)" xfId="6364" xr:uid="{6B3534E1-9FD1-4D46-8D50-8B51141B8363}"/>
    <cellStyle name="_KAR ZARAR_F 7_Visionline (Net profit)" xfId="6365" xr:uid="{0FE6A3FB-8219-461F-ACB7-4186A90B5AF2}"/>
    <cellStyle name="_KAR ZARAR_F 8" xfId="6366" xr:uid="{7B24E3A6-2F4E-4052-A847-2F1F7DA8A4BC}"/>
    <cellStyle name="_KAR ZARAR_F 8_Gross Inflow (@ageas share)" xfId="6367" xr:uid="{B1E0082A-0A34-4C49-819C-0FBC19B23D51}"/>
    <cellStyle name="_KAR ZARAR_F 8_Life (EU)" xfId="6368" xr:uid="{F2701FED-0294-4104-81B9-E277A6D823E7}"/>
    <cellStyle name="_KAR ZARAR_F 8_Slide_14 (2)" xfId="6369" xr:uid="{1204015A-7B4B-4DD2-8F61-F90AD7299D18}"/>
    <cellStyle name="_KAR ZARAR_F 8_Slide_30 (2)" xfId="6370" xr:uid="{C67F7D14-9237-4C5F-BDBA-0ECD12896313}"/>
    <cellStyle name="_KAR ZARAR_F 8_Slide_37 (1)" xfId="6371" xr:uid="{07CF7685-91D6-4C1C-AC1C-B8DAC5FF7A07}"/>
    <cellStyle name="_KAR ZARAR_F 8_Visionline (Net profit)" xfId="6372" xr:uid="{662D2DA6-73BD-488D-8E16-B14BB70A44A8}"/>
    <cellStyle name="_KAR ZARAR_F 9" xfId="6373" xr:uid="{236D36FC-07EF-45F6-AA89-A5E0FB1CF5FB}"/>
    <cellStyle name="_KAR ZARAR_F 9_Gross Inflow (@ageas share)" xfId="6374" xr:uid="{0165F6A0-ACF5-479B-BF88-80829679F337}"/>
    <cellStyle name="_KAR ZARAR_F 9_Life (EU)" xfId="6375" xr:uid="{C6CBC8A0-34C6-4A68-A9D2-E1513FF970B2}"/>
    <cellStyle name="_KAR ZARAR_F 9_Slide_14 (2)" xfId="6376" xr:uid="{5AABFEF1-82B4-4733-9AE5-35C99FDD60B0}"/>
    <cellStyle name="_KAR ZARAR_F 9_Slide_30 (2)" xfId="6377" xr:uid="{772A5BC9-6CFC-41CE-B6C2-D3B429A6B609}"/>
    <cellStyle name="_KAR ZARAR_F 9_Slide_37 (1)" xfId="6378" xr:uid="{EC4C385E-FEEB-4554-BC71-CB59048C19B6}"/>
    <cellStyle name="_KAR ZARAR_F 9_Visionline (Net profit)" xfId="6379" xr:uid="{F6F18C8D-C44E-44CD-8469-E9EA88DEA509}"/>
    <cellStyle name="_KAR ZARAR_F_Gross Inflow (@ageas share)" xfId="6380" xr:uid="{8126F3D6-E41F-4926-8A7D-AE681001E3AA}"/>
    <cellStyle name="_KAR ZARAR_F_Life (EU)" xfId="6381" xr:uid="{92D90125-B58F-4A23-828C-E700565F2069}"/>
    <cellStyle name="_KAR ZARAR_F_Slide_14 (2)" xfId="6382" xr:uid="{304B9219-F1E3-47E9-A06D-A1C93F675A83}"/>
    <cellStyle name="_KAR ZARAR_F_Slide_30 (2)" xfId="6383" xr:uid="{9B77C6C9-0E88-4CF5-AF38-259ADFECC43D}"/>
    <cellStyle name="_KAR ZARAR_F_Slide_37 (1)" xfId="6384" xr:uid="{AC04FE0D-A3D3-4BF4-973A-C62E283A1D85}"/>
    <cellStyle name="_KAR ZARAR_F_Visionline (Net profit)" xfId="6385" xr:uid="{2D590337-4F8A-40DC-91A6-C6767073346F}"/>
    <cellStyle name="_KOC ALLIANZ HAYAT 31.12.2002 Monthly PL" xfId="6386" xr:uid="{BBC5546B-A630-4BC4-A4E9-6B0EB75BC1FD}"/>
    <cellStyle name="_KOC ALLIANZ HAYAT 31.12.2002 Monthly PL 10" xfId="6387" xr:uid="{A935C498-30B2-42C4-9F87-87F459D84E12}"/>
    <cellStyle name="_KOC ALLIANZ HAYAT 31.12.2002 Monthly PL 2" xfId="6388" xr:uid="{06B9BF9C-7BDD-438C-92A5-84F86C0E0B73}"/>
    <cellStyle name="_KOC ALLIANZ HAYAT 31.12.2002 Monthly PL 3" xfId="6389" xr:uid="{E9D3C95B-6550-470B-936B-36FB4EAF742F}"/>
    <cellStyle name="_KOC ALLIANZ HAYAT 31.12.2002 Monthly PL 4" xfId="6390" xr:uid="{8036B525-9F41-427B-A28A-E6BC47C77311}"/>
    <cellStyle name="_KOC ALLIANZ HAYAT 31.12.2002 Monthly PL 5" xfId="6391" xr:uid="{C34B2DD6-9B24-4B56-BE6F-CF0C60787C0A}"/>
    <cellStyle name="_KOC ALLIANZ HAYAT 31.12.2002 Monthly PL 6" xfId="6392" xr:uid="{11AF64D7-8B57-4D07-8B6C-A4E7CE0A48FC}"/>
    <cellStyle name="_KOC ALLIANZ HAYAT 31.12.2002 Monthly PL 7" xfId="6393" xr:uid="{EAACC0D8-D297-421A-94F8-5A9160A8337A}"/>
    <cellStyle name="_KOC ALLIANZ HAYAT 31.12.2002 Monthly PL 8" xfId="6394" xr:uid="{9F3B6174-D567-4D68-B919-9596C4858329}"/>
    <cellStyle name="_KOC ALLIANZ HAYAT 31.12.2002 Monthly PL 9" xfId="6395" xr:uid="{72961784-BC80-4C55-A10C-8D8E912E57A4}"/>
    <cellStyle name="_KZ 20.03.01" xfId="6396" xr:uid="{8B4869DA-73BF-4E7A-854C-FE23CA094760}"/>
    <cellStyle name="_KZ 20.03.01 10" xfId="6397" xr:uid="{5C7DD7CC-E691-4131-9C12-2B6993218BE6}"/>
    <cellStyle name="_KZ 20.03.01 2" xfId="6398" xr:uid="{88E11A1A-6E89-4201-9409-8EAEED0F1C76}"/>
    <cellStyle name="_KZ 20.03.01 3" xfId="6399" xr:uid="{6FC699DE-0848-4D3A-9A0A-71759A1F54AF}"/>
    <cellStyle name="_KZ 20.03.01 4" xfId="6400" xr:uid="{9125604C-FEF1-4E32-A25A-E251E29732EF}"/>
    <cellStyle name="_KZ 20.03.01 5" xfId="6401" xr:uid="{86DD0E94-8470-4BE8-8CF7-2C7457199B7F}"/>
    <cellStyle name="_KZ 20.03.01 6" xfId="6402" xr:uid="{CB18773D-75A2-489F-9A27-1105A3685CB2}"/>
    <cellStyle name="_KZ 20.03.01 7" xfId="6403" xr:uid="{468B0FEE-21D0-4301-8E69-C3733802FB9A}"/>
    <cellStyle name="_KZ 20.03.01 8" xfId="6404" xr:uid="{04781B6A-810C-4807-AB95-7D7E095EF140}"/>
    <cellStyle name="_KZ 20.03.01 9" xfId="6405" xr:uid="{5F28F0B7-F2EF-4674-95FC-F7A56306A12C}"/>
    <cellStyle name="_KZ 20.03.01_1" xfId="6406" xr:uid="{2B0A033E-065E-4566-AA85-91B2645DDA9A}"/>
    <cellStyle name="_KZ 20.03.01_1 10" xfId="6407" xr:uid="{E99B8F38-0594-47EB-905A-4DB064F46DD9}"/>
    <cellStyle name="_KZ 20.03.01_1 2" xfId="6408" xr:uid="{69584354-223D-44C0-BB77-87E2D28893ED}"/>
    <cellStyle name="_KZ 20.03.01_1 3" xfId="6409" xr:uid="{9E4D024F-C2DF-425B-9CD2-0E73AACE2D05}"/>
    <cellStyle name="_KZ 20.03.01_1 4" xfId="6410" xr:uid="{16310496-3A79-4F94-BD8F-75D363A3751B}"/>
    <cellStyle name="_KZ 20.03.01_1 5" xfId="6411" xr:uid="{F1154EA7-ACB8-435F-B707-9E941D422CF2}"/>
    <cellStyle name="_KZ 20.03.01_1 6" xfId="6412" xr:uid="{3F749444-DB29-4539-88DE-4572BF4A555B}"/>
    <cellStyle name="_KZ 20.03.01_1 7" xfId="6413" xr:uid="{66BE46BE-7AF8-4B52-865A-A50B0E53359F}"/>
    <cellStyle name="_KZ 20.03.01_1 8" xfId="6414" xr:uid="{F22E2B44-4405-4728-AE46-617C5B53D86F}"/>
    <cellStyle name="_KZ 20.03.01_1 9" xfId="6415" xr:uid="{90845BD1-53AA-439C-A87A-8D696314BF15}"/>
    <cellStyle name="_KZ 20.03.01_2" xfId="6416" xr:uid="{81A90EBD-CA49-408E-9BE1-FADBC319EC8A}"/>
    <cellStyle name="_KZ 20.03.01_2 10" xfId="6417" xr:uid="{B1D888E5-42CB-4018-886A-24D54CB22F2D}"/>
    <cellStyle name="_KZ 20.03.01_2 2" xfId="6418" xr:uid="{C57FA3AB-D16F-4D09-B2CC-C0A3E7DD3120}"/>
    <cellStyle name="_KZ 20.03.01_2 3" xfId="6419" xr:uid="{740F13B6-39FA-4722-8A69-A6AA9BD6FEA6}"/>
    <cellStyle name="_KZ 20.03.01_2 4" xfId="6420" xr:uid="{74B579F5-54FB-423B-9587-52B932B5B887}"/>
    <cellStyle name="_KZ 20.03.01_2 5" xfId="6421" xr:uid="{AC3CA75F-3A4E-494E-8E0E-972F44D39D45}"/>
    <cellStyle name="_KZ 20.03.01_2 6" xfId="6422" xr:uid="{968D32DC-7BE1-4050-95C5-B2D46DC5A737}"/>
    <cellStyle name="_KZ 20.03.01_2 7" xfId="6423" xr:uid="{B6719EAB-DE0B-4D3C-B091-C82A5E0108FC}"/>
    <cellStyle name="_KZ 20.03.01_2 8" xfId="6424" xr:uid="{8E1F64BC-D79D-40D7-BA1D-B456EBF50126}"/>
    <cellStyle name="_KZ 20.03.01_2 9" xfId="6425" xr:uid="{FFDE3A6D-1AD6-4528-BBFB-4CE776DFFA09}"/>
    <cellStyle name="_KZ 20.03.01_3" xfId="6426" xr:uid="{49754248-8D8A-4C6F-96E0-D381ACF278F8}"/>
    <cellStyle name="_KZ 20.03.01_3 10" xfId="6427" xr:uid="{3CBCB72B-0EF5-4752-8DD1-32C2E5AFC938}"/>
    <cellStyle name="_KZ 20.03.01_3 2" xfId="6428" xr:uid="{BCACAB68-3CF7-4254-94DB-D780632613A3}"/>
    <cellStyle name="_KZ 20.03.01_3 3" xfId="6429" xr:uid="{770CE5B1-37C6-44D5-BFF5-C703FBA577CB}"/>
    <cellStyle name="_KZ 20.03.01_3 4" xfId="6430" xr:uid="{660F585F-47F4-41B8-82ED-353E368EAA10}"/>
    <cellStyle name="_KZ 20.03.01_3 5" xfId="6431" xr:uid="{1D68520E-9B69-46C1-B834-F23B9952C6D6}"/>
    <cellStyle name="_KZ 20.03.01_3 6" xfId="6432" xr:uid="{721D335F-096A-4C08-BE52-F9188B5F0EE1}"/>
    <cellStyle name="_KZ 20.03.01_3 7" xfId="6433" xr:uid="{DF43F383-E6F6-4269-A5B9-B941F8A0BFE4}"/>
    <cellStyle name="_KZ 20.03.01_3 8" xfId="6434" xr:uid="{093968C0-E666-4C97-9827-CAEF2CB2D239}"/>
    <cellStyle name="_KZ 20.03.01_3 9" xfId="6435" xr:uid="{C5023BAD-D503-4EAE-B8C5-A925CCBBA85A}"/>
    <cellStyle name="_KZ 20.03.01_4" xfId="6436" xr:uid="{B3D9D7CD-5AC7-425C-ACB9-267033DFA3A6}"/>
    <cellStyle name="_KZ 20.03.01_4 10" xfId="6437" xr:uid="{7F107B2D-15C9-40BE-89F2-AFCA103CECD6}"/>
    <cellStyle name="_KZ 20.03.01_4 2" xfId="6438" xr:uid="{B77BCA84-DA40-49EB-B7BB-0F4A6A6BD706}"/>
    <cellStyle name="_KZ 20.03.01_4 3" xfId="6439" xr:uid="{AB259310-7474-4A0A-8880-7F86C308BEF7}"/>
    <cellStyle name="_KZ 20.03.01_4 4" xfId="6440" xr:uid="{5A2E5455-7F3B-4CE8-9001-8E9D1EA663DB}"/>
    <cellStyle name="_KZ 20.03.01_4 5" xfId="6441" xr:uid="{3013B327-7159-4320-BF2E-DC80260D51A4}"/>
    <cellStyle name="_KZ 20.03.01_4 6" xfId="6442" xr:uid="{CFBC19B1-CD45-4665-B7A3-621423D22A2C}"/>
    <cellStyle name="_KZ 20.03.01_4 7" xfId="6443" xr:uid="{CE615529-BB29-4A3A-8760-C09B495C254A}"/>
    <cellStyle name="_KZ 20.03.01_4 8" xfId="6444" xr:uid="{C26D9062-B162-4A52-8501-5424254F8D77}"/>
    <cellStyle name="_KZ 20.03.01_4 9" xfId="6445" xr:uid="{2F8F8199-A145-4328-8D7C-335D4361E11E}"/>
    <cellStyle name="_KZ 20.03.01_5" xfId="6446" xr:uid="{16D54733-E31C-4872-B2E9-7A5215FD8E16}"/>
    <cellStyle name="_KZ 20.03.01_5 10" xfId="6447" xr:uid="{8B55EC61-0D1F-4918-81D1-616C86A2E4FD}"/>
    <cellStyle name="_KZ 20.03.01_5 2" xfId="6448" xr:uid="{244A2573-74E7-4719-B550-78F585D604C1}"/>
    <cellStyle name="_KZ 20.03.01_5 3" xfId="6449" xr:uid="{CDA0B730-9E19-4813-B2E1-201C979A252F}"/>
    <cellStyle name="_KZ 20.03.01_5 4" xfId="6450" xr:uid="{5FE6C050-2375-4F4E-AE62-A933DEA09479}"/>
    <cellStyle name="_KZ 20.03.01_5 5" xfId="6451" xr:uid="{81E70729-2281-42A4-BA85-327FADAC61CE}"/>
    <cellStyle name="_KZ 20.03.01_5 6" xfId="6452" xr:uid="{BBE29EAD-D39D-4D8C-A4E4-692BDE6C3DBD}"/>
    <cellStyle name="_KZ 20.03.01_5 7" xfId="6453" xr:uid="{381129DF-13C2-44A2-B251-E59F9D42C980}"/>
    <cellStyle name="_KZ 20.03.01_5 8" xfId="6454" xr:uid="{77F89F45-8C80-4460-8182-7901D1377B3E}"/>
    <cellStyle name="_KZ 20.03.01_5 9" xfId="6455" xr:uid="{4A321539-41A9-4E9F-B1CB-10F013916019}"/>
    <cellStyle name="_KZ 20.03.01_6" xfId="6456" xr:uid="{911E1BB0-CB02-41AA-ADB5-1D15D3B34F6F}"/>
    <cellStyle name="_KZ 20.03.01_7" xfId="6457" xr:uid="{A30B181E-6818-4377-890A-2ED1455EB918}"/>
    <cellStyle name="_KZ 20.03.01_8" xfId="6458" xr:uid="{1C0C823F-21FC-4C3A-B881-E229EC63055A}"/>
    <cellStyle name="_KZ 20.03.01_9" xfId="6459" xr:uid="{D9631075-5A33-4592-8343-8E68557C6C1F}"/>
    <cellStyle name="_KZ 20.03.01_9 2" xfId="6460" xr:uid="{EE0E4B05-41BC-45E7-8D61-B91E82A1A478}"/>
    <cellStyle name="_KZ 20.03.01_9 3" xfId="6461" xr:uid="{AF244A79-DC07-4053-A791-51B7259E4FEA}"/>
    <cellStyle name="_KZ 20.03.01_A" xfId="6462" xr:uid="{2C056050-AD0B-4C53-9DFF-7B2F75D60DB4}"/>
    <cellStyle name="_KZ 20.03.01_A 10" xfId="6463" xr:uid="{3F0BEF8A-8AA4-4AF4-84A3-026D0A6CB9C2}"/>
    <cellStyle name="_KZ 20.03.01_A 10_Gross Inflow (@ageas share)" xfId="6464" xr:uid="{C3A39EED-8C12-46EB-96DF-50C1FA98A426}"/>
    <cellStyle name="_KZ 20.03.01_A 10_Life (EU)" xfId="6465" xr:uid="{EDCA40AF-67B6-4F0C-B5E5-E49648F767A0}"/>
    <cellStyle name="_KZ 20.03.01_A 10_Slide_14 (2)" xfId="6466" xr:uid="{CA722BDA-00AB-47EF-8BCC-D3A2196FEA77}"/>
    <cellStyle name="_KZ 20.03.01_A 10_Slide_30 (2)" xfId="6467" xr:uid="{FF5EBAC2-F012-4489-A323-4741E8A7254F}"/>
    <cellStyle name="_KZ 20.03.01_A 10_Slide_37 (1)" xfId="6468" xr:uid="{96D54594-1C80-4BE7-BD3A-44768B26F922}"/>
    <cellStyle name="_KZ 20.03.01_A 10_Visionline (Net profit)" xfId="6469" xr:uid="{CB56C990-585F-4D06-9584-6D91188EBF90}"/>
    <cellStyle name="_KZ 20.03.01_A 2" xfId="6470" xr:uid="{5262D29A-0625-4CB5-8F02-7D8A926FB635}"/>
    <cellStyle name="_KZ 20.03.01_A 2_Gross Inflow (@ageas share)" xfId="6471" xr:uid="{C0905E6A-9DF2-403E-B34D-EC3651AD3F01}"/>
    <cellStyle name="_KZ 20.03.01_A 2_Life (EU)" xfId="6472" xr:uid="{0ACE3760-8A70-4CBC-BA8D-BB14331052F8}"/>
    <cellStyle name="_KZ 20.03.01_A 2_Slide_14 (2)" xfId="6473" xr:uid="{0E35773D-0F88-4A71-A1CD-F90599F1B36E}"/>
    <cellStyle name="_KZ 20.03.01_A 2_Slide_30 (2)" xfId="6474" xr:uid="{D1B585F3-EF00-4A49-9161-8F2086346442}"/>
    <cellStyle name="_KZ 20.03.01_A 2_Slide_37 (1)" xfId="6475" xr:uid="{CBD75A52-D4DA-4C0A-A5FD-31E473BB85E8}"/>
    <cellStyle name="_KZ 20.03.01_A 2_Visionline (Net profit)" xfId="6476" xr:uid="{0DAC0421-C155-49C4-909A-6A78C54BE627}"/>
    <cellStyle name="_KZ 20.03.01_A 3" xfId="6477" xr:uid="{2D1ED4C8-8276-4D22-948C-9A4464FB6FB7}"/>
    <cellStyle name="_KZ 20.03.01_A 3_Gross Inflow (@ageas share)" xfId="6478" xr:uid="{AC8D6347-4BCE-40FA-A9EB-3455444D77D2}"/>
    <cellStyle name="_KZ 20.03.01_A 3_Life (EU)" xfId="6479" xr:uid="{8C568CA4-16E5-4CF3-8254-EC9C3DDB2579}"/>
    <cellStyle name="_KZ 20.03.01_A 3_Slide_14 (2)" xfId="6480" xr:uid="{429CC692-0557-489B-A162-8AF4F3F2772F}"/>
    <cellStyle name="_KZ 20.03.01_A 3_Slide_30 (2)" xfId="6481" xr:uid="{3F0640A5-779B-466F-8EB6-BB68A0CA9D49}"/>
    <cellStyle name="_KZ 20.03.01_A 3_Slide_37 (1)" xfId="6482" xr:uid="{34555286-DB37-4C61-8439-13B91EF1A323}"/>
    <cellStyle name="_KZ 20.03.01_A 3_Visionline (Net profit)" xfId="6483" xr:uid="{228A554D-F3EB-4DC9-9851-0563AFA9C38F}"/>
    <cellStyle name="_KZ 20.03.01_A 4" xfId="6484" xr:uid="{47B5185C-FEBE-44DE-A364-723D49C99270}"/>
    <cellStyle name="_KZ 20.03.01_A 4_Gross Inflow (@ageas share)" xfId="6485" xr:uid="{6D91E23E-9A99-4A7F-B159-C729BC687A2A}"/>
    <cellStyle name="_KZ 20.03.01_A 4_Life (EU)" xfId="6486" xr:uid="{B018E086-DFA0-434C-A37B-28AC9E03EBAA}"/>
    <cellStyle name="_KZ 20.03.01_A 4_Slide_14 (2)" xfId="6487" xr:uid="{EA3C68E6-7FA2-46BF-9287-6ED3CD9FDE42}"/>
    <cellStyle name="_KZ 20.03.01_A 4_Slide_30 (2)" xfId="6488" xr:uid="{54F41E20-E5C3-4775-BEDD-9594EE01CFC0}"/>
    <cellStyle name="_KZ 20.03.01_A 4_Slide_37 (1)" xfId="6489" xr:uid="{5BD6F5BA-DC63-463A-A50E-F2055C685E5C}"/>
    <cellStyle name="_KZ 20.03.01_A 4_Visionline (Net profit)" xfId="6490" xr:uid="{04E9C8F0-1D35-4B97-A1C4-19367C2F2CB6}"/>
    <cellStyle name="_KZ 20.03.01_A 5" xfId="6491" xr:uid="{DA20A381-7EDD-447B-87B2-F5B5E37D9B77}"/>
    <cellStyle name="_KZ 20.03.01_A 5_Gross Inflow (@ageas share)" xfId="6492" xr:uid="{C1404E4B-20B5-467C-AB13-D5CFB3755D12}"/>
    <cellStyle name="_KZ 20.03.01_A 5_Life (EU)" xfId="6493" xr:uid="{55CCD479-1BAA-4DFD-BC1C-F5360FCA9F70}"/>
    <cellStyle name="_KZ 20.03.01_A 5_Slide_14 (2)" xfId="6494" xr:uid="{ADAAB623-DA49-458E-A4B3-8CC1E7076B2A}"/>
    <cellStyle name="_KZ 20.03.01_A 5_Slide_30 (2)" xfId="6495" xr:uid="{EDC2B0BC-CA6C-42EE-80C7-F77AE899FB04}"/>
    <cellStyle name="_KZ 20.03.01_A 5_Slide_37 (1)" xfId="6496" xr:uid="{08D8715F-7403-4023-9925-13E528C575B7}"/>
    <cellStyle name="_KZ 20.03.01_A 5_Visionline (Net profit)" xfId="6497" xr:uid="{6B0608DE-4754-49B6-896C-5C0A57D05E50}"/>
    <cellStyle name="_KZ 20.03.01_A 6" xfId="6498" xr:uid="{CE84E2CA-F16C-480F-A711-FAE6815888C7}"/>
    <cellStyle name="_KZ 20.03.01_A 6_Gross Inflow (@ageas share)" xfId="6499" xr:uid="{BFF3EFDA-1698-4FB4-8FD9-C08CF0EF0616}"/>
    <cellStyle name="_KZ 20.03.01_A 6_Life (EU)" xfId="6500" xr:uid="{78A9DFD6-6A27-46AE-A997-E24B7732ACAF}"/>
    <cellStyle name="_KZ 20.03.01_A 6_Slide_14 (2)" xfId="6501" xr:uid="{2145011D-F7EE-4B44-A29D-10A2706015C1}"/>
    <cellStyle name="_KZ 20.03.01_A 6_Slide_30 (2)" xfId="6502" xr:uid="{EB9D1CDA-7608-4B43-9D73-77C5B809B654}"/>
    <cellStyle name="_KZ 20.03.01_A 6_Slide_37 (1)" xfId="6503" xr:uid="{935D6EEF-EFA4-46C2-A0A4-367D8F77F63D}"/>
    <cellStyle name="_KZ 20.03.01_A 6_Visionline (Net profit)" xfId="6504" xr:uid="{748C3F83-9710-4D9F-9E50-CB0AF1F53612}"/>
    <cellStyle name="_KZ 20.03.01_A 7" xfId="6505" xr:uid="{64E9115C-C07A-4155-86DE-FAB17634659B}"/>
    <cellStyle name="_KZ 20.03.01_A 7_Gross Inflow (@ageas share)" xfId="6506" xr:uid="{80AB89CD-3704-434E-A621-190D8940169B}"/>
    <cellStyle name="_KZ 20.03.01_A 7_Life (EU)" xfId="6507" xr:uid="{C17D1779-FAE3-4E55-9AC3-A36EBB89DD15}"/>
    <cellStyle name="_KZ 20.03.01_A 7_Slide_14 (2)" xfId="6508" xr:uid="{03E38023-19B4-4EB6-A873-72FAFA2C07D8}"/>
    <cellStyle name="_KZ 20.03.01_A 7_Slide_30 (2)" xfId="6509" xr:uid="{01281F67-B212-407F-BCD4-C7CFC3795167}"/>
    <cellStyle name="_KZ 20.03.01_A 7_Slide_37 (1)" xfId="6510" xr:uid="{BE50DA3F-6734-45D9-BD8F-3BD6C254F7C5}"/>
    <cellStyle name="_KZ 20.03.01_A 7_Visionline (Net profit)" xfId="6511" xr:uid="{D901AE18-703F-49C0-8401-B04880CE7C2C}"/>
    <cellStyle name="_KZ 20.03.01_A 8" xfId="6512" xr:uid="{F465E2D9-83EA-4AD9-A2D6-D5765BB8B717}"/>
    <cellStyle name="_KZ 20.03.01_A 8_Gross Inflow (@ageas share)" xfId="6513" xr:uid="{E3D86FBB-6422-494B-8611-0901B197C8D4}"/>
    <cellStyle name="_KZ 20.03.01_A 8_Life (EU)" xfId="6514" xr:uid="{3AA9B517-3463-4F13-8793-67C8E82947A5}"/>
    <cellStyle name="_KZ 20.03.01_A 8_Slide_14 (2)" xfId="6515" xr:uid="{27E08FFF-70E0-4D63-8A5C-C241D4C00581}"/>
    <cellStyle name="_KZ 20.03.01_A 8_Slide_30 (2)" xfId="6516" xr:uid="{BFA964C8-F623-4D6B-9B2E-A7BCBF0A6F8E}"/>
    <cellStyle name="_KZ 20.03.01_A 8_Slide_37 (1)" xfId="6517" xr:uid="{EEAB4B0A-3950-41F6-BF0A-8A13401F3DCF}"/>
    <cellStyle name="_KZ 20.03.01_A 8_Visionline (Net profit)" xfId="6518" xr:uid="{270003C8-A18D-46E9-A302-9CB5485195A1}"/>
    <cellStyle name="_KZ 20.03.01_A 9" xfId="6519" xr:uid="{43B19A98-D047-401B-B91B-631AF5C5CCCD}"/>
    <cellStyle name="_KZ 20.03.01_A 9_Gross Inflow (@ageas share)" xfId="6520" xr:uid="{0F2D4443-ACFF-4CAF-82CB-C65C18EA37C9}"/>
    <cellStyle name="_KZ 20.03.01_A 9_Life (EU)" xfId="6521" xr:uid="{5200BEAF-40C5-4E5A-B60C-8A08FB5CE221}"/>
    <cellStyle name="_KZ 20.03.01_A 9_Slide_14 (2)" xfId="6522" xr:uid="{0CF9162F-CA60-47A9-BB52-9A3981C17D43}"/>
    <cellStyle name="_KZ 20.03.01_A 9_Slide_30 (2)" xfId="6523" xr:uid="{7AC3DD1E-9C03-463E-AC86-4F82D248448E}"/>
    <cellStyle name="_KZ 20.03.01_A 9_Slide_37 (1)" xfId="6524" xr:uid="{A45D17B9-2728-4B50-BC28-1196842A418D}"/>
    <cellStyle name="_KZ 20.03.01_A 9_Visionline (Net profit)" xfId="6525" xr:uid="{DAD17C58-190F-4CF0-BA75-112A21380CFF}"/>
    <cellStyle name="_KZ 20.03.01_A_Gross Inflow (@ageas share)" xfId="6526" xr:uid="{4012BBAD-1EDA-4E81-9627-DEE79CEAA122}"/>
    <cellStyle name="_KZ 20.03.01_A_Life (EU)" xfId="6527" xr:uid="{0F7A8527-6B9B-4F0A-92EE-AE2E03BBD16C}"/>
    <cellStyle name="_KZ 20.03.01_A_Slide_14 (2)" xfId="6528" xr:uid="{1599AC2E-883E-47B4-B8BA-80410BA1EEFF}"/>
    <cellStyle name="_KZ 20.03.01_A_Slide_30 (2)" xfId="6529" xr:uid="{96591606-C9BF-454B-A58C-6DD02ACC620F}"/>
    <cellStyle name="_KZ 20.03.01_A_Slide_37 (1)" xfId="6530" xr:uid="{CD678853-BEDB-4F8B-A8EA-5BA8F607A70E}"/>
    <cellStyle name="_KZ 20.03.01_A_Visionline (Net profit)" xfId="6531" xr:uid="{8D9E4CEA-1697-4C98-B5B2-92D2F7B33E09}"/>
    <cellStyle name="_KZ 20.03.01_B" xfId="6532" xr:uid="{3B1EBBBD-D057-4D52-A1DD-4B68C052EE63}"/>
    <cellStyle name="_KZ 20.03.01_B 2" xfId="6533" xr:uid="{EA2717E7-E273-4DCD-A687-49D65393F822}"/>
    <cellStyle name="_KZ 20.03.01_B 3" xfId="6534" xr:uid="{F799E7F2-6444-4A8F-A90A-539E4F899973}"/>
    <cellStyle name="_KZ 20.03.01_C" xfId="6535" xr:uid="{AF001BCE-E9C7-403A-98FA-DDC4873DEEF2}"/>
    <cellStyle name="_KZ 20.03.01_C 10" xfId="6536" xr:uid="{1B819777-D785-4030-821A-94CA0B516026}"/>
    <cellStyle name="_KZ 20.03.01_C 2" xfId="6537" xr:uid="{26C45E5B-D5A2-4CA3-A314-F286AE70287D}"/>
    <cellStyle name="_KZ 20.03.01_C 3" xfId="6538" xr:uid="{3A67A54D-CABC-4476-AEA2-9635CBD9D0D4}"/>
    <cellStyle name="_KZ 20.03.01_C 4" xfId="6539" xr:uid="{47373528-E032-4803-8D91-6207A6E808B8}"/>
    <cellStyle name="_KZ 20.03.01_C 5" xfId="6540" xr:uid="{3688CB61-CCAD-4E65-8162-490831706132}"/>
    <cellStyle name="_KZ 20.03.01_C 6" xfId="6541" xr:uid="{9E7C27A7-92C5-4717-A19D-AD00E85CA003}"/>
    <cellStyle name="_KZ 20.03.01_C 7" xfId="6542" xr:uid="{98C18BDA-7BDB-4DB9-B289-E3ED9C8A1D99}"/>
    <cellStyle name="_KZ 20.03.01_C 8" xfId="6543" xr:uid="{BFACDCB0-AD3C-46E4-8D65-0DBC68A66588}"/>
    <cellStyle name="_KZ 20.03.01_C 9" xfId="6544" xr:uid="{8955BF7D-5C91-48DD-B857-E73A39FC3E38}"/>
    <cellStyle name="_KZ 20.03.01_D" xfId="6545" xr:uid="{C900FBA9-D0D3-4A26-9DE9-EF5505680867}"/>
    <cellStyle name="_KZ 20.03.01_E" xfId="6546" xr:uid="{70634726-D781-4579-B07A-1CC72733BEC9}"/>
    <cellStyle name="_KZ 20.03.01_F" xfId="6547" xr:uid="{990E1361-C13C-4D63-9AB7-8852E8E28746}"/>
    <cellStyle name="_KZ 20.03.01_F 10" xfId="6548" xr:uid="{E74D72BE-FABD-4A13-BDCD-7D893A46A80A}"/>
    <cellStyle name="_KZ 20.03.01_F 2" xfId="6549" xr:uid="{B85ACDB0-4DDA-45A5-AD53-B7F5B995296F}"/>
    <cellStyle name="_KZ 20.03.01_F 3" xfId="6550" xr:uid="{B112D6D8-5E34-40E2-BCAD-5BE7C6749E75}"/>
    <cellStyle name="_KZ 20.03.01_F 4" xfId="6551" xr:uid="{4CA37916-8C73-49C3-BDD6-97B01074583C}"/>
    <cellStyle name="_KZ 20.03.01_F 5" xfId="6552" xr:uid="{D7ECF0AB-12C5-45F4-99DF-C41460CE9D51}"/>
    <cellStyle name="_KZ 20.03.01_F 6" xfId="6553" xr:uid="{3583CCB9-DB74-44ED-9AA2-4A107F494648}"/>
    <cellStyle name="_KZ 20.03.01_F 7" xfId="6554" xr:uid="{8B9984D7-BB7E-426C-B60C-E1ABB8218BA1}"/>
    <cellStyle name="_KZ 20.03.01_F 8" xfId="6555" xr:uid="{052DD7DA-4B48-4157-905C-8F5DE2DE6260}"/>
    <cellStyle name="_KZ 20.03.01_F 9" xfId="6556" xr:uid="{E4653FFA-1642-4B7B-931A-6485B60B182F}"/>
    <cellStyle name="_Local Solvency FII Opcos 31-12-2008 old v2" xfId="6557" xr:uid="{D9A670C5-7995-4E14-9CBA-F2FE3CA6843F}"/>
    <cellStyle name="_Local Solvency FII Opcos 31-12-2008 old v2_AgeSa_NewFormat" xfId="6558" xr:uid="{4104BF1A-3C17-4DE7-BAD8-535530BEC438}"/>
    <cellStyle name="_Local Solvency FII Opcos 31-12-2008 old v2_BelgiumNewFormat" xfId="6559" xr:uid="{A5AEF624-3997-45B9-8A89-25D874B71B7C}"/>
    <cellStyle name="_Local Solvency FII Opcos 31-12-2008 old v2_Cap gains" xfId="6560" xr:uid="{3533C17F-585A-4212-AB3A-9F34555CE1D7}"/>
    <cellStyle name="_Local Solvency FII Opcos 31-12-2008 old v2_Cap gains (by country)" xfId="6561" xr:uid="{3EA3051E-2E59-4CE4-AF2F-507D72071701}"/>
    <cellStyle name="_Local Solvency FII Opcos 31-12-2008 old v2_ECL" xfId="6562" xr:uid="{7C1BF81B-B82C-4B22-8E1E-18481D50475D}"/>
    <cellStyle name="_Local Solvency FII Opcos 31-12-2008 old v2_FICA eur" xfId="6563" xr:uid="{E58D96E8-5DC3-48B2-A929-55BB028D0225}"/>
    <cellStyle name="_Local Solvency FII Opcos 31-12-2008 old v2_FICA eur_AgeSa_NewFormat" xfId="6564" xr:uid="{C756A8C6-E26C-4B86-9387-8A3A707AE07A}"/>
    <cellStyle name="_Local Solvency FII Opcos 31-12-2008 old v2_FICA eur_BelgiumNewFormat" xfId="6565" xr:uid="{A9AA188E-CBD0-4F7A-85AC-37EA5558D24D}"/>
    <cellStyle name="_Local Solvency FII Opcos 31-12-2008 old v2_FICA eur_Cap gains" xfId="6566" xr:uid="{254F75C2-E5A9-4E6C-8483-4F588BE55A4E}"/>
    <cellStyle name="_Local Solvency FII Opcos 31-12-2008 old v2_FICA eur_Cap gains (by country)" xfId="6567" xr:uid="{93645E9D-158B-4584-B36A-242227764C17}"/>
    <cellStyle name="_Local Solvency FII Opcos 31-12-2008 old v2_FICA eur_ECL" xfId="6568" xr:uid="{DCBED4F8-4C1F-41BA-86C2-4F70E18362B7}"/>
    <cellStyle name="_Local Solvency FII Opcos 31-12-2008 old v2_FICA eur_Malaysia_NewFormat" xfId="6569" xr:uid="{9D19570A-AF86-43B0-AAE2-C53426747AA5}"/>
    <cellStyle name="_Local Solvency FII Opcos 31-12-2008 old v2_FICA eur_MTL_NewFormat" xfId="6570" xr:uid="{1F63E02E-9159-46F9-BD9F-D5395C71CF07}"/>
    <cellStyle name="_Local Solvency FII Opcos 31-12-2008 old v2_FICA eur_P&amp;L (Ageas) (Life) (PT)" xfId="6571" xr:uid="{397B3075-AA73-48A6-B223-22B36E7781EF}"/>
    <cellStyle name="_Local Solvency FII Opcos 31-12-2008 old v2_FICA eur_P&amp;L (BE)" xfId="6572" xr:uid="{66E7A310-75F7-4F09-B35D-CCA1ED3239C0}"/>
    <cellStyle name="_Local Solvency FII Opcos 31-12-2008 old v2_FICA eur_P&amp;L (PT)" xfId="6573" xr:uid="{9B97B03C-F82B-4835-85CA-C39D19723419}"/>
    <cellStyle name="_Local Solvency FII Opcos 31-12-2008 old v2_FICA eur_P&amp;L (PT) (det)" xfId="6574" xr:uid="{7DE58CFB-0F0F-442A-948A-F2B75921EF38}"/>
    <cellStyle name="_Local Solvency FII Opcos 31-12-2008 old v2_FICA eur_P&amp;L (PT) (Life)" xfId="6575" xr:uid="{50237359-6718-4C3E-B270-1A9456913185}"/>
    <cellStyle name="_Local Solvency FII Opcos 31-12-2008 old v2_FICA eur_P&amp;L (PT) (NL)" xfId="6576" xr:uid="{9A769A8E-E360-4EF1-8056-AF488729B9F5}"/>
    <cellStyle name="_Local Solvency FII Opcos 31-12-2008 old v2_FICA eur_P&amp;L (RE) (det)" xfId="6577" xr:uid="{FC209260-BFCA-4403-AC1D-8AC99CEE7233}"/>
    <cellStyle name="_Local Solvency FII Opcos 31-12-2008 old v2_FICA eur_P&amp;L (RE) (NL)" xfId="6578" xr:uid="{F7428C25-626B-4619-BE8A-CA03A33C31EB}"/>
    <cellStyle name="_Local Solvency FII Opcos 31-12-2008 old v2_FICA eur_P&amp;L (TPL) (det)" xfId="6579" xr:uid="{39E71EAD-C76E-480E-868B-676175407342}"/>
    <cellStyle name="_Local Solvency FII Opcos 31-12-2008 old v2_FICA eur_P&amp;L (TPL) (Life)" xfId="6580" xr:uid="{7C79E49E-095E-45C6-8896-391A30B75FF7}"/>
    <cellStyle name="_Local Solvency FII Opcos 31-12-2008 old v2_FICA eur_P&amp;L (UK)" xfId="6581" xr:uid="{A23B13C1-5494-4BD7-9C61-2A8F5AFE38A6}"/>
    <cellStyle name="_Local Solvency FII Opcos 31-12-2008 old v2_FICA eur_P&amp;L (UK) (det)" xfId="6582" xr:uid="{DCCE2A77-AB85-4ADA-B2FC-B4AC8FB1ED37}"/>
    <cellStyle name="_Local Solvency FII Opcos 31-12-2008 old v2_FICA eur_P&amp;L (UK) (NL)" xfId="6583" xr:uid="{D816B9D3-5B4F-4B87-A9AD-B5314565BDB0}"/>
    <cellStyle name="_Local Solvency FII Opcos 31-12-2008 old v2_FICA eur_Portugal_NewFormat" xfId="6584" xr:uid="{16FA1E5E-1C58-4C02-AEC5-839ABCEA7F21}"/>
    <cellStyle name="_Local Solvency FII Opcos 31-12-2008 old v2_FICA eur_TotalNewFormat" xfId="6585" xr:uid="{CD472BAD-21C6-4704-BC07-247F675A1844}"/>
    <cellStyle name="_Local Solvency FII Opcos 31-12-2008 old v2_FICA eur_TPL_NewFormat" xfId="6586" xr:uid="{4DF99B11-F125-4711-90EE-0724D8601770}"/>
    <cellStyle name="_Local Solvency FII Opcos 31-12-2008 old v2_FICA lc" xfId="6587" xr:uid="{02626E1F-CF7D-4075-9F84-B4704DFBACFC}"/>
    <cellStyle name="_Local Solvency FII Opcos 31-12-2008 old v2_FICA lc_AgeSa_NewFormat" xfId="6588" xr:uid="{9314CC82-92B6-4305-AE29-94B76D94B3E1}"/>
    <cellStyle name="_Local Solvency FII Opcos 31-12-2008 old v2_FICA lc_BelgiumNewFormat" xfId="6589" xr:uid="{EA01D463-1AB4-4D35-A69D-DA0227FD6889}"/>
    <cellStyle name="_Local Solvency FII Opcos 31-12-2008 old v2_FICA lc_Cap gains" xfId="6590" xr:uid="{A17166C6-3EA1-43C5-9BBB-49A3041CDE56}"/>
    <cellStyle name="_Local Solvency FII Opcos 31-12-2008 old v2_FICA lc_Cap gains (by country)" xfId="6591" xr:uid="{D22AA354-C47E-4C06-BBCD-521B65FA0ADF}"/>
    <cellStyle name="_Local Solvency FII Opcos 31-12-2008 old v2_FICA lc_ECL" xfId="6592" xr:uid="{AC14C921-0BD9-4B0D-9508-F7FC7DE17C71}"/>
    <cellStyle name="_Local Solvency FII Opcos 31-12-2008 old v2_FICA lc_Malaysia_NewFormat" xfId="6593" xr:uid="{E0723A98-0CC2-4484-80F2-BC73FE5A5621}"/>
    <cellStyle name="_Local Solvency FII Opcos 31-12-2008 old v2_FICA lc_MTL_NewFormat" xfId="6594" xr:uid="{970375FE-6971-4FF8-B8D4-12CE2F57BF52}"/>
    <cellStyle name="_Local Solvency FII Opcos 31-12-2008 old v2_FICA lc_P&amp;L (Ageas) (Life) (PT)" xfId="6595" xr:uid="{16F4A5F3-6B45-4548-9956-A61355222BDA}"/>
    <cellStyle name="_Local Solvency FII Opcos 31-12-2008 old v2_FICA lc_P&amp;L (BE)" xfId="6596" xr:uid="{D33E06B9-BCB6-48D9-9C4B-FC95166CB4E5}"/>
    <cellStyle name="_Local Solvency FII Opcos 31-12-2008 old v2_FICA lc_P&amp;L (PT)" xfId="6597" xr:uid="{0FCF9EE5-6AC8-41D7-84FB-F161415659E5}"/>
    <cellStyle name="_Local Solvency FII Opcos 31-12-2008 old v2_FICA lc_P&amp;L (PT) (det)" xfId="6598" xr:uid="{1F113AEB-E5CC-4DCF-B31E-0146303C5DF2}"/>
    <cellStyle name="_Local Solvency FII Opcos 31-12-2008 old v2_FICA lc_P&amp;L (PT) (Life)" xfId="6599" xr:uid="{D51938C0-F096-4FAA-AF59-F6E7D769436A}"/>
    <cellStyle name="_Local Solvency FII Opcos 31-12-2008 old v2_FICA lc_P&amp;L (PT) (NL)" xfId="6600" xr:uid="{696F2C85-4F8E-4DB5-A9A7-26D57FE33AFC}"/>
    <cellStyle name="_Local Solvency FII Opcos 31-12-2008 old v2_FICA lc_P&amp;L (RE) (det)" xfId="6601" xr:uid="{CD9DA1D5-5B9E-46A6-8C47-BE7B4505DA1D}"/>
    <cellStyle name="_Local Solvency FII Opcos 31-12-2008 old v2_FICA lc_P&amp;L (RE) (NL)" xfId="6602" xr:uid="{08DCDF78-27DF-43AF-BB25-115A64E4BDD3}"/>
    <cellStyle name="_Local Solvency FII Opcos 31-12-2008 old v2_FICA lc_P&amp;L (TPL) (det)" xfId="6603" xr:uid="{2D18FD29-ED30-452C-BE93-DA5BF3B31B08}"/>
    <cellStyle name="_Local Solvency FII Opcos 31-12-2008 old v2_FICA lc_P&amp;L (TPL) (Life)" xfId="6604" xr:uid="{0D586525-95A8-4323-9631-37C67C73665E}"/>
    <cellStyle name="_Local Solvency FII Opcos 31-12-2008 old v2_FICA lc_P&amp;L (UK)" xfId="6605" xr:uid="{C6FFB008-5425-4564-8702-634A3CCD82E5}"/>
    <cellStyle name="_Local Solvency FII Opcos 31-12-2008 old v2_FICA lc_P&amp;L (UK) (det)" xfId="6606" xr:uid="{4DF8A829-1404-48F8-A10A-48482FE4084E}"/>
    <cellStyle name="_Local Solvency FII Opcos 31-12-2008 old v2_FICA lc_P&amp;L (UK) (NL)" xfId="6607" xr:uid="{22B2DCC8-2BBC-47A0-9C63-69DA164D614C}"/>
    <cellStyle name="_Local Solvency FII Opcos 31-12-2008 old v2_FICA lc_Portugal_NewFormat" xfId="6608" xr:uid="{B30E26A7-5C98-422A-AD8B-702E7323228E}"/>
    <cellStyle name="_Local Solvency FII Opcos 31-12-2008 old v2_FICA lc_TotalNewFormat" xfId="6609" xr:uid="{87E231F5-6BE4-4497-81B1-ED9BFA5D249D}"/>
    <cellStyle name="_Local Solvency FII Opcos 31-12-2008 old v2_FICA lc_TPL_NewFormat" xfId="6610" xr:uid="{723594EA-28C6-444E-9B9E-12FFA3ECCAF2}"/>
    <cellStyle name="_Local Solvency FII Opcos 31-12-2008 old v2_Malaysia_NewFormat" xfId="6611" xr:uid="{2DD986E0-1413-49F5-85F7-EA565F9B19A0}"/>
    <cellStyle name="_Local Solvency FII Opcos 31-12-2008 old v2_MTL_NewFormat" xfId="6612" xr:uid="{E85AAD12-4584-474A-9736-6E944FE9C1F4}"/>
    <cellStyle name="_Local Solvency FII Opcos 31-12-2008 old v2_P&amp;L (Ageas) (Life) (PT)" xfId="6613" xr:uid="{12193694-7202-4EF2-9C84-0748A645B564}"/>
    <cellStyle name="_Local Solvency FII Opcos 31-12-2008 old v2_P&amp;L (BE)" xfId="6614" xr:uid="{06B42CC2-97E9-4199-91D8-7164AE917E78}"/>
    <cellStyle name="_Local Solvency FII Opcos 31-12-2008 old v2_P&amp;L (PT)" xfId="6615" xr:uid="{EE4B2E56-92BE-4580-B5BD-342869F56A52}"/>
    <cellStyle name="_Local Solvency FII Opcos 31-12-2008 old v2_P&amp;L (PT) (det)" xfId="6616" xr:uid="{2C16A2E6-054A-4833-88BD-3769E81EB197}"/>
    <cellStyle name="_Local Solvency FII Opcos 31-12-2008 old v2_P&amp;L (PT) (Life)" xfId="6617" xr:uid="{5D5727C5-E7C9-4E8F-B041-DBB6E70BC290}"/>
    <cellStyle name="_Local Solvency FII Opcos 31-12-2008 old v2_P&amp;L (PT) (NL)" xfId="6618" xr:uid="{635E49A8-8C8D-4755-A712-0C6DFC9DE832}"/>
    <cellStyle name="_Local Solvency FII Opcos 31-12-2008 old v2_P&amp;L (RE) (det)" xfId="6619" xr:uid="{1DF6242C-E3CA-47EC-996D-253C5CB86A1A}"/>
    <cellStyle name="_Local Solvency FII Opcos 31-12-2008 old v2_P&amp;L (RE) (NL)" xfId="6620" xr:uid="{671BDCB1-B3E7-4CA5-9A9B-0561C063A87E}"/>
    <cellStyle name="_Local Solvency FII Opcos 31-12-2008 old v2_P&amp;L (TPL) (det)" xfId="6621" xr:uid="{D1810758-DDBB-42D6-96BD-5A04D5ED573E}"/>
    <cellStyle name="_Local Solvency FII Opcos 31-12-2008 old v2_P&amp;L (TPL) (Life)" xfId="6622" xr:uid="{2CE5DD74-839E-4C62-AE6C-F70272EF6ECD}"/>
    <cellStyle name="_Local Solvency FII Opcos 31-12-2008 old v2_P&amp;L (UK)" xfId="6623" xr:uid="{12D853AC-BB51-4EBC-8931-0C503E2D95C3}"/>
    <cellStyle name="_Local Solvency FII Opcos 31-12-2008 old v2_P&amp;L (UK) (det)" xfId="6624" xr:uid="{EE1621F8-93A6-47E3-B048-0C1AB09E2C67}"/>
    <cellStyle name="_Local Solvency FII Opcos 31-12-2008 old v2_P&amp;L (UK) (NL)" xfId="6625" xr:uid="{24BB9FF8-02B2-4542-8593-C90A4C1ABAD3}"/>
    <cellStyle name="_Local Solvency FII Opcos 31-12-2008 old v2_Portugal_NewFormat" xfId="6626" xr:uid="{AACF99A7-487A-4444-BAA1-C03674D2046A}"/>
    <cellStyle name="_Local Solvency FII Opcos 31-12-2008 old v2_TotalNewFormat" xfId="6627" xr:uid="{2F8CA2BF-FE1D-4407-97A1-44D1B7CFA291}"/>
    <cellStyle name="_Local Solvency FII Opcos 31-12-2008 old v2_TPL_NewFormat" xfId="6628" xr:uid="{9E7C4686-6AF6-4E9B-BFEA-E6B99721DC9B}"/>
    <cellStyle name="_Mali Tablolar(26-03-03) " xfId="6629" xr:uid="{3DF369BE-5506-4180-915E-EA064AB1C3D9}"/>
    <cellStyle name="_Mali Tablolar(26-03-03)  10" xfId="6630" xr:uid="{10B62095-ABB6-43B6-A5E2-438C254FC957}"/>
    <cellStyle name="_Mali Tablolar(26-03-03)  2" xfId="6631" xr:uid="{DB9398C4-F328-4BAE-B120-224AF4385B7A}"/>
    <cellStyle name="_Mali Tablolar(26-03-03)  3" xfId="6632" xr:uid="{AEA0158D-E752-4308-BC03-F1F31B4A510C}"/>
    <cellStyle name="_Mali Tablolar(26-03-03)  4" xfId="6633" xr:uid="{F931317F-E193-4BD7-8E32-2B64E70F3488}"/>
    <cellStyle name="_Mali Tablolar(26-03-03)  5" xfId="6634" xr:uid="{B4BD959A-9BF1-47F4-93C1-76C547596261}"/>
    <cellStyle name="_Mali Tablolar(26-03-03)  6" xfId="6635" xr:uid="{0300AEC8-190C-4DE8-B947-19FA0C726DA7}"/>
    <cellStyle name="_Mali Tablolar(26-03-03)  7" xfId="6636" xr:uid="{E7EA8BC7-83AD-4A32-BAFC-A33AE65E2CC4}"/>
    <cellStyle name="_Mali Tablolar(26-03-03)  8" xfId="6637" xr:uid="{0ED9AB5C-F5D3-4FA5-B85B-59C8A360E2F2}"/>
    <cellStyle name="_Mali Tablolar(26-03-03)  9" xfId="6638" xr:uid="{B82F6E86-AC38-4926-BE0B-3D38FEEE2028}"/>
    <cellStyle name="_MCBS general 31-12-11" xfId="6639" xr:uid="{5335D54C-4C94-4DB7-B68D-F2AADDCBE690}"/>
    <cellStyle name="_MCBS general 31-12-11_AgeSa_NewFormat" xfId="6640" xr:uid="{C1736BAB-D24F-43C7-9667-4761D03DB147}"/>
    <cellStyle name="_MCBS general 31-12-11_BelgiumNewFormat" xfId="6641" xr:uid="{73F21398-546A-46D9-95A5-698727A27F95}"/>
    <cellStyle name="_MCBS general 31-12-11_Cap gains" xfId="6642" xr:uid="{1EBD90F1-C86A-4509-9036-37EEDCA535C0}"/>
    <cellStyle name="_MCBS general 31-12-11_Cap gains (by country)" xfId="6643" xr:uid="{C04CD72F-216D-4860-A0A7-6B146057D18E}"/>
    <cellStyle name="_MCBS general 31-12-11_ECL" xfId="6644" xr:uid="{9C7DEC6D-6C78-4BBB-8992-A213600D4AB2}"/>
    <cellStyle name="_MCBS general 31-12-11_Malaysia_NewFormat" xfId="6645" xr:uid="{3D072FFF-70A9-4FE6-BA6B-E3346FA1E172}"/>
    <cellStyle name="_MCBS general 31-12-11_MTL_NewFormat" xfId="6646" xr:uid="{92E8B38C-E608-47BD-BC8A-3D2DE0796ED4}"/>
    <cellStyle name="_MCBS general 31-12-11_P&amp;L (Ageas) (Life) (PT)" xfId="6647" xr:uid="{7E20F7D8-AB9C-4A8D-9DBE-1CC82D3BCF32}"/>
    <cellStyle name="_MCBS general 31-12-11_P&amp;L (BE)" xfId="6648" xr:uid="{FE556EF3-70AF-4441-8E86-E05058F0D7BD}"/>
    <cellStyle name="_MCBS general 31-12-11_P&amp;L (PT)" xfId="6649" xr:uid="{C10CBE47-47E1-4F06-B729-563644971168}"/>
    <cellStyle name="_MCBS general 31-12-11_P&amp;L (PT) (det)" xfId="6650" xr:uid="{26DC6E72-72EC-4BF4-8D83-38A58168A833}"/>
    <cellStyle name="_MCBS general 31-12-11_P&amp;L (PT) (Life)" xfId="6651" xr:uid="{552BE2F5-BF16-4992-80CD-01FC326F1E27}"/>
    <cellStyle name="_MCBS general 31-12-11_P&amp;L (PT) (NL)" xfId="6652" xr:uid="{FD7EEAFB-7687-4B5C-8FC6-24AB93A3486B}"/>
    <cellStyle name="_MCBS general 31-12-11_P&amp;L (RE) (det)" xfId="6653" xr:uid="{4CAB2749-FEF8-4502-9238-717A4F153633}"/>
    <cellStyle name="_MCBS general 31-12-11_P&amp;L (RE) (NL)" xfId="6654" xr:uid="{810C2BC8-2E7F-4C3D-85E1-B55F518A5FC6}"/>
    <cellStyle name="_MCBS general 31-12-11_P&amp;L (TPL) (det)" xfId="6655" xr:uid="{06DE63AE-7171-4A00-9FC1-F9C4C84C1517}"/>
    <cellStyle name="_MCBS general 31-12-11_P&amp;L (TPL) (Life)" xfId="6656" xr:uid="{DD764561-85FE-4E1D-82E3-263223BF907C}"/>
    <cellStyle name="_MCBS general 31-12-11_P&amp;L (UK)" xfId="6657" xr:uid="{086CC50C-07FD-4EB7-9822-C3E8D71A22EE}"/>
    <cellStyle name="_MCBS general 31-12-11_P&amp;L (UK) (det)" xfId="6658" xr:uid="{F56A96CD-7970-4497-B8BC-CB30CE0043EC}"/>
    <cellStyle name="_MCBS general 31-12-11_P&amp;L (UK) (NL)" xfId="6659" xr:uid="{A8F7E5DA-4E51-44EB-8201-6E8AB3FEA616}"/>
    <cellStyle name="_MCBS general 31-12-11_Portugal_NewFormat" xfId="6660" xr:uid="{21F8F6DF-CF0D-4683-8971-A46AB2730E02}"/>
    <cellStyle name="_MCBS general 31-12-11_TotalNewFormat" xfId="6661" xr:uid="{900E65AC-C349-46CB-AF97-1AA998C28E38}"/>
    <cellStyle name="_MCBS general 31-12-11_TPL_NewFormat" xfId="6662" xr:uid="{26C926B9-5ABD-47E2-9425-6C89E469CD74}"/>
    <cellStyle name="_Q2 2011 Expenses Forecast-20110609 v6.3 (value)" xfId="6663" xr:uid="{66A1FF64-20F2-4AD0-AA74-1F4CFD4978AE}"/>
    <cellStyle name="_Q2 2011 Expenses Forecast-20110609 v6.3 (value)_AgeSa_NewFormat" xfId="6664" xr:uid="{06F52A82-50D5-4FE2-982D-074EE0853E9B}"/>
    <cellStyle name="_Q2 2011 Expenses Forecast-20110609 v6.3 (value)_BelgiumNewFormat" xfId="6665" xr:uid="{F55D42A4-D641-4AA6-8A8D-2A410763AA93}"/>
    <cellStyle name="_Q2 2011 Expenses Forecast-20110609 v6.3 (value)_Cap gains" xfId="6666" xr:uid="{C96C0878-2F5C-4A3C-8998-B1A1479A10DA}"/>
    <cellStyle name="_Q2 2011 Expenses Forecast-20110609 v6.3 (value)_Cap gains (by country)" xfId="6667" xr:uid="{FB2B4D89-A0A3-4F05-A827-0EA3D3D3D07C}"/>
    <cellStyle name="_Q2 2011 Expenses Forecast-20110609 v6.3 (value)_ECL" xfId="6668" xr:uid="{508F66DC-BE6C-491F-A4D7-10B550D2FCD9}"/>
    <cellStyle name="_Q2 2011 Expenses Forecast-20110609 v6.3 (value)_Malaysia_NewFormat" xfId="6669" xr:uid="{D133EBB5-97EE-4EE9-8599-A3FBD9FA9E33}"/>
    <cellStyle name="_Q2 2011 Expenses Forecast-20110609 v6.3 (value)_MTL_NewFormat" xfId="6670" xr:uid="{F609429F-26C5-4051-AA0F-8B4AE3EC9CA9}"/>
    <cellStyle name="_Q2 2011 Expenses Forecast-20110609 v6.3 (value)_P&amp;L (Ageas) (Life) (PT)" xfId="6671" xr:uid="{ADB060CF-6388-4CFE-B7C1-BFFB7B9E16F0}"/>
    <cellStyle name="_Q2 2011 Expenses Forecast-20110609 v6.3 (value)_P&amp;L (BE)" xfId="6672" xr:uid="{242D6874-BF36-4B07-A481-A26B4872929D}"/>
    <cellStyle name="_Q2 2011 Expenses Forecast-20110609 v6.3 (value)_P&amp;L (PT)" xfId="6673" xr:uid="{22D500A9-40E7-4120-9ED7-B69E49CC3AC4}"/>
    <cellStyle name="_Q2 2011 Expenses Forecast-20110609 v6.3 (value)_P&amp;L (PT) (det)" xfId="6674" xr:uid="{73D1C729-4A89-4054-8E11-A92F19753C38}"/>
    <cellStyle name="_Q2 2011 Expenses Forecast-20110609 v6.3 (value)_P&amp;L (PT) (Life)" xfId="6675" xr:uid="{5DD60F2F-AF03-4459-A1FD-55FA77D7D648}"/>
    <cellStyle name="_Q2 2011 Expenses Forecast-20110609 v6.3 (value)_P&amp;L (PT) (NL)" xfId="6676" xr:uid="{ECDD5C12-A6A2-4258-8631-A36C611D731C}"/>
    <cellStyle name="_Q2 2011 Expenses Forecast-20110609 v6.3 (value)_P&amp;L (RE) (det)" xfId="6677" xr:uid="{2933A3AB-F62D-45B0-8146-EDE0D9FC410A}"/>
    <cellStyle name="_Q2 2011 Expenses Forecast-20110609 v6.3 (value)_P&amp;L (RE) (NL)" xfId="6678" xr:uid="{8413427C-D6AC-4BB6-AEED-92B9749584B9}"/>
    <cellStyle name="_Q2 2011 Expenses Forecast-20110609 v6.3 (value)_P&amp;L (TPL) (det)" xfId="6679" xr:uid="{EEBAA28E-E9DE-4A83-A72C-E6D4C178C667}"/>
    <cellStyle name="_Q2 2011 Expenses Forecast-20110609 v6.3 (value)_P&amp;L (TPL) (Life)" xfId="6680" xr:uid="{4AB3F5B7-5229-4041-9809-A91CA5FB622D}"/>
    <cellStyle name="_Q2 2011 Expenses Forecast-20110609 v6.3 (value)_P&amp;L (UK)" xfId="6681" xr:uid="{2D7FA80D-C05E-46B7-BA86-97A649E49470}"/>
    <cellStyle name="_Q2 2011 Expenses Forecast-20110609 v6.3 (value)_P&amp;L (UK) (det)" xfId="6682" xr:uid="{259905C3-667C-45BD-8431-8C070A5C58E2}"/>
    <cellStyle name="_Q2 2011 Expenses Forecast-20110609 v6.3 (value)_P&amp;L (UK) (NL)" xfId="6683" xr:uid="{82F202EF-3E53-4FD8-91F4-50C1C9215964}"/>
    <cellStyle name="_Q2 2011 Expenses Forecast-20110609 v6.3 (value)_Portugal_NewFormat" xfId="6684" xr:uid="{5CADAE0A-58E4-4E31-A171-67520FF63DF8}"/>
    <cellStyle name="_Q2 2011 Expenses Forecast-20110609 v6.3 (value)_TotalNewFormat" xfId="6685" xr:uid="{8515FBAC-96E1-4A1C-BD77-BC2A0B9D9464}"/>
    <cellStyle name="_Q2 2011 Expenses Forecast-20110609 v6.3 (value)_TPL_NewFormat" xfId="6686" xr:uid="{9D0A0488-B090-49DB-A75A-17CE32A30AB6}"/>
    <cellStyle name="_Row1" xfId="6687" xr:uid="{8811E1A9-753A-4CA3-9DA1-691FFA9A2109}"/>
    <cellStyle name="_Summary Aval" xfId="6688" xr:uid="{7C9AEBB7-F8B5-4EAF-B2BB-D41B848FA472}"/>
    <cellStyle name="_Summary Aval_AgeSa_NewFormat" xfId="6689" xr:uid="{2275B056-9771-40C3-BD42-530A6DB13F18}"/>
    <cellStyle name="_Summary Aval_BelgiumNewFormat" xfId="6690" xr:uid="{8C788DA8-0965-4990-869C-3E03EB48F849}"/>
    <cellStyle name="_Summary Aval_Cap gains" xfId="6691" xr:uid="{C457C74A-C614-425E-9E9A-15FC97DEC163}"/>
    <cellStyle name="_Summary Aval_Cap gains (by country)" xfId="6692" xr:uid="{987FFE5D-944A-4E7D-BDDB-EBBC9BC6E02C}"/>
    <cellStyle name="_Summary Aval_ECL" xfId="6693" xr:uid="{7DAC4117-F0A3-47CD-B501-97E52532DCB6}"/>
    <cellStyle name="_Summary Aval_FICA eur" xfId="6694" xr:uid="{298F27D1-A395-4CB9-838B-6192916D724D}"/>
    <cellStyle name="_Summary Aval_FICA eur_AgeSa_NewFormat" xfId="6695" xr:uid="{E9D8D54D-B53E-46E1-AAC5-23E572EA1DB7}"/>
    <cellStyle name="_Summary Aval_FICA eur_BelgiumNewFormat" xfId="6696" xr:uid="{23DCFCC8-C1DA-43C0-BBAE-CEE108700C61}"/>
    <cellStyle name="_Summary Aval_FICA eur_Cap gains" xfId="6697" xr:uid="{A047C59C-9BCB-4CDB-A594-D76CE0431746}"/>
    <cellStyle name="_Summary Aval_FICA eur_Cap gains (by country)" xfId="6698" xr:uid="{176D0630-7BC1-40B9-81D5-FBA9A5BA7496}"/>
    <cellStyle name="_Summary Aval_FICA eur_ECL" xfId="6699" xr:uid="{0093135F-36A1-4BCE-A785-D6D57F6A5D02}"/>
    <cellStyle name="_Summary Aval_FICA eur_Malaysia_NewFormat" xfId="6700" xr:uid="{A358C498-0447-4EED-A051-3C3D3381509D}"/>
    <cellStyle name="_Summary Aval_FICA eur_MTL_NewFormat" xfId="6701" xr:uid="{2C712547-A042-4A25-AD85-6B07435C585A}"/>
    <cellStyle name="_Summary Aval_FICA eur_P&amp;L (Ageas) (Life) (PT)" xfId="6702" xr:uid="{0D85A66A-A4FF-423F-AA47-C025677825E1}"/>
    <cellStyle name="_Summary Aval_FICA eur_P&amp;L (BE)" xfId="6703" xr:uid="{EEFA3703-EC39-4420-9DF7-FCFD6B80EC27}"/>
    <cellStyle name="_Summary Aval_FICA eur_P&amp;L (PT)" xfId="6704" xr:uid="{2B74AA07-DBD7-4997-83BB-52DC27BC5FA5}"/>
    <cellStyle name="_Summary Aval_FICA eur_P&amp;L (PT) (det)" xfId="6705" xr:uid="{A26CA472-20E2-4903-BD17-B746449595FE}"/>
    <cellStyle name="_Summary Aval_FICA eur_P&amp;L (PT) (Life)" xfId="6706" xr:uid="{D1F1529E-D9D3-4C2D-B7B1-84DAF890CAAC}"/>
    <cellStyle name="_Summary Aval_FICA eur_P&amp;L (PT) (NL)" xfId="6707" xr:uid="{BE2E7497-68A0-4002-BF9C-0C53AFB6CF87}"/>
    <cellStyle name="_Summary Aval_FICA eur_P&amp;L (RE) (det)" xfId="6708" xr:uid="{F7D3C5A3-BD77-4CE8-B391-423CBF2E19AE}"/>
    <cellStyle name="_Summary Aval_FICA eur_P&amp;L (RE) (NL)" xfId="6709" xr:uid="{9C55718C-A2D6-4C5B-B6F7-7772E80F2F02}"/>
    <cellStyle name="_Summary Aval_FICA eur_P&amp;L (TPL) (det)" xfId="6710" xr:uid="{469AC776-70BE-4712-BE8A-276B60CC7ECC}"/>
    <cellStyle name="_Summary Aval_FICA eur_P&amp;L (TPL) (Life)" xfId="6711" xr:uid="{80076D33-7A63-40D7-AF7F-4D73F54D8D0C}"/>
    <cellStyle name="_Summary Aval_FICA eur_P&amp;L (UK)" xfId="6712" xr:uid="{F2D55169-CEF6-4560-8AD6-0C4B66043C54}"/>
    <cellStyle name="_Summary Aval_FICA eur_P&amp;L (UK) (det)" xfId="6713" xr:uid="{51B67883-EF75-4BAD-A8F9-A326B62B50F6}"/>
    <cellStyle name="_Summary Aval_FICA eur_P&amp;L (UK) (NL)" xfId="6714" xr:uid="{B003F23F-35B7-4F25-82F2-4CF0817B08FB}"/>
    <cellStyle name="_Summary Aval_FICA eur_Portugal_NewFormat" xfId="6715" xr:uid="{F7A470A5-0539-4DDB-B8E7-0950613F6493}"/>
    <cellStyle name="_Summary Aval_FICA eur_TotalNewFormat" xfId="6716" xr:uid="{3D703C4A-9622-4BD0-97F0-8D2680C10247}"/>
    <cellStyle name="_Summary Aval_FICA eur_TPL_NewFormat" xfId="6717" xr:uid="{B86BF275-3D50-499E-AFC4-73BBC1353C97}"/>
    <cellStyle name="_Summary Aval_FICA lc" xfId="6718" xr:uid="{D998CB73-4796-41BB-A246-6DF27FBFE2F4}"/>
    <cellStyle name="_Summary Aval_FICA lc_AgeSa_NewFormat" xfId="6719" xr:uid="{22C7B748-B88F-440F-B16E-1FBE152B3D56}"/>
    <cellStyle name="_Summary Aval_FICA lc_BelgiumNewFormat" xfId="6720" xr:uid="{5A8D61EF-33D5-438D-BBAB-4CDC90D006B0}"/>
    <cellStyle name="_Summary Aval_FICA lc_Cap gains" xfId="6721" xr:uid="{78704E84-D20B-4341-9C9C-76DA47F21CE0}"/>
    <cellStyle name="_Summary Aval_FICA lc_Cap gains (by country)" xfId="6722" xr:uid="{27611688-874E-481E-BE7C-B041EB632A9F}"/>
    <cellStyle name="_Summary Aval_FICA lc_ECL" xfId="6723" xr:uid="{14DCB49E-9686-4D5A-95C5-3DF5BA3FD16F}"/>
    <cellStyle name="_Summary Aval_FICA lc_Malaysia_NewFormat" xfId="6724" xr:uid="{7F7EB315-BD79-4538-9AEB-CC17E3E2FFFE}"/>
    <cellStyle name="_Summary Aval_FICA lc_MTL_NewFormat" xfId="6725" xr:uid="{0EDC2B99-660B-464A-8ECE-1C77E5C62DD4}"/>
    <cellStyle name="_Summary Aval_FICA lc_P&amp;L (Ageas) (Life) (PT)" xfId="6726" xr:uid="{1DD0C4CC-FD70-4D28-B86C-FBE5ACCF28C9}"/>
    <cellStyle name="_Summary Aval_FICA lc_P&amp;L (BE)" xfId="6727" xr:uid="{2950056A-16F4-488B-A0EC-F5546A4258AA}"/>
    <cellStyle name="_Summary Aval_FICA lc_P&amp;L (PT)" xfId="6728" xr:uid="{0718C3CE-A823-4FC1-A324-F599BB91F088}"/>
    <cellStyle name="_Summary Aval_FICA lc_P&amp;L (PT) (det)" xfId="6729" xr:uid="{4D36CF8D-8152-49F3-A80C-C8A162340805}"/>
    <cellStyle name="_Summary Aval_FICA lc_P&amp;L (PT) (Life)" xfId="6730" xr:uid="{D8D12106-3030-4D81-BC3C-CB8765FAA972}"/>
    <cellStyle name="_Summary Aval_FICA lc_P&amp;L (PT) (NL)" xfId="6731" xr:uid="{95FD1403-24AC-4310-89CC-03DB9ADCB174}"/>
    <cellStyle name="_Summary Aval_FICA lc_P&amp;L (RE) (det)" xfId="6732" xr:uid="{4EDA71B5-02B4-406A-857D-FCDE0C0242D9}"/>
    <cellStyle name="_Summary Aval_FICA lc_P&amp;L (RE) (NL)" xfId="6733" xr:uid="{59DF84AE-1CAC-4B61-B85F-C1BD480B2F3E}"/>
    <cellStyle name="_Summary Aval_FICA lc_P&amp;L (TPL) (det)" xfId="6734" xr:uid="{C2DEB49E-4D48-4140-91E8-ECE5970F8CA6}"/>
    <cellStyle name="_Summary Aval_FICA lc_P&amp;L (TPL) (Life)" xfId="6735" xr:uid="{2F5CF2E1-FB00-4CF3-9E74-412F1C06E81A}"/>
    <cellStyle name="_Summary Aval_FICA lc_P&amp;L (UK)" xfId="6736" xr:uid="{0CDDA855-6EEC-4113-AB18-A80685AA1FD9}"/>
    <cellStyle name="_Summary Aval_FICA lc_P&amp;L (UK) (det)" xfId="6737" xr:uid="{E9021F23-DE91-4221-84A1-FE4141A3DCE6}"/>
    <cellStyle name="_Summary Aval_FICA lc_P&amp;L (UK) (NL)" xfId="6738" xr:uid="{A55200BA-D886-40FA-8155-2DA3FF39D9D7}"/>
    <cellStyle name="_Summary Aval_FICA lc_Portugal_NewFormat" xfId="6739" xr:uid="{1AF4C466-E7EB-49C8-B091-BD32EB5C84D7}"/>
    <cellStyle name="_Summary Aval_FICA lc_TotalNewFormat" xfId="6740" xr:uid="{F2C4F808-0249-4735-80EA-997186AD7C95}"/>
    <cellStyle name="_Summary Aval_FICA lc_TPL_NewFormat" xfId="6741" xr:uid="{ED579DE8-7940-4756-8346-400B361EF353}"/>
    <cellStyle name="_Summary Aval_Malaysia_NewFormat" xfId="6742" xr:uid="{99066425-2EAA-4EE4-9FA8-95E73C8D986A}"/>
    <cellStyle name="_Summary Aval_MTL_NewFormat" xfId="6743" xr:uid="{AC03F076-F12D-4595-9ED4-6BF626F90F91}"/>
    <cellStyle name="_Summary Aval_P&amp;L (Ageas) (Life) (PT)" xfId="6744" xr:uid="{57D523FC-ED2A-426E-BD70-E15F4A41A544}"/>
    <cellStyle name="_Summary Aval_P&amp;L (BE)" xfId="6745" xr:uid="{8F44FB63-6925-4625-9210-404E131495D0}"/>
    <cellStyle name="_Summary Aval_P&amp;L (PT)" xfId="6746" xr:uid="{19BB5D97-3A1B-4DB7-A58E-795204491571}"/>
    <cellStyle name="_Summary Aval_P&amp;L (PT) (det)" xfId="6747" xr:uid="{1E961DED-FE36-4203-AF54-C567FC40E5CC}"/>
    <cellStyle name="_Summary Aval_P&amp;L (PT) (Life)" xfId="6748" xr:uid="{97F6522D-0AA7-4B1E-A080-16C01CDACAAE}"/>
    <cellStyle name="_Summary Aval_P&amp;L (PT) (NL)" xfId="6749" xr:uid="{00CFC530-52A8-4CE5-8491-D07DF8C0A18B}"/>
    <cellStyle name="_Summary Aval_P&amp;L (RE) (det)" xfId="6750" xr:uid="{D658CFB6-70C7-4AD4-A0AE-0DB358AA7A6C}"/>
    <cellStyle name="_Summary Aval_P&amp;L (RE) (NL)" xfId="6751" xr:uid="{26F3889C-9D75-4904-AE02-770F6B932EC5}"/>
    <cellStyle name="_Summary Aval_P&amp;L (TPL) (det)" xfId="6752" xr:uid="{44635390-D305-4133-9FEE-7CCB143B9541}"/>
    <cellStyle name="_Summary Aval_P&amp;L (TPL) (Life)" xfId="6753" xr:uid="{404FC6F6-4B84-4848-93FC-9270E80F1DAA}"/>
    <cellStyle name="_Summary Aval_P&amp;L (UK)" xfId="6754" xr:uid="{2ED4784F-1420-4E26-828C-DB9CCC9D1D9F}"/>
    <cellStyle name="_Summary Aval_P&amp;L (UK) (det)" xfId="6755" xr:uid="{82821217-9D30-4885-A4C6-6B7A850E75E2}"/>
    <cellStyle name="_Summary Aval_P&amp;L (UK) (NL)" xfId="6756" xr:uid="{666436E0-EFC5-4F1D-B9C3-8007732D4136}"/>
    <cellStyle name="_Summary Aval_Portugal_NewFormat" xfId="6757" xr:uid="{C972F26E-CF6B-440A-8DC0-364080DCC7F6}"/>
    <cellStyle name="_Summary Aval_TotalNewFormat" xfId="6758" xr:uid="{F46D8394-DED3-4E48-A7B3-6DB8D3526046}"/>
    <cellStyle name="_Summary Aval_TPL_NewFormat" xfId="6759" xr:uid="{FB0EA0D4-E037-49EE-9691-C9C7CC99E235}"/>
    <cellStyle name="_vstup" xfId="6760" xr:uid="{1369B103-0CD2-4E59-9108-6D71778F06DF}"/>
    <cellStyle name="_vstup 2" xfId="15699" xr:uid="{3212A849-BB7F-44B7-B4C1-10FE09B9E729}"/>
    <cellStyle name="_vstup_67. UK" xfId="6761" xr:uid="{30A10F97-E057-43E3-B9F8-EFB43092886B}"/>
    <cellStyle name="_vstup_67. UK_AgeSa_NewFormat" xfId="6762" xr:uid="{2C3A159E-4B70-49D1-B3E1-BD83604F241B}"/>
    <cellStyle name="_vstup_67. UK_BelgiumNewFormat" xfId="6763" xr:uid="{96D44241-5BEE-42E9-B881-501350410A94}"/>
    <cellStyle name="_vstup_67. UK_Cap gains" xfId="6764" xr:uid="{E939FCDB-D6ED-4841-8F76-EB5B0005624C}"/>
    <cellStyle name="_vstup_67. UK_Cap gains (by country)" xfId="6765" xr:uid="{F13CFEBE-33CE-4332-8F60-C7DE964756D1}"/>
    <cellStyle name="_vstup_67. UK_ECL" xfId="6766" xr:uid="{0BE19D68-957F-4722-A2A5-14482C720ED9}"/>
    <cellStyle name="_vstup_67. UK_Malaysia_NewFormat" xfId="6767" xr:uid="{CFC62658-7C88-44B9-8CC6-F2C72B68543C}"/>
    <cellStyle name="_vstup_67. UK_MTL_NewFormat" xfId="6768" xr:uid="{AC7D2D86-6FFB-47FD-8CB2-13FA229924EE}"/>
    <cellStyle name="_vstup_67. UK_P&amp;L (Ageas) (Life) (PT)" xfId="6769" xr:uid="{A12C1A03-ED8E-4D4E-AEA0-82EFA68D2371}"/>
    <cellStyle name="_vstup_67. UK_P&amp;L (BE)" xfId="6770" xr:uid="{A029C273-2160-450B-A59D-62A4AE3B4C28}"/>
    <cellStyle name="_vstup_67. UK_P&amp;L (PT)" xfId="6771" xr:uid="{2FD621FA-D2EB-4EAA-BFE7-09E573A50B56}"/>
    <cellStyle name="_vstup_67. UK_P&amp;L (PT) (det)" xfId="6772" xr:uid="{B1369775-576A-4BE1-9318-3B68AA00D23E}"/>
    <cellStyle name="_vstup_67. UK_P&amp;L (PT) (Life)" xfId="6773" xr:uid="{164D5A0A-5583-48F6-B372-3A945C08F4D5}"/>
    <cellStyle name="_vstup_67. UK_P&amp;L (PT) (NL)" xfId="6774" xr:uid="{91E15052-ADC2-4024-A295-217C88C637BD}"/>
    <cellStyle name="_vstup_67. UK_P&amp;L (RE) (det)" xfId="6775" xr:uid="{4B67775C-ED22-4332-B889-88C6A091474A}"/>
    <cellStyle name="_vstup_67. UK_P&amp;L (RE) (NL)" xfId="6776" xr:uid="{0CF4B862-D9D4-4A3E-8969-BB6477160DC2}"/>
    <cellStyle name="_vstup_67. UK_P&amp;L (TPL) (det)" xfId="6777" xr:uid="{1FE77832-1814-47E2-919D-5C006019E25F}"/>
    <cellStyle name="_vstup_67. UK_P&amp;L (TPL) (Life)" xfId="6778" xr:uid="{12F28F6C-2771-49DB-B314-89E225A89792}"/>
    <cellStyle name="_vstup_67. UK_P&amp;L (UK)" xfId="6779" xr:uid="{0EC3CCF7-62DE-4761-9389-2205BDDE3A37}"/>
    <cellStyle name="_vstup_67. UK_P&amp;L (UK) (det)" xfId="6780" xr:uid="{6B0D8E80-D499-48C3-B9A1-2900BEE22693}"/>
    <cellStyle name="_vstup_67. UK_P&amp;L (UK) (NL)" xfId="6781" xr:uid="{23036068-B176-4D11-80CC-E1C1B87E6CC7}"/>
    <cellStyle name="_vstup_67. UK_Portugal_NewFormat" xfId="6782" xr:uid="{A80EC956-E912-4519-B6EB-E9450AADC6F4}"/>
    <cellStyle name="_vstup_67. UK_TotalNewFormat" xfId="6783" xr:uid="{F6ACA845-BB18-4687-9DBE-0C0AC68B072E}"/>
    <cellStyle name="_vstup_67. UK_TPL_NewFormat" xfId="6784" xr:uid="{02E54263-A2C0-4A60-A6B1-7F885E0537FA}"/>
    <cellStyle name="_vstup_AFLI" xfId="6785" xr:uid="{AE421860-1217-4E2D-9267-F4B271E37583}"/>
    <cellStyle name="_vstup_Ageas" xfId="6786" xr:uid="{EDE686D0-CC1C-4C98-B3EF-0995DCDD6BFE}"/>
    <cellStyle name="_vstup_AgeSa_NewFormat" xfId="6787" xr:uid="{72F0597A-0ADC-4476-9C76-7A490E2DF250}"/>
    <cellStyle name="_vstup_Aksigorta" xfId="6788" xr:uid="{CCCD9CFA-A1FB-4750-9C69-AF0D40248343}"/>
    <cellStyle name="_vstup_Asia" xfId="6789" xr:uid="{EDC9B333-EC8A-4B2F-89D2-2DDEA96BE53B}"/>
    <cellStyle name="_vstup_BelgiumNewFormat" xfId="6790" xr:uid="{5BE6EA76-96CB-41FE-B31C-1EE99F8A5E3E}"/>
    <cellStyle name="_vstup_Cap gains" xfId="6791" xr:uid="{EE1B9457-8D23-48C4-ABA5-A16AB84D41EE}"/>
    <cellStyle name="_vstup_Cap gains (by country)" xfId="6792" xr:uid="{734509A3-5FA2-4F60-A081-49AAD35DFFEA}"/>
    <cellStyle name="_vstup_ECL" xfId="6793" xr:uid="{D0CC0F00-A71F-481C-B1F6-FDDBFC948CE9}"/>
    <cellStyle name="_vstup_Elim (Equity) - retrieve" xfId="6794" xr:uid="{C5A5567C-D504-4A53-B57F-5D64C7DE757F}"/>
    <cellStyle name="_vstup_EU" xfId="6795" xr:uid="{60097BF3-1181-4FFC-9773-5942CCCE6995}"/>
    <cellStyle name="_vstup_GA" xfId="6796" xr:uid="{6B397B05-1E36-45B5-9193-6F0B3DC90732}"/>
    <cellStyle name="_vstup_Malaysia" xfId="6797" xr:uid="{CD360FFC-E2A2-4CEB-914C-97C1595804D1}"/>
    <cellStyle name="_vstup_Malaysia_NewFormat" xfId="6798" xr:uid="{0B8F8DBB-7F9C-4EE0-BBEF-1F07B4966AA8}"/>
    <cellStyle name="_vstup_Mngt report" xfId="6799" xr:uid="{BF34522F-C765-4853-8508-770AE6D57CEA}"/>
    <cellStyle name="_vstup_MTL_NewFormat" xfId="6800" xr:uid="{D921F32D-3CD3-4EA5-9802-B63699EAD6DC}"/>
    <cellStyle name="_vstup_P&amp;L (Ageas) (Life) (PT)" xfId="6801" xr:uid="{2E228B7B-2E54-489E-9D72-82B0A28D93BB}"/>
    <cellStyle name="_vstup_P&amp;L (BE)" xfId="6802" xr:uid="{9A60F3B9-84E4-426D-BD1C-B1331407388C}"/>
    <cellStyle name="_vstup_P&amp;L (PT)" xfId="6803" xr:uid="{1B9A5960-70AB-411F-89A9-38BEA232E8B2}"/>
    <cellStyle name="_vstup_P&amp;L (PT) (det)" xfId="6804" xr:uid="{CC6042B8-AEFA-477B-8C34-D281F8AB9F8D}"/>
    <cellStyle name="_vstup_P&amp;L (PT) (Life)" xfId="6805" xr:uid="{A69961BB-0C35-42FB-9DD4-19922244FA00}"/>
    <cellStyle name="_vstup_P&amp;L (PT) (NL)" xfId="6806" xr:uid="{A0CFD7E2-8E03-454F-9B20-D199CB3FB95E}"/>
    <cellStyle name="_vstup_P&amp;L (RE) (det)" xfId="6807" xr:uid="{62493A27-0607-4F75-BD80-9C82BBBF3E79}"/>
    <cellStyle name="_vstup_P&amp;L (RE) (NL)" xfId="6808" xr:uid="{B19CF2A4-8DCA-4808-9186-51D9310A4137}"/>
    <cellStyle name="_vstup_P&amp;L (TPL) (det)" xfId="6809" xr:uid="{66BAEBAE-4CEA-48C2-B3C3-50DFC0610E61}"/>
    <cellStyle name="_vstup_P&amp;L (TPL) (Life)" xfId="6810" xr:uid="{3069770C-BBD1-4013-BF7E-5B655A34FBBB}"/>
    <cellStyle name="_vstup_P&amp;L (UK)" xfId="6811" xr:uid="{A9549855-6F19-4552-B135-25905B8F8CA2}"/>
    <cellStyle name="_vstup_P&amp;L (UK) (det)" xfId="6812" xr:uid="{F8342348-5DA0-460E-B52E-B358572ACF1E}"/>
    <cellStyle name="_vstup_P&amp;L (UK) (NL)" xfId="6813" xr:uid="{9CBEAA73-A6E0-4655-994A-4B5C5C35DFF3}"/>
    <cellStyle name="_vstup_Philippines" xfId="6814" xr:uid="{D5196C3B-EB4C-44A3-824D-D87EFEDE4D39}"/>
    <cellStyle name="_vstup_Portugal_NewFormat" xfId="6815" xr:uid="{0BC816C9-E37B-4108-95C8-B96D2584D259}"/>
    <cellStyle name="_vstup_Thailand" xfId="6816" xr:uid="{C7D3F391-4F76-4674-A223-1BE33366A5FB}"/>
    <cellStyle name="_vstup_TotalNewFormat" xfId="6817" xr:uid="{299DD268-E9A2-4140-B8B4-14BBAEC66D7E}"/>
    <cellStyle name="_vstup_TPL_NewFormat" xfId="6818" xr:uid="{072E7687-1282-4313-B4D8-F0A7AAA22AE1}"/>
    <cellStyle name="_vstup_TPRE" xfId="6819" xr:uid="{CEABCF8B-164D-4B19-84EE-59DCA9ED2802}"/>
    <cellStyle name="_vstup_Vietnam" xfId="6820" xr:uid="{9E62927F-003A-4004-80FE-B718AAD20571}"/>
    <cellStyle name="_wtb 31.12.2004" xfId="6821" xr:uid="{8DDC3467-421F-4952-AC93-BE5CAEA7B263}"/>
    <cellStyle name="’Ê‰Y [0.00]_laroux" xfId="6822" xr:uid="{86E2553B-D2A5-418E-9EFF-6384C66FE378}"/>
    <cellStyle name="’Ê‰Y_laroux" xfId="6823" xr:uid="{D1E1F2FE-8C54-4C9A-9016-03E92C5DE2FB}"/>
    <cellStyle name="=C:\WINDOWS\SYSTEM32\COMMAND.COM" xfId="6824" xr:uid="{4AA4DDC1-094A-49BF-B9EE-22A1BB1AC296}"/>
    <cellStyle name="=C:\WINDOWS\SYSTEM32\COMMAND.COM 10" xfId="6825" xr:uid="{219C4AEA-5939-485E-A046-F4A0160D6EF6}"/>
    <cellStyle name="=C:\WINDOWS\SYSTEM32\COMMAND.COM 2" xfId="6826" xr:uid="{1B5AF20B-0174-450C-AC22-A47E55DCD844}"/>
    <cellStyle name="=C:\WINDOWS\SYSTEM32\COMMAND.COM 3" xfId="6827" xr:uid="{1B2D067E-15A2-4D7E-B134-A127E23F3816}"/>
    <cellStyle name="=C:\WINDOWS\SYSTEM32\COMMAND.COM 4" xfId="6828" xr:uid="{4CEA37F9-5EC9-43C5-8253-D544D7297E2B}"/>
    <cellStyle name="=C:\WINDOWS\SYSTEM32\COMMAND.COM 5" xfId="6829" xr:uid="{840C4C4F-FF33-442F-BBB4-D2C8666E6E51}"/>
    <cellStyle name="=C:\WINDOWS\SYSTEM32\COMMAND.COM 6" xfId="6830" xr:uid="{FF0CC2F9-CD27-46CB-81BD-09D809402020}"/>
    <cellStyle name="=C:\WINDOWS\SYSTEM32\COMMAND.COM 7" xfId="6831" xr:uid="{F381B0E5-32A6-432C-ACF7-4AEA65699BA4}"/>
    <cellStyle name="=C:\WINDOWS\SYSTEM32\COMMAND.COM 8" xfId="6832" xr:uid="{3DC9636C-FD06-4164-8450-81C095D5A4FB}"/>
    <cellStyle name="=C:\WINDOWS\SYSTEM32\COMMAND.COM 9" xfId="6833" xr:uid="{7FE6B22B-DD45-4886-99CD-3EB69CCABAB9}"/>
    <cellStyle name="=C:\WINNT\SYSTEM32\COMMAND.COM" xfId="6834" xr:uid="{D2F1CC44-9735-4B62-B3B3-C6005212C0E1}"/>
    <cellStyle name="=C:\WINNT35\SYSTEM32\COMMAND.COM" xfId="6835" xr:uid="{8852DDE2-5A60-4AC6-8845-5D1A0A292D0E}"/>
    <cellStyle name="=C:\WINNT35\SYSTEM32\COMMAND.COM 2" xfId="6836" xr:uid="{41E24FE6-398C-4C3D-B0E1-066C87201A00}"/>
    <cellStyle name="=C:\WINNT35\SYSTEM32\COMMAND.COM 2 2" xfId="6837" xr:uid="{22944B72-FC68-4275-9F74-F22829C58360}"/>
    <cellStyle name="=C:\WINNT35\SYSTEM32\COMMAND.COM 2_AgeSa_NewFormat" xfId="6838" xr:uid="{71477076-7D6A-42F5-A27A-34057326D341}"/>
    <cellStyle name="=C:\WINNT35\SYSTEM32\COMMAND.COM 3" xfId="6839" xr:uid="{73FF5C69-50F3-4EA2-B160-162E5145E97E}"/>
    <cellStyle name="=C:\WINNT35\SYSTEM32\COMMAND.COM_AgeSa_NewFormat" xfId="6840" xr:uid="{F7447F99-EBE2-42EB-8956-96C02740405E}"/>
    <cellStyle name="•W€_Door_Con asia" xfId="6841" xr:uid="{55A0C486-65E6-4C83-97FA-C986C9CCEA55}"/>
    <cellStyle name="•W_Door_Con asia" xfId="6842" xr:uid="{3B34780F-BAE0-4887-B11F-7761B47CB304}"/>
    <cellStyle name="20 % - Aksentti1" xfId="6843" xr:uid="{E30B60AD-CC99-40B4-85D9-F0763BB48DA1}"/>
    <cellStyle name="20 % - Aksentti2" xfId="6844" xr:uid="{659C4746-AF2F-422F-A17D-3E633F5D417A}"/>
    <cellStyle name="20 % - Aksentti3" xfId="6845" xr:uid="{A7ED9EF2-2C59-4F2A-B626-0F4D00F43867}"/>
    <cellStyle name="20 % - Aksentti4" xfId="6846" xr:uid="{6B0B319F-FFB4-452A-BDD0-D0ECD43C2AB2}"/>
    <cellStyle name="20 % - Aksentti5" xfId="6847" xr:uid="{39E23E8F-C49A-4035-A90A-EDABE463CEC9}"/>
    <cellStyle name="20 % - Aksentti6" xfId="6848" xr:uid="{866A2CF6-8753-43E9-8648-0D13A42150AD}"/>
    <cellStyle name="20 % - Accent1" xfId="6849" xr:uid="{2101FC5A-0DE4-4469-ACC4-DFD94FB6AD6B}"/>
    <cellStyle name="20 % - Accent2" xfId="6850" xr:uid="{B7D33234-1460-4896-8675-6EE1E3C6B0E0}"/>
    <cellStyle name="20 % - Accent3" xfId="6851" xr:uid="{3D53FF10-E488-4FB4-B07B-E4C858A5D4B9}"/>
    <cellStyle name="20 % - Accent4" xfId="6852" xr:uid="{C933DC98-C1BA-4BDB-B929-6F47F569A260}"/>
    <cellStyle name="20 % - Accent5" xfId="6853" xr:uid="{2075C7DD-B1CF-47CA-B6D6-ABF42C635105}"/>
    <cellStyle name="20 % - Accent6" xfId="6854" xr:uid="{EDF5B88E-2E2D-4868-ACA7-D9DE7FD72C9B}"/>
    <cellStyle name="20% - 1. jelölőszín" xfId="6855" xr:uid="{8F1531E6-17ED-42D0-9B4B-1101E97A5C3B}"/>
    <cellStyle name="20% - 2. jelölőszín" xfId="6856" xr:uid="{1013C7F2-273B-49A9-B0CD-1EEF1CCC2E32}"/>
    <cellStyle name="20% - 3. jelölőszín" xfId="6857" xr:uid="{978FD683-1180-45E7-A9C5-69431B2E32F9}"/>
    <cellStyle name="20% - 4. jelölőszín" xfId="6858" xr:uid="{32DC050E-14B9-40CF-A013-CC082456C02C}"/>
    <cellStyle name="20% - 5. jelölőszín" xfId="6859" xr:uid="{7422DA58-BB1E-4D8F-8669-1D42A1FF0EE2}"/>
    <cellStyle name="20% - 6. jelölőszín" xfId="6860" xr:uid="{BC679AA9-5E34-48AD-A422-4F3C1002F4C6}"/>
    <cellStyle name="20% - Accent1 2" xfId="6861" xr:uid="{62A9F812-FE4E-40D8-AA86-0B013F256A15}"/>
    <cellStyle name="20% - Accent1 2 2" xfId="6862" xr:uid="{7795412E-B6C4-44D9-A384-2949FCDAAE13}"/>
    <cellStyle name="20% - Accent1 2_AgeSa_NewFormat" xfId="6863" xr:uid="{1C091916-8113-4A0C-A8AE-53DF6FD7F92F}"/>
    <cellStyle name="20% - Accent1 3" xfId="6864" xr:uid="{080D6D7B-BDA2-40D4-9E7D-CDE8D1937BC7}"/>
    <cellStyle name="20% - Accent1 3 2" xfId="6865" xr:uid="{92290FA0-31D4-49D5-9D2F-14D9451AB31A}"/>
    <cellStyle name="20% - Accent1 4" xfId="6866" xr:uid="{2ECD5036-26F8-4694-BDAA-66D971272444}"/>
    <cellStyle name="20% - Accent1 4 2" xfId="6867" xr:uid="{2CD805C6-2FBF-4A2D-AD67-650CDC65CB4B}"/>
    <cellStyle name="20% - Accent1 5" xfId="6868" xr:uid="{6A678722-1113-402A-8939-06435A0F02EE}"/>
    <cellStyle name="20% - Accent1 5 2" xfId="6869" xr:uid="{2E5B7F5A-7DC8-4572-80A3-39200E5B9A72}"/>
    <cellStyle name="20% - Accent1 6" xfId="6870" xr:uid="{6637535D-6D95-4684-BC2B-4419C8B528D2}"/>
    <cellStyle name="20% - Accent1 6 2" xfId="6871" xr:uid="{4856C595-964C-4DA2-8A3D-6ADB9CA62F9B}"/>
    <cellStyle name="20% - Accent1 7" xfId="6872" xr:uid="{7EC6E63A-53E8-47BD-95C2-C9F51DB5923F}"/>
    <cellStyle name="20% - Accent1 7 2" xfId="6873" xr:uid="{93BFAEBD-0F0E-47F6-9B3E-37C5A9B92F8A}"/>
    <cellStyle name="20% - Accent1 8" xfId="6874" xr:uid="{DC396983-5CB4-4276-86BB-4564E9E0FB3F}"/>
    <cellStyle name="20% - Accent1 8 2" xfId="6875" xr:uid="{84538233-A10F-4DC0-ACEE-C8FE3B98CB7C}"/>
    <cellStyle name="20% - Accent1 9" xfId="6876" xr:uid="{78162AA1-8F2F-4922-870E-7EB2696AC1BE}"/>
    <cellStyle name="20% - Accent2 2" xfId="6877" xr:uid="{DBB22790-61B0-4E14-A3C3-1E310072E926}"/>
    <cellStyle name="20% - Accent2 2 2" xfId="6878" xr:uid="{BCDFDC2B-5BF1-42E7-8F85-926C09F9A49D}"/>
    <cellStyle name="20% - Accent2 2_AgeSa_NewFormat" xfId="6879" xr:uid="{64583570-0171-4325-ABF5-7E23D9C18BBC}"/>
    <cellStyle name="20% - Accent2 3" xfId="6880" xr:uid="{8C474433-898B-46BE-B35E-8F2EF4CE8994}"/>
    <cellStyle name="20% - Accent2 3 2" xfId="6881" xr:uid="{B0C9B98D-40C5-4E7A-901A-7ACB924C77E6}"/>
    <cellStyle name="20% - Accent2 4" xfId="6882" xr:uid="{C491FAC7-EB55-44AD-B329-2CA58B4165FD}"/>
    <cellStyle name="20% - Accent2 4 2" xfId="6883" xr:uid="{88D557DB-A21C-48FF-8473-4276EF5BCE0E}"/>
    <cellStyle name="20% - Accent2 5" xfId="6884" xr:uid="{B03E88EF-9292-4540-8947-6A4F42915153}"/>
    <cellStyle name="20% - Accent2 5 2" xfId="6885" xr:uid="{BC518F65-D1A4-40B9-BA90-03B086E59A4F}"/>
    <cellStyle name="20% - Accent2 6" xfId="6886" xr:uid="{A129A087-AFF3-44B7-BDAA-5F160B71BFE3}"/>
    <cellStyle name="20% - Accent2 6 2" xfId="6887" xr:uid="{7DD0994A-AB8D-4419-BC8F-53F25FAC3B4C}"/>
    <cellStyle name="20% - Accent2 7" xfId="6888" xr:uid="{0413C250-4CA0-49EB-9EA7-FBC4544FDF3E}"/>
    <cellStyle name="20% - Accent2 7 2" xfId="6889" xr:uid="{3313724A-EEA4-47CD-8475-1530F1C85EC7}"/>
    <cellStyle name="20% - Accent2 8" xfId="6890" xr:uid="{66F3B85C-833C-401B-8440-CEC775CB2096}"/>
    <cellStyle name="20% - Accent2 8 2" xfId="6891" xr:uid="{D585BED9-92EB-4926-88A3-CDED0891043E}"/>
    <cellStyle name="20% - Accent2 9" xfId="6892" xr:uid="{44ED4F8C-D168-4B04-864F-7DBECEBDC161}"/>
    <cellStyle name="20% - Accent3 2" xfId="6893" xr:uid="{27711E8A-2405-4924-AB6C-04809E1F171F}"/>
    <cellStyle name="20% - Accent3 2 2" xfId="6894" xr:uid="{F225A56A-598C-460E-AEEE-CEC9A4A55E23}"/>
    <cellStyle name="20% - Accent3 2_AgeSa_NewFormat" xfId="6895" xr:uid="{CEC6F018-74D4-402A-9734-2AD763AD322A}"/>
    <cellStyle name="20% - Accent3 3" xfId="6896" xr:uid="{3549745F-7584-4456-92D4-E85E2E4E8769}"/>
    <cellStyle name="20% - Accent3 3 2" xfId="6897" xr:uid="{87476E9C-7DE8-4C3F-9E0A-B25FE1017F6B}"/>
    <cellStyle name="20% - Accent3 4" xfId="6898" xr:uid="{7A3CF9C5-17B9-454A-AC6A-BBA5DA77C88C}"/>
    <cellStyle name="20% - Accent3 4 2" xfId="6899" xr:uid="{F03A84F1-A497-4F53-BBFC-713678A0C7EF}"/>
    <cellStyle name="20% - Accent3 5" xfId="6900" xr:uid="{E279D351-71CE-49E1-BA03-200610C41234}"/>
    <cellStyle name="20% - Accent3 5 2" xfId="6901" xr:uid="{C1404C3B-D4C6-4FDA-9338-B99818D24790}"/>
    <cellStyle name="20% - Accent3 6" xfId="6902" xr:uid="{D03C5A9D-E4B5-4102-8B5C-6DB8B0128DB3}"/>
    <cellStyle name="20% - Accent3 6 2" xfId="6903" xr:uid="{7C0946C3-3764-4FBE-9CC9-5F5C52A8CA9D}"/>
    <cellStyle name="20% - Accent3 7" xfId="6904" xr:uid="{26A49A99-F165-45A6-85F0-96C35D7DF656}"/>
    <cellStyle name="20% - Accent3 7 2" xfId="6905" xr:uid="{6831BC45-B0C7-4CC3-B674-FD69900E01CF}"/>
    <cellStyle name="20% - Accent3 8" xfId="6906" xr:uid="{EE5D3283-4D5C-46A9-BC5F-1F88A5981507}"/>
    <cellStyle name="20% - Accent3 8 2" xfId="6907" xr:uid="{4EE0DB05-7F41-400A-8E2A-E86D86761824}"/>
    <cellStyle name="20% - Accent3 9" xfId="6908" xr:uid="{04644DC7-AE6D-47C2-B977-BF054385AA5B}"/>
    <cellStyle name="20% - Accent4 2" xfId="6909" xr:uid="{80893F84-389A-4E50-8B5F-BA5C8CE78690}"/>
    <cellStyle name="20% - Accent4 2 2" xfId="6910" xr:uid="{A03EFC38-5FD7-4DF5-8F45-24BD5A44E38B}"/>
    <cellStyle name="20% - Accent4 2_AgeSa_NewFormat" xfId="6911" xr:uid="{8BA8B11F-4235-40AA-8563-2DD4459455D8}"/>
    <cellStyle name="20% - Accent4 3" xfId="6912" xr:uid="{71A77F0B-B9F2-4E0E-B28F-6EC74804D649}"/>
    <cellStyle name="20% - Accent4 3 2" xfId="6913" xr:uid="{5DADE1D7-9817-4838-94AD-F5C312187CC4}"/>
    <cellStyle name="20% - Accent4 4" xfId="6914" xr:uid="{A328DD30-ABF6-48F7-A8C1-ABFDC367A46D}"/>
    <cellStyle name="20% - Accent4 4 2" xfId="6915" xr:uid="{CD7EE624-2B7C-4C61-8E65-9C8D906C9D5E}"/>
    <cellStyle name="20% - Accent4 5" xfId="6916" xr:uid="{106155CC-567C-40FA-94EF-F699F7EC868A}"/>
    <cellStyle name="20% - Accent4 5 2" xfId="6917" xr:uid="{77BCFEEC-7F1F-4704-A5DF-220C86E3F0B5}"/>
    <cellStyle name="20% - Accent4 6" xfId="6918" xr:uid="{5FDD504A-04D6-4370-A01F-44B1946E5CFF}"/>
    <cellStyle name="20% - Accent4 6 2" xfId="6919" xr:uid="{5DA2A200-6728-4CAC-B11D-FEAEBBD895F1}"/>
    <cellStyle name="20% - Accent4 7" xfId="6920" xr:uid="{4561442F-DE87-4979-8C6A-49446A7075CE}"/>
    <cellStyle name="20% - Accent4 7 2" xfId="6921" xr:uid="{D0475468-33A0-4A78-BBCE-2E7263E63588}"/>
    <cellStyle name="20% - Accent4 8" xfId="6922" xr:uid="{79301128-D251-4544-AC15-40B881BCBB7C}"/>
    <cellStyle name="20% - Accent4 8 2" xfId="6923" xr:uid="{94B40B7B-46D8-41CD-952B-900D68C44B82}"/>
    <cellStyle name="20% - Accent4 9" xfId="6924" xr:uid="{6E20FD6A-1EA3-496F-B2E3-17306D4DD5BA}"/>
    <cellStyle name="20% - Accent5 2" xfId="6925" xr:uid="{2EF3042B-871E-43EC-B947-8231E2CE69ED}"/>
    <cellStyle name="20% - Accent5 2 2" xfId="6926" xr:uid="{FA09D591-D548-4B9C-AE05-A8B894FFBFA1}"/>
    <cellStyle name="20% - Accent5 2 3" xfId="6927" xr:uid="{72EDE89D-1562-4195-A2FA-180FD53CE679}"/>
    <cellStyle name="20% - Accent5 2 4" xfId="6928" xr:uid="{12B60292-3CC9-4D09-B8EB-10F7E26ADE3F}"/>
    <cellStyle name="20% - Accent5 2 5" xfId="6929" xr:uid="{47C3BD29-F9D2-44EC-9537-3E180DBABB9B}"/>
    <cellStyle name="20% - Accent5 2 6" xfId="6930" xr:uid="{8C62FF33-2157-47D6-8720-2F7248404E4C}"/>
    <cellStyle name="20% - Accent5 2_AgeSa_NewFormat" xfId="6931" xr:uid="{267EDFC9-6596-48BC-BD70-3DF78F7AF778}"/>
    <cellStyle name="20% - Accent5 3" xfId="6932" xr:uid="{BC606F4E-FB71-4527-A14B-136882D970A8}"/>
    <cellStyle name="20% - Accent5 3 2" xfId="6933" xr:uid="{92394303-6A4F-4C97-8483-82181161DB71}"/>
    <cellStyle name="20% - Accent5 4" xfId="6934" xr:uid="{EB4CE0C7-B38F-4D62-9698-8B0A9829B1BD}"/>
    <cellStyle name="20% - Accent5 4 2" xfId="6935" xr:uid="{E6ACDAE0-5BA7-4A24-BAD0-48461089344F}"/>
    <cellStyle name="20% - Accent5 5" xfId="6936" xr:uid="{D494F2F1-4318-4C3D-ABCC-14E1672F67EB}"/>
    <cellStyle name="20% - Accent5 5 2" xfId="6937" xr:uid="{00ACACC9-7D86-4127-ABBB-3B98A2F47AF4}"/>
    <cellStyle name="20% - Accent5 6" xfId="6938" xr:uid="{31E871C7-8CF9-44EA-A7A0-B34FC167E44A}"/>
    <cellStyle name="20% - Accent5 6 2" xfId="6939" xr:uid="{E28A0105-53D2-4039-9A7D-D0B9CBAF2E61}"/>
    <cellStyle name="20% - Accent5 7" xfId="6940" xr:uid="{40F040A2-FB83-460B-9B0F-70EC0B6F72B5}"/>
    <cellStyle name="20% - Accent5 7 2" xfId="6941" xr:uid="{C81F5C9A-D049-4718-BF10-238CE2EAEEF5}"/>
    <cellStyle name="20% - Accent5 8" xfId="6942" xr:uid="{308027C6-E71E-460D-8D94-14573BC4ADF3}"/>
    <cellStyle name="20% - Accent5 8 2" xfId="6943" xr:uid="{87FF7CA4-67DC-42E3-988D-887B3A4F7CFE}"/>
    <cellStyle name="20% - Accent5 9" xfId="6944" xr:uid="{3D0DD686-F39A-4465-A021-EBC550E93231}"/>
    <cellStyle name="20% - Accent6 2" xfId="6945" xr:uid="{76DDE14A-605F-47BD-AF18-D6ACB024D004}"/>
    <cellStyle name="20% - Accent6 2 2" xfId="6946" xr:uid="{139324E9-C340-4112-9D90-F8183D0518EB}"/>
    <cellStyle name="20% - Accent6 2_AgeSa_NewFormat" xfId="6947" xr:uid="{A2D42EFE-8780-4845-978C-5658599A3271}"/>
    <cellStyle name="20% - Accent6 3" xfId="6948" xr:uid="{047E19A5-2899-4A36-8BAF-99804AE7B5B5}"/>
    <cellStyle name="20% - Accent6 3 2" xfId="6949" xr:uid="{F01530D3-E7F7-4DCF-843A-2E02FCD0FFF2}"/>
    <cellStyle name="20% - Accent6 4" xfId="6950" xr:uid="{BC4119EE-CF5E-4BA2-9FDC-62C4452064C4}"/>
    <cellStyle name="20% - Accent6 4 2" xfId="6951" xr:uid="{117C0A9B-083B-4A6D-9B58-E7AFF737C13A}"/>
    <cellStyle name="20% - Accent6 5" xfId="6952" xr:uid="{A9935E65-AFF9-4694-93AE-ED381043B125}"/>
    <cellStyle name="20% - Accent6 5 2" xfId="6953" xr:uid="{D9ABAFA8-EFAD-499A-A7FF-013BEDF0D4D9}"/>
    <cellStyle name="20% - Accent6 6" xfId="6954" xr:uid="{82DFCD82-E8EB-4F17-90AE-4613BFE00BF9}"/>
    <cellStyle name="20% - Accent6 6 2" xfId="6955" xr:uid="{951EF216-C8E6-4345-83F3-53263D611748}"/>
    <cellStyle name="20% - Accent6 7" xfId="6956" xr:uid="{4506ABEC-7CFE-4A34-BE9F-EB33BC05A4A0}"/>
    <cellStyle name="20% - Accent6 7 2" xfId="6957" xr:uid="{2D7053F4-D183-4BE5-8D12-00952BAFC11C}"/>
    <cellStyle name="20% - Accent6 8" xfId="6958" xr:uid="{D543F9FD-A8F5-4626-997F-EB83EAB264FF}"/>
    <cellStyle name="20% - Accent6 8 2" xfId="6959" xr:uid="{83DB9B98-C068-4125-8EAA-27269C32BCE6}"/>
    <cellStyle name="20% - Accent6 9" xfId="6960" xr:uid="{9E5F447A-52BA-4781-8731-81E6F4460DFE}"/>
    <cellStyle name="20% - Colore 1" xfId="6961" xr:uid="{125CE9AF-B95F-41A4-B8F7-25BB224D5D93}"/>
    <cellStyle name="20% - Colore 2" xfId="6962" xr:uid="{2C1258E9-44BA-4664-AA42-9BF88765A611}"/>
    <cellStyle name="20% - Colore 3" xfId="6963" xr:uid="{D3CA3C2D-EFC0-4674-B25C-1B5F46F28675}"/>
    <cellStyle name="20% - Colore 4" xfId="6964" xr:uid="{D612159D-2EAA-424F-93B8-4D147B5325DD}"/>
    <cellStyle name="20% - Colore 5" xfId="6965" xr:uid="{7F644A89-6D22-406E-A08E-DC661773B1DB}"/>
    <cellStyle name="20% - Colore 6" xfId="6966" xr:uid="{3AB024FE-C869-48CB-8E8E-7DF0E51B545D}"/>
    <cellStyle name="20% - Cor1" xfId="6967" xr:uid="{562A3484-85B1-47DD-8B7E-443B26497026}"/>
    <cellStyle name="20% - Cor2" xfId="6968" xr:uid="{2C19EC05-8758-427A-852C-16ECD664A0C2}"/>
    <cellStyle name="20% - Cor3" xfId="6969" xr:uid="{14A2D4E0-E782-4B99-B518-FD8E62282BBE}"/>
    <cellStyle name="20% - Cor4" xfId="6970" xr:uid="{DE788B68-BB29-4D02-888A-765DA891BFC0}"/>
    <cellStyle name="20% - Cor5" xfId="6971" xr:uid="{F6EB4077-B0AF-4A2F-8EE8-6A3BC28BAD08}"/>
    <cellStyle name="20% - Cor6" xfId="6972" xr:uid="{E2140DBA-9C9A-4460-A660-3E796DBF9252}"/>
    <cellStyle name="20% - Énfasis1" xfId="6973" xr:uid="{BBFDB165-E2C2-4862-AFEE-0BDDD8C99A9D}"/>
    <cellStyle name="20% - Énfasis2" xfId="6974" xr:uid="{65E582D7-F1ED-4328-B05B-C6B9B75739A8}"/>
    <cellStyle name="20% - Énfasis3" xfId="6975" xr:uid="{4652E333-EE30-4220-BBA0-9100288597CA}"/>
    <cellStyle name="20% - Énfasis4" xfId="6976" xr:uid="{9B6D6E68-A9EB-4409-8717-0A3E0484ACB2}"/>
    <cellStyle name="20% - Énfasis5" xfId="6977" xr:uid="{95FAB480-A4A0-4DDC-AC77-0DC5C5CB23D9}"/>
    <cellStyle name="20% - Énfasis6" xfId="6978" xr:uid="{52BF9897-7035-4FC0-8116-5F785F7F088B}"/>
    <cellStyle name="20% - 輔色1" xfId="6979" xr:uid="{B43A6AC7-D54E-4F0C-87BE-D5A1F211A8AE}"/>
    <cellStyle name="20% - 輔色2" xfId="6980" xr:uid="{9D04CF66-3DD9-4FC8-8FD7-645B71960398}"/>
    <cellStyle name="20% - 輔色3" xfId="6981" xr:uid="{DBAA6CE1-8FAD-491A-8BFE-E9D18AC53DC7}"/>
    <cellStyle name="20% - 輔色4" xfId="6982" xr:uid="{25B544D3-FF6D-49B6-8B7A-67D09C967713}"/>
    <cellStyle name="20% - 輔色5" xfId="6983" xr:uid="{E54A0F9C-82BB-46E5-AC18-BBA34144F615}"/>
    <cellStyle name="20% - 輔色6" xfId="6984" xr:uid="{B8338CC5-7044-40B0-BBC1-5BC72923E716}"/>
    <cellStyle name="³" xfId="6985" xr:uid="{8E98FA0B-A9A3-457D-B08D-76811825D83A}"/>
    <cellStyle name="³ 10" xfId="6986" xr:uid="{616810D3-D288-41B3-B003-3F3473E2B635}"/>
    <cellStyle name="³ 2" xfId="6987" xr:uid="{488FB643-F24C-4217-B3D1-2A3076F3EDF6}"/>
    <cellStyle name="³ 3" xfId="6988" xr:uid="{3CF82AFB-88A7-45C2-8BD5-88FBDDF3D8DC}"/>
    <cellStyle name="³ 4" xfId="6989" xr:uid="{641063F4-8B26-488D-BA60-CDF0E2923D5A}"/>
    <cellStyle name="³ 5" xfId="6990" xr:uid="{6AE959E6-2271-4ED0-A8FA-7482E8BEF8C3}"/>
    <cellStyle name="³ 6" xfId="6991" xr:uid="{36255AEA-B1E8-460B-A3FA-D6C5BC0D9CF1}"/>
    <cellStyle name="³ 7" xfId="6992" xr:uid="{31466181-BC96-4EE9-9C03-3A36180EE625}"/>
    <cellStyle name="³ 8" xfId="6993" xr:uid="{E1377355-CC4A-4874-9434-B644B8348FAB}"/>
    <cellStyle name="³ 9" xfId="6994" xr:uid="{E049A210-A3C7-4BA4-9258-4E59BDA71969}"/>
    <cellStyle name="³?ú" xfId="6995" xr:uid="{D69861AF-AC50-4FFC-A81F-8AA440EE1A19}"/>
    <cellStyle name="³?ú 2" xfId="6996" xr:uid="{FA22B581-3027-4D59-83E0-F600AAE0BAC5}"/>
    <cellStyle name="³?ú 3" xfId="6997" xr:uid="{59B868B7-6C8F-4EA7-96AD-ADAF07839C2F}"/>
    <cellStyle name="40 % - Aksentti1" xfId="6998" xr:uid="{CAA8E096-2077-4328-8A76-53EE4213B848}"/>
    <cellStyle name="40 % - Aksentti2" xfId="6999" xr:uid="{5383ADBE-BDA7-4AAC-B52A-8046D932148D}"/>
    <cellStyle name="40 % - Aksentti3" xfId="7000" xr:uid="{65E72636-D583-4ABC-9CF5-93E2534B2C5B}"/>
    <cellStyle name="40 % - Aksentti4" xfId="7001" xr:uid="{40039186-B509-4D9A-BC57-C2975C76B684}"/>
    <cellStyle name="40 % - Aksentti5" xfId="7002" xr:uid="{53928541-4D76-4DBC-9379-09480CF0DF49}"/>
    <cellStyle name="40 % - Aksentti6" xfId="7003" xr:uid="{8EA2538E-A36B-471E-B3BC-D7ED4AA2E255}"/>
    <cellStyle name="40 % - Accent1" xfId="7004" xr:uid="{D52201B5-CA71-481A-86C5-782933037055}"/>
    <cellStyle name="40 % - Accent2" xfId="7005" xr:uid="{AA69D824-7EEB-4266-9744-807F3E0AE3B9}"/>
    <cellStyle name="40 % - Accent3" xfId="7006" xr:uid="{53B1A9E9-7D46-486E-9198-248E947EA5FC}"/>
    <cellStyle name="40 % - Accent4" xfId="7007" xr:uid="{68A0445A-34F4-4385-9C08-2739A54B89FD}"/>
    <cellStyle name="40 % - Accent5" xfId="7008" xr:uid="{7431591C-11C7-44DF-9D58-63FBBE44FD78}"/>
    <cellStyle name="40 % - Accent6" xfId="7009" xr:uid="{47176640-BA5D-44D5-AE0C-CFBA96EA9DBE}"/>
    <cellStyle name="40% - 1. jelölőszín" xfId="7010" xr:uid="{7428E992-5091-41E1-BDA8-A7DE9DA7757B}"/>
    <cellStyle name="40% - 2. jelölőszín" xfId="7011" xr:uid="{5D944355-F0FB-463C-9950-3C6AB943E7C4}"/>
    <cellStyle name="40% - 3. jelölőszín" xfId="7012" xr:uid="{52E77F46-E8DE-4418-906B-0A26BD43FFAD}"/>
    <cellStyle name="40% - 4. jelölőszín" xfId="7013" xr:uid="{E8051C79-B864-4136-B686-3078AAAF42FB}"/>
    <cellStyle name="40% - 5. jelölőszín" xfId="7014" xr:uid="{5654B572-FB67-4B30-ACEE-BE3EA53880CC}"/>
    <cellStyle name="40% - 6. jelölőszín" xfId="7015" xr:uid="{AAEE5514-D70D-4FE2-B7EE-9828A2995D16}"/>
    <cellStyle name="40% - Accent1 2" xfId="7016" xr:uid="{4243872F-4A53-48AF-8F20-D763395DFD92}"/>
    <cellStyle name="40% - Accent1 2 2" xfId="7017" xr:uid="{9A04E081-D200-4FBC-97DB-77A954A4B435}"/>
    <cellStyle name="40% - Accent1 2_AgeSa_NewFormat" xfId="7018" xr:uid="{A9594E18-C808-4C19-A7D4-8F21EA6B3642}"/>
    <cellStyle name="40% - Accent1 3" xfId="7019" xr:uid="{58DD5614-19A6-4031-B1CC-6628E1A27FC0}"/>
    <cellStyle name="40% - Accent1 3 2" xfId="7020" xr:uid="{3BCCCE45-DE82-48C4-973C-617C842CDDD2}"/>
    <cellStyle name="40% - Accent1 4" xfId="7021" xr:uid="{F1D52D29-3AAC-4F5B-B452-DC1E8A279AEB}"/>
    <cellStyle name="40% - Accent1 4 2" xfId="7022" xr:uid="{E82A642C-14DB-4D24-BBBB-3B0222B4060C}"/>
    <cellStyle name="40% - Accent1 5" xfId="7023" xr:uid="{92CC50EF-7E75-4352-8604-EB6D1D499B05}"/>
    <cellStyle name="40% - Accent1 5 2" xfId="7024" xr:uid="{3865C854-F0F5-47EB-91AF-E113D3A91A35}"/>
    <cellStyle name="40% - Accent1 6" xfId="7025" xr:uid="{93BAC3B8-ED12-48D9-98DC-02B3C5D88E04}"/>
    <cellStyle name="40% - Accent1 6 2" xfId="7026" xr:uid="{39A82821-8B44-4CC2-A1C8-80B4B87FAA1F}"/>
    <cellStyle name="40% - Accent1 7" xfId="7027" xr:uid="{3E8196CA-BBB7-4813-BF68-C8A74436098E}"/>
    <cellStyle name="40% - Accent1 7 2" xfId="7028" xr:uid="{96C582EE-D98B-49B8-810B-E52C0E243225}"/>
    <cellStyle name="40% - Accent1 8" xfId="7029" xr:uid="{E0A48757-B126-423A-BB8A-6997F2A06E9B}"/>
    <cellStyle name="40% - Accent1 8 2" xfId="7030" xr:uid="{8F90C208-113D-41BE-B7FD-AF1A4FE4F941}"/>
    <cellStyle name="40% - Accent1 9" xfId="7031" xr:uid="{24763060-2A91-4426-A85E-3A0B203E2753}"/>
    <cellStyle name="40% - Accent2 2" xfId="7032" xr:uid="{BD46C426-ADFF-490E-883B-E820C4C33F49}"/>
    <cellStyle name="40% - Accent2 2 2" xfId="7033" xr:uid="{9D20A153-4790-4376-8869-D4BC11CBDF9A}"/>
    <cellStyle name="40% - Accent2 2_AgeSa_NewFormat" xfId="7034" xr:uid="{43364457-A375-4A8F-8276-20B121FA6265}"/>
    <cellStyle name="40% - Accent2 3" xfId="7035" xr:uid="{31974727-2679-434A-A9DE-03CE8CCCF68E}"/>
    <cellStyle name="40% - Accent2 3 2" xfId="7036" xr:uid="{DF534EAA-CADD-46CA-A2D1-CC1D5EA8D918}"/>
    <cellStyle name="40% - Accent2 4" xfId="7037" xr:uid="{1EC567C6-D602-4862-90E4-D1F37A4E631F}"/>
    <cellStyle name="40% - Accent2 4 2" xfId="7038" xr:uid="{79BADF62-15F8-43F2-8F96-41CDB8F4D190}"/>
    <cellStyle name="40% - Accent2 5" xfId="7039" xr:uid="{179A07F7-7097-48D2-8C64-F117189E5DBA}"/>
    <cellStyle name="40% - Accent2 5 2" xfId="7040" xr:uid="{B103F41C-4DF3-4C3D-952D-38EA7684FDA8}"/>
    <cellStyle name="40% - Accent2 6" xfId="7041" xr:uid="{D327E1C6-957D-49D9-A9BF-785D9F0556C0}"/>
    <cellStyle name="40% - Accent2 6 2" xfId="7042" xr:uid="{47B432A9-09D6-4615-93D7-9E684C0679EA}"/>
    <cellStyle name="40% - Accent2 7" xfId="7043" xr:uid="{922E8A36-8643-4869-8E22-A7614313224C}"/>
    <cellStyle name="40% - Accent2 7 2" xfId="7044" xr:uid="{F63C3380-E6F9-494A-8BF0-3AE39063405C}"/>
    <cellStyle name="40% - Accent2 8" xfId="7045" xr:uid="{F7DBE500-E480-407F-9011-0F0822967610}"/>
    <cellStyle name="40% - Accent2 8 2" xfId="7046" xr:uid="{92D834CA-8001-45ED-92C1-A7EC14B28173}"/>
    <cellStyle name="40% - Accent2 9" xfId="7047" xr:uid="{59BB9D65-41C1-4C43-B9DA-BC46431E0CE9}"/>
    <cellStyle name="40% - Accent3 2" xfId="7048" xr:uid="{91848C3E-5D04-4320-9BB9-39EBAEEF1A44}"/>
    <cellStyle name="40% - Accent3 2 2" xfId="7049" xr:uid="{6BC4C828-F8AB-4358-8098-256912D915FF}"/>
    <cellStyle name="40% - Accent3 2_AgeSa_NewFormat" xfId="7050" xr:uid="{0741E72B-4E10-4ECA-8917-E2845516182C}"/>
    <cellStyle name="40% - Accent3 3" xfId="7051" xr:uid="{48B02601-9371-4194-A66F-1DDABA63EA95}"/>
    <cellStyle name="40% - Accent3 3 2" xfId="7052" xr:uid="{ED082163-05F5-4C33-A3A2-2944FCB59AA7}"/>
    <cellStyle name="40% - Accent3 4" xfId="7053" xr:uid="{F1015F9C-331D-4010-AB16-76D0CA23FA4C}"/>
    <cellStyle name="40% - Accent3 4 2" xfId="7054" xr:uid="{8265C651-F4E0-4990-ABEC-6F15076D1B22}"/>
    <cellStyle name="40% - Accent3 5" xfId="7055" xr:uid="{1F9BE48B-C0C2-4786-ACEF-D7A03B975C8B}"/>
    <cellStyle name="40% - Accent3 5 2" xfId="7056" xr:uid="{F8BB1AD5-5546-469C-BE97-B78C5F17BF5B}"/>
    <cellStyle name="40% - Accent3 6" xfId="7057" xr:uid="{703CDE87-57E0-46E8-822F-53C710963CFB}"/>
    <cellStyle name="40% - Accent3 6 2" xfId="7058" xr:uid="{5CC36AAA-7B30-43DE-B8DB-899B4E150358}"/>
    <cellStyle name="40% - Accent3 7" xfId="7059" xr:uid="{CCB868F0-D287-4A21-A632-767FC8FB5ADA}"/>
    <cellStyle name="40% - Accent3 7 2" xfId="7060" xr:uid="{80C22D0F-232C-4937-ABAC-2596770DCD7C}"/>
    <cellStyle name="40% - Accent3 8" xfId="7061" xr:uid="{FED9B46D-9E53-495D-80F0-68FA62457582}"/>
    <cellStyle name="40% - Accent3 8 2" xfId="7062" xr:uid="{E6E42FF0-4648-43FE-A7EB-3A47B7543085}"/>
    <cellStyle name="40% - Accent3 9" xfId="7063" xr:uid="{8BC770B6-BF65-466D-B007-2CF708A98865}"/>
    <cellStyle name="40% - Accent4 2" xfId="7064" xr:uid="{D949A0D8-D2C0-4C5B-886D-F63DFC789935}"/>
    <cellStyle name="40% - Accent4 2 2" xfId="7065" xr:uid="{C30EF9AF-69AE-4713-ABCC-638E702ED3C2}"/>
    <cellStyle name="40% - Accent4 2_AgeSa_NewFormat" xfId="7066" xr:uid="{673F11CC-3FB9-417D-89B6-975F9F8995AA}"/>
    <cellStyle name="40% - Accent4 3" xfId="7067" xr:uid="{1AA6D134-193A-4B0A-9348-E039A21CA89E}"/>
    <cellStyle name="40% - Accent4 3 2" xfId="7068" xr:uid="{8637AB03-5B4E-453C-8C0A-28FD7C25C116}"/>
    <cellStyle name="40% - Accent4 4" xfId="7069" xr:uid="{8C9FA951-E614-489D-9BA6-4FD23355BD90}"/>
    <cellStyle name="40% - Accent4 4 2" xfId="7070" xr:uid="{A959A3E1-12EF-4F70-85EA-4193658C9702}"/>
    <cellStyle name="40% - Accent4 5" xfId="7071" xr:uid="{18DEA873-CDB1-4612-8CA7-CC5FEE8D6466}"/>
    <cellStyle name="40% - Accent4 5 2" xfId="7072" xr:uid="{006B9AEC-2C83-4310-9272-355DB2B676C8}"/>
    <cellStyle name="40% - Accent4 6" xfId="7073" xr:uid="{CBB234D0-3F7D-4235-9331-0193B03DBAC8}"/>
    <cellStyle name="40% - Accent4 6 2" xfId="7074" xr:uid="{02487900-CFDE-4E32-ADC8-B7701CEA41B4}"/>
    <cellStyle name="40% - Accent4 7" xfId="7075" xr:uid="{731432E2-E0D5-442F-A56B-3B155729C74A}"/>
    <cellStyle name="40% - Accent4 7 2" xfId="7076" xr:uid="{EB24D58A-89F5-42F9-B163-9AB0CED0F73E}"/>
    <cellStyle name="40% - Accent4 8" xfId="7077" xr:uid="{31161AC5-F680-478A-B359-A190A73D5152}"/>
    <cellStyle name="40% - Accent4 8 2" xfId="7078" xr:uid="{7FA845CF-AFC2-4FE9-815D-DF564B9D0326}"/>
    <cellStyle name="40% - Accent4 9" xfId="7079" xr:uid="{F82A5EA0-F55F-4B67-9F8C-2501605921D7}"/>
    <cellStyle name="40% - Accent5 2" xfId="7080" xr:uid="{C6D5ACB2-CE21-4DD9-8697-DA7D00C987B1}"/>
    <cellStyle name="40% - Accent5 2 2" xfId="7081" xr:uid="{72096036-814F-4581-B65D-57EAD78F9DE1}"/>
    <cellStyle name="40% - Accent5 2 3" xfId="7082" xr:uid="{D2C3FDC5-DAA2-4B83-9842-5F29CD002608}"/>
    <cellStyle name="40% - Accent5 2 4" xfId="7083" xr:uid="{DB4D9288-72F5-4960-8AFC-B6DEFC9C7DFB}"/>
    <cellStyle name="40% - Accent5 2 5" xfId="7084" xr:uid="{8423D802-1012-41DA-9C98-021DABAAB376}"/>
    <cellStyle name="40% - Accent5 2 6" xfId="7085" xr:uid="{5BE7EBEC-5123-444C-8321-0423259DD457}"/>
    <cellStyle name="40% - Accent5 2_AgeSa_NewFormat" xfId="7086" xr:uid="{E89038EB-C644-461C-AB7F-2BEBD77950A7}"/>
    <cellStyle name="40% - Accent5 3" xfId="7087" xr:uid="{019BACF7-7DD1-45C0-92DD-33233588A370}"/>
    <cellStyle name="40% - Accent5 3 2" xfId="7088" xr:uid="{55AF3D50-7883-4776-9171-0D4385DC5DEF}"/>
    <cellStyle name="40% - Accent5 4" xfId="7089" xr:uid="{0BE89345-4143-460A-BE92-DDC6F0109C41}"/>
    <cellStyle name="40% - Accent5 4 2" xfId="7090" xr:uid="{1300BD0B-0B16-4A36-AEF1-0FE94753C81C}"/>
    <cellStyle name="40% - Accent5 5" xfId="7091" xr:uid="{3CEB934C-146F-43DE-9F87-339E997ED034}"/>
    <cellStyle name="40% - Accent5 5 2" xfId="7092" xr:uid="{1DC5E63C-47E8-4ED5-9F58-83F0224BA1C9}"/>
    <cellStyle name="40% - Accent5 6" xfId="7093" xr:uid="{CA77B904-0A00-4047-BDE5-3340DCF16917}"/>
    <cellStyle name="40% - Accent5 6 2" xfId="7094" xr:uid="{4BE3EB27-CC2A-4AB7-832C-D2DD89937235}"/>
    <cellStyle name="40% - Accent5 7" xfId="7095" xr:uid="{F296ED11-96F0-4422-9248-FC8C0E312BB8}"/>
    <cellStyle name="40% - Accent5 7 2" xfId="7096" xr:uid="{BCCF4EC2-5886-4CE0-9350-7ECE9DE48594}"/>
    <cellStyle name="40% - Accent5 8" xfId="7097" xr:uid="{625958CF-379A-4ED9-AB7F-521B31B968FE}"/>
    <cellStyle name="40% - Accent5 8 2" xfId="7098" xr:uid="{9827FE88-B506-45EA-8F7E-312A69A0D3AE}"/>
    <cellStyle name="40% - Accent5 9" xfId="7099" xr:uid="{035CA629-D958-4589-9CD8-B7B8EE044575}"/>
    <cellStyle name="40% - Accent6 2" xfId="7100" xr:uid="{34367934-CE7A-4070-89DF-A2B972443B5F}"/>
    <cellStyle name="40% - Accent6 2 2" xfId="7101" xr:uid="{83CCA124-025F-49D3-8F4B-821D236400F1}"/>
    <cellStyle name="40% - Accent6 2 3" xfId="7102" xr:uid="{70D854E1-BC6C-45DD-A906-5161BA2E32BC}"/>
    <cellStyle name="40% - Accent6 2_AgeSa_NewFormat" xfId="7103" xr:uid="{3FC870A2-C053-455F-94C1-CB5CAA3F9CF1}"/>
    <cellStyle name="40% - Accent6 3" xfId="7104" xr:uid="{5CD72B99-E6E4-40EE-A97C-DDE6E5C10113}"/>
    <cellStyle name="40% - Accent6 3 2" xfId="7105" xr:uid="{7AE52DDE-924B-42CC-BF5D-B95672D31D89}"/>
    <cellStyle name="40% - Accent6 3_AgeSa_NewFormat" xfId="7106" xr:uid="{E3B5CA6A-7C08-481B-8361-E4A145C74379}"/>
    <cellStyle name="40% - Accent6 4" xfId="7107" xr:uid="{3F612DF2-2AB8-4196-A0F2-D0BA2E582157}"/>
    <cellStyle name="40% - Accent6 4 2" xfId="7108" xr:uid="{BF22EFAD-8106-4249-A119-7E10E268D318}"/>
    <cellStyle name="40% - Accent6 4_AgeSa_NewFormat" xfId="7109" xr:uid="{C1F18849-0BE8-425A-AE14-04A54E966389}"/>
    <cellStyle name="40% - Accent6 5" xfId="7110" xr:uid="{E1A6CCE8-C9BD-4A9F-8EAC-0C22D2243352}"/>
    <cellStyle name="40% - Accent6 5 2" xfId="7111" xr:uid="{16289B54-62A5-4A0B-9C39-968E298BC2DD}"/>
    <cellStyle name="40% - Accent6 6" xfId="7112" xr:uid="{C7913998-6B08-466B-8ADB-4D2E6A1DB6B6}"/>
    <cellStyle name="40% - Accent6 6 2" xfId="7113" xr:uid="{57211066-8A3D-45D3-8398-A9850E8BC609}"/>
    <cellStyle name="40% - Accent6 7" xfId="7114" xr:uid="{93FBB663-FA10-4CE3-B6D8-4CA4EFB88741}"/>
    <cellStyle name="40% - Accent6 7 2" xfId="7115" xr:uid="{C7A34935-7F1C-4AB6-ABD4-B2CEDF310A59}"/>
    <cellStyle name="40% - Accent6 8" xfId="7116" xr:uid="{3E74432B-C91A-4A66-B833-3C483425D12D}"/>
    <cellStyle name="40% - Accent6 8 2" xfId="7117" xr:uid="{665D16AA-385C-4E39-835C-7A79A3CCC1A4}"/>
    <cellStyle name="40% - Accent6 9" xfId="7118" xr:uid="{36328356-5E8D-4872-8315-FA5A3A86D140}"/>
    <cellStyle name="40% - Akzent2" xfId="7119" xr:uid="{77469F7E-C215-4F39-AF7F-9B0C2AFFD275}"/>
    <cellStyle name="40% - Colore 1" xfId="7120" xr:uid="{94F9B3F0-B6D6-42CB-8294-3E0AA2AB8D0F}"/>
    <cellStyle name="40% - Colore 2" xfId="7121" xr:uid="{625F39F8-4231-4C83-9C37-CF9BE8616373}"/>
    <cellStyle name="40% - Colore 3" xfId="7122" xr:uid="{3AAB336C-206B-49E3-AD3E-07A2B70FDFA7}"/>
    <cellStyle name="40% - Colore 4" xfId="7123" xr:uid="{211194CA-10C8-4665-976F-FAFF6CBC323A}"/>
    <cellStyle name="40% - Colore 5" xfId="7124" xr:uid="{D89F2A4D-86F0-47BA-866F-55C25304AAAD}"/>
    <cellStyle name="40% - Colore 6" xfId="7125" xr:uid="{0E3950CF-478D-4754-9C54-D3DAA3E75DAB}"/>
    <cellStyle name="40% - Cor1" xfId="7126" xr:uid="{5130CB69-6DA6-4AF9-8629-081392B35EBB}"/>
    <cellStyle name="40% - Cor2" xfId="7127" xr:uid="{2B85E611-ABAA-481E-8E0F-DAEFB1715C58}"/>
    <cellStyle name="40% - Cor3" xfId="7128" xr:uid="{A3D27275-5B78-42F7-B51F-365297C60AF8}"/>
    <cellStyle name="40% - Cor4" xfId="7129" xr:uid="{207B16FC-3CA0-4F9B-A7DC-915F0DFDD276}"/>
    <cellStyle name="40% - Cor5" xfId="7130" xr:uid="{F5316F27-C015-4168-9D92-764A284B8FF8}"/>
    <cellStyle name="40% - Cor6" xfId="7131" xr:uid="{CAFFBACD-9766-491C-BAA4-2E9D23D9D536}"/>
    <cellStyle name="40% - Énfasis1" xfId="7132" xr:uid="{D3379A8D-5DA8-4131-8385-F1528CDC901C}"/>
    <cellStyle name="40% - Énfasis2" xfId="7133" xr:uid="{0AEF96F1-345A-4248-AA82-240ACF38B8E5}"/>
    <cellStyle name="40% - Énfasis3" xfId="7134" xr:uid="{7062E419-6D8F-4069-BF32-E84DFF498821}"/>
    <cellStyle name="40% - Énfasis4" xfId="7135" xr:uid="{8DD11D68-841D-4D05-9D07-BCB47F43C6B5}"/>
    <cellStyle name="40% - Énfasis5" xfId="7136" xr:uid="{E0803A2A-DCE8-469E-AC1C-39DB7D78EFF7}"/>
    <cellStyle name="40% - Énfasis6" xfId="7137" xr:uid="{0C25EEF0-120F-4EAE-A38B-E73C9C677DA6}"/>
    <cellStyle name="40% - 輔色1" xfId="7138" xr:uid="{5DC9F9C3-F0BF-4CF4-A29F-94809CEAD149}"/>
    <cellStyle name="40% - 輔色2" xfId="7139" xr:uid="{C1036359-8FBE-4F23-AD0A-87E59246D525}"/>
    <cellStyle name="40% - 輔色3" xfId="7140" xr:uid="{31569F7B-A5E7-4B8C-A798-32BB152CC1BD}"/>
    <cellStyle name="40% - 輔色4" xfId="7141" xr:uid="{87612876-3C88-4A17-9AB1-4D9730164970}"/>
    <cellStyle name="40% - 輔色5" xfId="7142" xr:uid="{98F39C64-9C47-453D-9C4F-97C15D8827C6}"/>
    <cellStyle name="40% - 輔色6" xfId="7143" xr:uid="{2A981E84-12FF-417E-A7D3-2B32667D8D15}"/>
    <cellStyle name="44" xfId="7144" xr:uid="{6DB20B52-0347-405B-A0DF-FE9500B1B7BA}"/>
    <cellStyle name="60 % - Aksentti1" xfId="7145" xr:uid="{918F4162-7B2F-4FEA-BB94-9FA65016F3F1}"/>
    <cellStyle name="60 % - Aksentti2" xfId="7146" xr:uid="{5166E245-CE45-4FB6-8A2C-F1CBC08DC89F}"/>
    <cellStyle name="60 % - Aksentti3" xfId="7147" xr:uid="{86CB82B4-E4D3-4363-B2D4-3E4BDD63DAFF}"/>
    <cellStyle name="60 % - Aksentti4" xfId="7148" xr:uid="{CF21E18F-B914-44F0-B6B4-80D9C3D5C366}"/>
    <cellStyle name="60 % - Aksentti5" xfId="7149" xr:uid="{698C4762-6920-465E-B188-5F7C6A4FF3DE}"/>
    <cellStyle name="60 % - Aksentti6" xfId="7150" xr:uid="{DA5A95C8-3C9C-48BB-A26B-65730279654A}"/>
    <cellStyle name="60 % - Accent1" xfId="7151" xr:uid="{47528880-B3C5-4676-AC83-B15E12849A42}"/>
    <cellStyle name="60 % - Accent1 2" xfId="7152" xr:uid="{CBE8CFC3-1C0F-4DC5-A245-1CD748A5C768}"/>
    <cellStyle name="60 % - Accent1 3" xfId="7153" xr:uid="{3A6C9090-2ADA-46CB-BFC9-B13FC34C5960}"/>
    <cellStyle name="60 % - Accent1_AgeSa_NewFormat" xfId="7154" xr:uid="{57258910-7298-40B0-934C-21CBF4A77D1A}"/>
    <cellStyle name="60 % - Accent2" xfId="7155" xr:uid="{4980E7A4-2860-4E0E-9432-9B25B8ECB849}"/>
    <cellStyle name="60 % - Accent3" xfId="7156" xr:uid="{6150C3AB-15AA-43DE-BF6D-3EB7A745F192}"/>
    <cellStyle name="60 % - Accent4" xfId="7157" xr:uid="{0ECAE0E2-5BBF-43A9-A03B-88E1A90A1531}"/>
    <cellStyle name="60 % - Accent5" xfId="7158" xr:uid="{B7699E82-6E22-44DB-863C-474DF4B536A0}"/>
    <cellStyle name="60 % - Accent6" xfId="7159" xr:uid="{77B92EFF-871F-47C3-9FD1-6EF59DE61D97}"/>
    <cellStyle name="60% - 1. jelölőszín" xfId="7160" xr:uid="{1175647A-3707-41B9-9C14-DA8FDEB73446}"/>
    <cellStyle name="60% - 2. jelölőszín" xfId="7161" xr:uid="{64B73B41-51E2-4522-B74D-741BD05C1C22}"/>
    <cellStyle name="60% - 3. jelölőszín" xfId="7162" xr:uid="{078D9CED-78C2-42E2-82DC-567FCF2315E1}"/>
    <cellStyle name="60% - 4. jelölőszín" xfId="7163" xr:uid="{D45917EA-D7C1-4F68-B1F6-B3D627B8AD31}"/>
    <cellStyle name="60% - 5. jelölőszín" xfId="7164" xr:uid="{2E35EBC6-1154-494F-95EE-EB9C8F1DE28C}"/>
    <cellStyle name="60% - 6. jelölőszín" xfId="7165" xr:uid="{82BA7ACE-6934-47C8-913E-4A22BA64E867}"/>
    <cellStyle name="60% - Accent1 2" xfId="7166" xr:uid="{FBA1A0CB-FFB8-4CCF-AED4-4B04CAA97ADC}"/>
    <cellStyle name="60% - Accent1 2 2" xfId="7167" xr:uid="{0DCDDEBC-DED1-4646-85E3-5574EDBA3C73}"/>
    <cellStyle name="60% - Accent1 2_AgeSa_NewFormat" xfId="7168" xr:uid="{A194AF76-0D18-4BBE-804C-5D9A56994928}"/>
    <cellStyle name="60% - Accent1 3" xfId="7169" xr:uid="{B773C700-A515-494B-87C6-9D5EE7D83E34}"/>
    <cellStyle name="60% - Accent1 3 2" xfId="7170" xr:uid="{72D4C4D6-9FB6-4779-9691-7D1864857779}"/>
    <cellStyle name="60% - Accent1 4" xfId="7171" xr:uid="{513E2AA7-FAAD-470E-BE9D-06AFE7FD2BD9}"/>
    <cellStyle name="60% - Accent1 4 2" xfId="7172" xr:uid="{8F7E85CC-B86A-4852-97E6-CA2797757FA0}"/>
    <cellStyle name="60% - Accent1 5" xfId="7173" xr:uid="{D792EECB-1982-4FD4-9D76-FB2A5336CA3F}"/>
    <cellStyle name="60% - Accent1 5 2" xfId="7174" xr:uid="{4A0856BD-EFC6-480F-A7EF-F9C647859413}"/>
    <cellStyle name="60% - Accent1 6" xfId="7175" xr:uid="{6956427F-80E9-4350-B030-380FA541D62A}"/>
    <cellStyle name="60% - Accent1 6 2" xfId="7176" xr:uid="{D5B8D72B-DA0F-4838-A7E4-FD1A6B058DBD}"/>
    <cellStyle name="60% - Accent1 7" xfId="7177" xr:uid="{B74C0DAA-15A7-435B-9A0E-88FC1F515902}"/>
    <cellStyle name="60% - Accent1 7 2" xfId="7178" xr:uid="{25B85384-E941-4B19-A737-F390EA6880B0}"/>
    <cellStyle name="60% - Accent1 8" xfId="7179" xr:uid="{72E1C927-D87F-45D4-BDCC-78BBCBA1E2EA}"/>
    <cellStyle name="60% - Accent1 8 2" xfId="7180" xr:uid="{F26C4440-8CA3-4221-A6E8-1BF4B258EE93}"/>
    <cellStyle name="60% - Accent1 9" xfId="7181" xr:uid="{C8845193-B343-4C49-96E2-CDCBE7594893}"/>
    <cellStyle name="60% - Accent2 2" xfId="7182" xr:uid="{6A3659C3-3F8F-4D67-B914-0DDC6A223D35}"/>
    <cellStyle name="60% - Accent2 2 2" xfId="7183" xr:uid="{4F09439F-EF66-45FB-A23E-2BA3A7B7374A}"/>
    <cellStyle name="60% - Accent2 2_AgeSa_NewFormat" xfId="7184" xr:uid="{7776119B-F314-443F-96DA-4E589A4EBC97}"/>
    <cellStyle name="60% - Accent2 3" xfId="7185" xr:uid="{ABBE667D-FDA8-49DC-9FA7-02D8A54D81AD}"/>
    <cellStyle name="60% - Accent2 3 2" xfId="7186" xr:uid="{A19F7EDB-1C9C-4DA5-B67A-A4882BEE4F78}"/>
    <cellStyle name="60% - Accent2 4" xfId="7187" xr:uid="{87840E57-F0A6-4E6D-91FC-E4E3694E4485}"/>
    <cellStyle name="60% - Accent2 4 2" xfId="7188" xr:uid="{986A4ABF-AF88-45D7-9379-08FD90085588}"/>
    <cellStyle name="60% - Accent2 5" xfId="7189" xr:uid="{3845CB74-7EFD-4921-932E-854A38E308D1}"/>
    <cellStyle name="60% - Accent2 5 2" xfId="7190" xr:uid="{DD48E8DA-414D-499D-8457-1B70DE6B7AD5}"/>
    <cellStyle name="60% - Accent2 6" xfId="7191" xr:uid="{16FA6FE9-8D8C-458F-AF11-DF8D217E5BB1}"/>
    <cellStyle name="60% - Accent2 6 2" xfId="7192" xr:uid="{7128C576-5867-4DF3-AC7C-A4A27A03EEB2}"/>
    <cellStyle name="60% - Accent2 7" xfId="7193" xr:uid="{13599619-0B33-47CE-BDFA-4E08989849C2}"/>
    <cellStyle name="60% - Accent2 7 2" xfId="7194" xr:uid="{E460F6B8-FFAA-4BDA-B2D6-4B204846B789}"/>
    <cellStyle name="60% - Accent2 8" xfId="7195" xr:uid="{028EF0D5-6862-4FCD-80A0-021094F17EB3}"/>
    <cellStyle name="60% - Accent2 8 2" xfId="7196" xr:uid="{38393AEC-C617-45C5-BDE0-7CD4A44DC600}"/>
    <cellStyle name="60% - Accent2 9" xfId="7197" xr:uid="{E8A9C92C-27B3-4D46-B1C9-25A0B30078D1}"/>
    <cellStyle name="60% - Accent3 2" xfId="7198" xr:uid="{9D6645DB-DED1-4164-ACC8-542093A2D1F5}"/>
    <cellStyle name="60% - Accent3 2 2" xfId="7199" xr:uid="{1194E639-FB59-4CCD-9819-EE89F3BD052A}"/>
    <cellStyle name="60% - Accent3 2_AgeSa_NewFormat" xfId="7200" xr:uid="{480B499F-902D-4547-BA3C-453DE9C43B3F}"/>
    <cellStyle name="60% - Accent3 3" xfId="7201" xr:uid="{464F99E9-9B05-4972-B03E-CF9D6F897B27}"/>
    <cellStyle name="60% - Accent3 3 2" xfId="7202" xr:uid="{AC797CEA-1102-42AF-B443-5E0A78DFE5F5}"/>
    <cellStyle name="60% - Accent3 4" xfId="7203" xr:uid="{01028306-6C78-4AA7-8892-FCB94321EC6D}"/>
    <cellStyle name="60% - Accent3 4 2" xfId="7204" xr:uid="{05373574-7418-478D-9E23-E03F60444ACE}"/>
    <cellStyle name="60% - Accent3 5" xfId="7205" xr:uid="{E835F401-A17B-4783-ACF2-D2875FC8AAFE}"/>
    <cellStyle name="60% - Accent3 5 2" xfId="7206" xr:uid="{D366F3FE-06BB-4E69-B764-A2776125EC36}"/>
    <cellStyle name="60% - Accent3 6" xfId="7207" xr:uid="{FE0B4087-DA68-4AF0-BDEE-B459E1D2153E}"/>
    <cellStyle name="60% - Accent3 6 2" xfId="7208" xr:uid="{4A7AE88E-75A3-4C6E-B4D4-FAFB945B9BD0}"/>
    <cellStyle name="60% - Accent3 7" xfId="7209" xr:uid="{6BD480CA-612C-491C-8E07-C507A73CC7FB}"/>
    <cellStyle name="60% - Accent3 7 2" xfId="7210" xr:uid="{81554F3D-BF92-4F00-BF1A-CF7306C26D86}"/>
    <cellStyle name="60% - Accent3 8" xfId="7211" xr:uid="{4576363F-6224-4F57-AA07-4F75CBD89352}"/>
    <cellStyle name="60% - Accent3 8 2" xfId="7212" xr:uid="{6FF306BC-2485-4600-913E-15FC51B971A0}"/>
    <cellStyle name="60% - Accent3 9" xfId="7213" xr:uid="{5AD16D5B-1EFC-4FB3-8F09-24E3A1BEBEBC}"/>
    <cellStyle name="60% - Accent4 2" xfId="7214" xr:uid="{3A98664D-705D-4429-AAF6-E147F0660530}"/>
    <cellStyle name="60% - Accent4 2 2" xfId="7215" xr:uid="{592F566C-CC04-4E23-9628-BD46AF391D56}"/>
    <cellStyle name="60% - Accent4 2_AgeSa_NewFormat" xfId="7216" xr:uid="{AA2BC769-4C7C-4513-B369-5BF910181FF9}"/>
    <cellStyle name="60% - Accent4 3" xfId="7217" xr:uid="{F1DD6E44-9886-43D0-9E7C-4CE56F22317E}"/>
    <cellStyle name="60% - Accent4 3 2" xfId="7218" xr:uid="{293E75DF-011C-460F-87D0-625AFA106E56}"/>
    <cellStyle name="60% - Accent4 4" xfId="7219" xr:uid="{3B6918A4-7CE6-40C1-9B74-B4DE2ED4FDA1}"/>
    <cellStyle name="60% - Accent4 4 2" xfId="7220" xr:uid="{5C631DFA-FB37-489E-9D0C-08F08ADA70D1}"/>
    <cellStyle name="60% - Accent4 5" xfId="7221" xr:uid="{98A88F9C-E7F7-4625-8064-2CB554493FC5}"/>
    <cellStyle name="60% - Accent4 5 2" xfId="7222" xr:uid="{82BECB02-F374-4B73-BF83-49BED4580AAF}"/>
    <cellStyle name="60% - Accent4 6" xfId="7223" xr:uid="{AE5AB4BD-1058-4A6E-AF37-22D635286B41}"/>
    <cellStyle name="60% - Accent4 6 2" xfId="7224" xr:uid="{6F952C6D-3D69-4EA7-B7FA-C25CC917CBD8}"/>
    <cellStyle name="60% - Accent4 7" xfId="7225" xr:uid="{9D76621B-5647-4DA4-99D2-687C897408AD}"/>
    <cellStyle name="60% - Accent4 7 2" xfId="7226" xr:uid="{D3637466-50D1-4A9C-83C1-2DA404F47AB4}"/>
    <cellStyle name="60% - Accent4 8" xfId="7227" xr:uid="{F7975D3E-554D-4AA6-8E4B-61564F402ABB}"/>
    <cellStyle name="60% - Accent4 8 2" xfId="7228" xr:uid="{C88B663D-4ED5-4155-B5B2-33C0DEA61B0F}"/>
    <cellStyle name="60% - Accent4 9" xfId="7229" xr:uid="{349E8E7C-D98C-40D3-87E9-E398649F10C2}"/>
    <cellStyle name="60% - Accent5 2" xfId="7230" xr:uid="{4B27367F-04CB-44AB-9097-EF4B8B19FA0A}"/>
    <cellStyle name="60% - Accent5 2 2" xfId="7231" xr:uid="{BC2D16E0-4BFC-4A38-8742-7CD46F454684}"/>
    <cellStyle name="60% - Accent5 2 3" xfId="7232" xr:uid="{1428FDA0-065D-4C25-928B-EB2396E2D921}"/>
    <cellStyle name="60% - Accent5 2_AgeSa_NewFormat" xfId="7233" xr:uid="{0D69BDA3-A12D-49E9-A848-DE9AE0DA9BCA}"/>
    <cellStyle name="60% - Accent5 3" xfId="7234" xr:uid="{0764A5BF-7432-45C9-A990-64F340746470}"/>
    <cellStyle name="60% - Accent5 3 2" xfId="7235" xr:uid="{0E0CE43B-EABF-4BA7-A571-E7A4F266935F}"/>
    <cellStyle name="60% - Accent5 4" xfId="7236" xr:uid="{401683AA-1F51-40A9-BD4E-4B5DCF4CE4C8}"/>
    <cellStyle name="60% - Accent5 4 2" xfId="7237" xr:uid="{8347E9F0-D0DB-4CE7-8DF2-38F7978ACD7F}"/>
    <cellStyle name="60% - Accent5 5" xfId="7238" xr:uid="{C27EE07C-23EC-49E8-A849-A5EEF2F599B1}"/>
    <cellStyle name="60% - Accent5 5 2" xfId="7239" xr:uid="{C2A56153-F361-4A3C-81A4-F3326DC48B55}"/>
    <cellStyle name="60% - Accent5 6" xfId="7240" xr:uid="{0148DEBB-876A-45E5-A94F-DF6BA288E599}"/>
    <cellStyle name="60% - Accent5 6 2" xfId="7241" xr:uid="{B6ECFDA4-4126-452A-A7E7-33D223404890}"/>
    <cellStyle name="60% - Accent5 7" xfId="7242" xr:uid="{5962AC92-AE48-4D20-84A0-8A45942CAD56}"/>
    <cellStyle name="60% - Accent5 7 2" xfId="7243" xr:uid="{D713D7CC-BAF7-4C8E-9823-E8DD62094B49}"/>
    <cellStyle name="60% - Accent5 8" xfId="7244" xr:uid="{EC4099D2-9633-4B9C-B618-31E5920E7419}"/>
    <cellStyle name="60% - Accent5 8 2" xfId="7245" xr:uid="{180BCEA0-AB45-4905-BD73-186389075C2A}"/>
    <cellStyle name="60% - Accent5 9" xfId="7246" xr:uid="{49DEEFEB-66E3-44FD-B63C-8B7656E667D3}"/>
    <cellStyle name="60% - Accent6 2" xfId="7247" xr:uid="{4EFFFB9D-499A-4BAB-A03A-BA9C01F91C19}"/>
    <cellStyle name="60% - Accent6 2 2" xfId="7248" xr:uid="{E2929D4A-5CE0-487C-85A3-01B88593C330}"/>
    <cellStyle name="60% - Accent6 2_AgeSa_NewFormat" xfId="7249" xr:uid="{8D462130-1504-42A3-898C-8DD4512A8F0E}"/>
    <cellStyle name="60% - Accent6 3" xfId="7250" xr:uid="{867C4406-A297-4260-BBE7-8497B0923386}"/>
    <cellStyle name="60% - Accent6 3 2" xfId="7251" xr:uid="{63C84215-D427-4461-A912-C2A86517860F}"/>
    <cellStyle name="60% - Accent6 4" xfId="7252" xr:uid="{4B333B25-47E6-4040-BA9F-4A99C4566104}"/>
    <cellStyle name="60% - Accent6 4 2" xfId="7253" xr:uid="{2A40335A-4B78-4FEE-B6D3-186972A9134D}"/>
    <cellStyle name="60% - Accent6 5" xfId="7254" xr:uid="{29C58CEA-CA14-4EEF-9235-56106C1A64BE}"/>
    <cellStyle name="60% - Accent6 5 2" xfId="7255" xr:uid="{8C8FF28C-F231-4263-9F1C-87EC76394B93}"/>
    <cellStyle name="60% - Accent6 6" xfId="7256" xr:uid="{8566CA25-D61A-4638-8063-9D4D700DBC88}"/>
    <cellStyle name="60% - Accent6 6 2" xfId="7257" xr:uid="{AFED5262-9E6A-4524-B182-4BB19EB71E3D}"/>
    <cellStyle name="60% - Accent6 7" xfId="7258" xr:uid="{B7D557E0-2BE2-44C3-993B-17573717537C}"/>
    <cellStyle name="60% - Accent6 7 2" xfId="7259" xr:uid="{C60590EE-D66B-4A3A-A3F6-902CD448DD7E}"/>
    <cellStyle name="60% - Accent6 8" xfId="7260" xr:uid="{E543BA4C-48F2-4D1F-8169-BF0A93055B1E}"/>
    <cellStyle name="60% - Accent6 8 2" xfId="7261" xr:uid="{C870A409-8328-44C3-AC20-1A57F835E83C}"/>
    <cellStyle name="60% - Accent6 9" xfId="7262" xr:uid="{2B7C5C5A-5132-4E07-ABE9-D947498E07BA}"/>
    <cellStyle name="60% - Colore 1" xfId="7263" xr:uid="{7959771B-4D4A-4393-99BA-AC60217B94CD}"/>
    <cellStyle name="60% - Colore 2" xfId="7264" xr:uid="{1B789071-4C3A-40A3-8BA9-72A5742634CD}"/>
    <cellStyle name="60% - Colore 3" xfId="7265" xr:uid="{75159E96-F9D1-487A-B68E-3AFB44119A07}"/>
    <cellStyle name="60% - Colore 4" xfId="7266" xr:uid="{64D11C65-0EF9-42CC-B9F7-33A6C9E84ACA}"/>
    <cellStyle name="60% - Colore 5" xfId="7267" xr:uid="{C9F31447-7926-458B-8EE8-7CCA9ABE6FAB}"/>
    <cellStyle name="60% - Colore 6" xfId="7268" xr:uid="{BE8AE0D8-086C-442C-9954-1C55D43F0234}"/>
    <cellStyle name="60% - Cor1" xfId="7269" xr:uid="{6B41652D-4AAB-4432-BF8A-E12C9E4CC0EF}"/>
    <cellStyle name="60% - Cor2" xfId="7270" xr:uid="{7DCD1616-BEFA-4D58-8089-E00C44388DA4}"/>
    <cellStyle name="60% - Cor3" xfId="7271" xr:uid="{CF609F25-2BA9-44F5-A5C7-29FB94107C90}"/>
    <cellStyle name="60% - Cor4" xfId="7272" xr:uid="{AA12B0C7-9158-427D-AAA1-20DE2D246AAA}"/>
    <cellStyle name="60% - Cor5" xfId="7273" xr:uid="{858306CE-798C-41DB-8742-E3704656E7A5}"/>
    <cellStyle name="60% - Cor6" xfId="7274" xr:uid="{0E029473-E69B-4F52-863D-E9719699C10A}"/>
    <cellStyle name="60% - Énfasis1" xfId="7275" xr:uid="{1750F691-774D-4A70-93AE-62C98F04000C}"/>
    <cellStyle name="60% - Énfasis2" xfId="7276" xr:uid="{2EA8E52E-5F40-41EB-8063-B33E90478D73}"/>
    <cellStyle name="60% - Énfasis3" xfId="7277" xr:uid="{93F2F4AD-6348-477E-8C18-E346D1699F3D}"/>
    <cellStyle name="60% - Énfasis4" xfId="7278" xr:uid="{4FF2CE85-F133-4993-BC92-7A716C223A88}"/>
    <cellStyle name="60% - Énfasis5" xfId="7279" xr:uid="{F6BB144A-8D57-4432-9D45-E1B98CECA2D8}"/>
    <cellStyle name="60% - Énfasis6" xfId="7280" xr:uid="{AC01F780-DDD0-4DCA-85BE-7E328C3B65B4}"/>
    <cellStyle name="60% - 輔色1" xfId="7281" xr:uid="{3DC770AE-DB7B-4DDF-AD66-36068B7CA4BA}"/>
    <cellStyle name="60% - 輔色2" xfId="7282" xr:uid="{69C16EB6-584E-41C2-86DF-95C309B9FCC9}"/>
    <cellStyle name="60% - 輔色3" xfId="7283" xr:uid="{E907E3E4-601F-4323-A01A-5AF8B406B3FD}"/>
    <cellStyle name="60% - 輔色4" xfId="7284" xr:uid="{39AAE306-92DC-4AD9-B81A-B9625356B19A}"/>
    <cellStyle name="60% - 輔色5" xfId="7285" xr:uid="{485322FC-9E9E-416A-9B7A-13EB2394E97C}"/>
    <cellStyle name="60% - 輔色6" xfId="7286" xr:uid="{7C887C38-AAD6-4C32-A0AF-1ADB49136481}"/>
    <cellStyle name="8 pt" xfId="7287" xr:uid="{26668703-91D2-4024-B1FC-FD9133AFDB2C}"/>
    <cellStyle name="8 pt 2" xfId="7288" xr:uid="{F5321310-3DA0-45FA-B668-23269E1F626A}"/>
    <cellStyle name="8 pt 3" xfId="7289" xr:uid="{05739F82-BB93-44A3-8A59-B3D2C1AB926F}"/>
    <cellStyle name="8 pt 4" xfId="7290" xr:uid="{4146667E-D9B9-4ACE-B921-2BA368D260AC}"/>
    <cellStyle name="8 pt 5" xfId="7291" xr:uid="{1AB1F826-6D8E-47A4-82FE-FB2CBD16F317}"/>
    <cellStyle name="8 pt 6" xfId="7292" xr:uid="{D060E868-090E-495A-9F1F-73A951CFE3ED}"/>
    <cellStyle name="'91225" xfId="7293" xr:uid="{6F9D2C3F-A4BB-4402-A02B-EDD9FDDF958F}"/>
    <cellStyle name="AA FRAME" xfId="7294" xr:uid="{3B3884A3-949E-4292-845B-9CFF92C891BA}"/>
    <cellStyle name="AA FRAME 2" xfId="7295" xr:uid="{FB2596E8-F62D-4579-8ADD-77AD7F9A7DE0}"/>
    <cellStyle name="AA FRAME 2 2" xfId="7296" xr:uid="{2DFD908C-85E0-4779-A13B-136AB944F154}"/>
    <cellStyle name="AA FRAME 2_Gross Inflow (@ageas share)" xfId="7297" xr:uid="{DDE65C41-5153-4608-8B39-B971EFF9A62C}"/>
    <cellStyle name="AA FRAME 3" xfId="7298" xr:uid="{578F2072-7B64-48B7-9C00-6562C3B2A530}"/>
    <cellStyle name="AA FRAME 3 2" xfId="7299" xr:uid="{26D69AB8-BDF6-49BC-B154-4233EE8FB044}"/>
    <cellStyle name="AA FRAME 3_Gross Inflow (@ageas share)" xfId="7300" xr:uid="{35027010-BDB3-4FEB-963C-A716F3C977F5}"/>
    <cellStyle name="AA FRAME 4" xfId="7301" xr:uid="{D10E3E0E-C1DF-4400-A860-5449E464B8BC}"/>
    <cellStyle name="AA FRAME 5" xfId="7302" xr:uid="{F832D410-4E7E-45F4-A6E6-9651D10CFCB7}"/>
    <cellStyle name="AA FRAME_Gross Inflow (@ageas share)" xfId="7303" xr:uid="{01FD5FF0-06DA-4AFE-9A2F-09C399BFEA39}"/>
    <cellStyle name="AA HEADING" xfId="7304" xr:uid="{2CAB9A9C-3C4E-4307-8B61-3CA0CC9491A0}"/>
    <cellStyle name="AA INITIALS" xfId="7305" xr:uid="{E5716DE5-11D2-45CA-A196-317A4D9161EA}"/>
    <cellStyle name="AA INITIALS 2" xfId="7306" xr:uid="{47E147CA-FBB3-4A51-9B06-99167C50CCE3}"/>
    <cellStyle name="AA INPUT" xfId="7307" xr:uid="{1D73BC64-F02D-4207-8B08-0E3475E5C43A}"/>
    <cellStyle name="AA LOCK" xfId="7308" xr:uid="{261E56D8-7140-4F42-86F5-929DD2D9C001}"/>
    <cellStyle name="AA MGR NAME" xfId="7309" xr:uid="{0A963D6D-97BA-48DD-91C1-F2D085ED8B1B}"/>
    <cellStyle name="AA NORMAL" xfId="7310" xr:uid="{63BB4BB2-E999-4F9D-9876-4CF4A6881680}"/>
    <cellStyle name="AA NUMBER" xfId="7311" xr:uid="{7D362E02-CE16-4525-9137-ECF80D20CD3C}"/>
    <cellStyle name="AA NUMBER2" xfId="7312" xr:uid="{863A713D-4528-48AD-8A43-12F04BFEE9A6}"/>
    <cellStyle name="AA QUESTION" xfId="7313" xr:uid="{8D945E81-6083-4110-BE94-787F58EC3486}"/>
    <cellStyle name="AA SHADE" xfId="7314" xr:uid="{60EDA4AD-AFE5-462E-BDFF-68D9FC7CE8C6}"/>
    <cellStyle name="Äåíåæíûé [0]_PERSONAL" xfId="7315" xr:uid="{C34C60ED-A37C-4E19-8BE8-D74B2C523BB1}"/>
    <cellStyle name="Äåíåæíûé_PERSONAL" xfId="7316" xr:uid="{D7FC6804-2AA7-4F54-8B28-A50EA05354BC}"/>
    <cellStyle name="Accent1 10" xfId="7317" xr:uid="{02F8BC91-7C58-496D-A575-CADBF1EBE6FB}"/>
    <cellStyle name="Accent1 11" xfId="7318" xr:uid="{183A7F12-CA2E-474E-8567-1E3242844724}"/>
    <cellStyle name="Accent1 2" xfId="7319" xr:uid="{AFF3FA82-D034-430A-B722-22DDD1884A29}"/>
    <cellStyle name="Accent1 2 2" xfId="7320" xr:uid="{1D493EF6-029B-4E76-9791-0E3DE70B48BF}"/>
    <cellStyle name="Accent1 2_AgeSa_NewFormat" xfId="7321" xr:uid="{E3BDA5C6-9752-43B0-A808-77ED576DF79C}"/>
    <cellStyle name="Accent1 3" xfId="7322" xr:uid="{84DCA7D6-E71C-4073-9125-8BDE05F1E12A}"/>
    <cellStyle name="Accent1 3 2" xfId="7323" xr:uid="{851C6C24-C88B-4267-A41D-D54498BC2E28}"/>
    <cellStyle name="Accent1 4" xfId="7324" xr:uid="{511F0B92-09BA-4DCF-92AC-7008A397B0E4}"/>
    <cellStyle name="Accent1 4 2" xfId="7325" xr:uid="{8F6FDFC3-8FD5-4A11-A207-F62C9848C8AB}"/>
    <cellStyle name="Accent1 5" xfId="7326" xr:uid="{B255D01F-228E-472B-A96F-9EDB293A0DE3}"/>
    <cellStyle name="Accent1 5 2" xfId="7327" xr:uid="{3C5934FA-DB54-4F89-8917-74D3DF37EDC6}"/>
    <cellStyle name="Accent1 6" xfId="7328" xr:uid="{D3FDEE68-6F05-413A-A541-E02A37A98441}"/>
    <cellStyle name="Accent1 6 2" xfId="7329" xr:uid="{6F375C64-0E60-4FB9-AB8C-0D5116A1A197}"/>
    <cellStyle name="Accent1 7" xfId="7330" xr:uid="{150F5773-9131-4BE8-B4C4-196BEFF36AAC}"/>
    <cellStyle name="Accent1 7 2" xfId="7331" xr:uid="{1AFD54D0-83AF-4304-82F5-8C0F5D0AB3B3}"/>
    <cellStyle name="Accent1 8" xfId="7332" xr:uid="{A8A30363-4878-4335-BF4B-DAF28E2789AF}"/>
    <cellStyle name="Accent1 8 2" xfId="7333" xr:uid="{5A4C8CFF-90A5-4E54-920A-4A7F064626E8}"/>
    <cellStyle name="Accent1 9" xfId="7334" xr:uid="{C52DDFA3-A10F-4568-9CF3-7B27A14DB763}"/>
    <cellStyle name="Accent1 9 2" xfId="7335" xr:uid="{E78A1D77-7527-4640-8859-85CF31DC9634}"/>
    <cellStyle name="Accent2 10" xfId="7336" xr:uid="{4662CA22-47E0-4009-AEAC-40E7ADA73EEC}"/>
    <cellStyle name="Accent2 11" xfId="7337" xr:uid="{ED8BC45B-808F-46DA-A1AA-BB5B4998C023}"/>
    <cellStyle name="Accent2 2" xfId="7338" xr:uid="{C1AE8238-15C5-47D6-96EF-455867B3A3CE}"/>
    <cellStyle name="Accent2 2 2" xfId="7339" xr:uid="{DB02A667-7A9D-4C5A-9538-5547686D0B4A}"/>
    <cellStyle name="Accent2 2 3" xfId="7340" xr:uid="{12E71702-A138-422C-8C44-86021E50223F}"/>
    <cellStyle name="Accent2 2_AgeSa_NewFormat" xfId="7341" xr:uid="{2FBED7B3-4316-4F28-BF75-D12F71A6849C}"/>
    <cellStyle name="Accent2 3" xfId="7342" xr:uid="{0B1D0CEE-847C-4741-AFB0-DC08D03644AB}"/>
    <cellStyle name="Accent2 3 2" xfId="7343" xr:uid="{FC752C81-9C40-47C2-9874-7D9901CFBD07}"/>
    <cellStyle name="Accent2 4" xfId="7344" xr:uid="{7963EB6E-6408-44F3-9810-3E2FF2C73B82}"/>
    <cellStyle name="Accent2 4 2" xfId="7345" xr:uid="{FF288B7C-1654-4CA9-9343-A27BB42BE96E}"/>
    <cellStyle name="Accent2 5" xfId="7346" xr:uid="{A3E8D40C-3A1F-4F9F-8D2E-2C92D2B32F9E}"/>
    <cellStyle name="Accent2 5 2" xfId="7347" xr:uid="{1388889C-7E7B-489A-81E1-138893886560}"/>
    <cellStyle name="Accent2 6" xfId="7348" xr:uid="{D7856A38-0EC6-43F4-9E86-43C95EAE65B5}"/>
    <cellStyle name="Accent2 6 2" xfId="7349" xr:uid="{0EB4DC93-3C6A-40F9-843D-8E7B188604CA}"/>
    <cellStyle name="Accent2 7" xfId="7350" xr:uid="{C10DD19A-76D4-4E31-AE94-43AACEEAA60C}"/>
    <cellStyle name="Accent2 7 2" xfId="7351" xr:uid="{EB531B9D-403F-4F31-AF1E-B5B29AF05F08}"/>
    <cellStyle name="Accent2 8" xfId="7352" xr:uid="{71BAB6EA-89C1-4753-AA41-EABF70851F5C}"/>
    <cellStyle name="Accent2 8 2" xfId="7353" xr:uid="{25E92C6A-B072-4F96-B680-444C1B114B36}"/>
    <cellStyle name="Accent2 9" xfId="7354" xr:uid="{9C5BAE3E-8706-4ADC-9CE3-6D1FF1E766AC}"/>
    <cellStyle name="Accent2 9 2" xfId="7355" xr:uid="{1C64BBC8-EE33-4F4B-97D8-2DCC6A669D5B}"/>
    <cellStyle name="Accent3 10" xfId="7356" xr:uid="{6F611138-91F3-4397-A5AD-943BD13F5792}"/>
    <cellStyle name="Accent3 11" xfId="7357" xr:uid="{A29FACE0-E37B-4E75-A18E-8CDA99061165}"/>
    <cellStyle name="Accent3 2" xfId="7358" xr:uid="{8D7AB600-A955-4CA2-BC5B-1B9BEF6C32C9}"/>
    <cellStyle name="Accent3 2 2" xfId="7359" xr:uid="{8E34635E-3B55-4228-BF8F-825ED20BE468}"/>
    <cellStyle name="Accent3 2_AgeSa_NewFormat" xfId="7360" xr:uid="{69DFA3DC-9549-4C2A-A537-F05B6E0B14C1}"/>
    <cellStyle name="Accent3 3" xfId="7361" xr:uid="{32B19DFD-79EA-49EF-880D-043781728B35}"/>
    <cellStyle name="Accent3 3 2" xfId="7362" xr:uid="{3612893B-E4B1-412B-B8DC-FFB19799E51C}"/>
    <cellStyle name="Accent3 4" xfId="7363" xr:uid="{0D5C4080-4176-4E80-BEF4-5DF2243226C1}"/>
    <cellStyle name="Accent3 4 2" xfId="7364" xr:uid="{9F2C59EA-1DE6-4A25-91F4-004261E82ECF}"/>
    <cellStyle name="Accent3 5" xfId="7365" xr:uid="{067012B5-665F-40C2-81E5-B0F701A46B8C}"/>
    <cellStyle name="Accent3 5 2" xfId="7366" xr:uid="{5D25F413-8423-4AD3-9597-E944738C787C}"/>
    <cellStyle name="Accent3 6" xfId="7367" xr:uid="{9CAA3FB7-CC61-4408-9AE5-C92DBA7989A6}"/>
    <cellStyle name="Accent3 6 2" xfId="7368" xr:uid="{4734489E-39E3-404B-8F77-B64FE4B93F2C}"/>
    <cellStyle name="Accent3 7" xfId="7369" xr:uid="{9C3DED7D-E8B4-43B0-80A1-9234746AC98E}"/>
    <cellStyle name="Accent3 7 2" xfId="7370" xr:uid="{E9E79F3E-EC16-4B04-A315-383218D1A4D6}"/>
    <cellStyle name="Accent3 8" xfId="7371" xr:uid="{04464225-46E1-4E60-9681-3A3DB9EC7726}"/>
    <cellStyle name="Accent3 8 2" xfId="7372" xr:uid="{66074EDD-A136-4077-B6EC-749FDE379D70}"/>
    <cellStyle name="Accent3 9" xfId="7373" xr:uid="{B08F9D53-9AF8-41C6-982B-AED02B9C30E9}"/>
    <cellStyle name="Accent3 9 2" xfId="7374" xr:uid="{ECBBC5FD-4C39-41B9-9292-3DAAEB0047EB}"/>
    <cellStyle name="Accent4 10" xfId="7375" xr:uid="{64DDACB2-CEA4-4430-930B-D7B424177B20}"/>
    <cellStyle name="Accent4 11" xfId="7376" xr:uid="{F66ABC52-068F-418E-8CC1-A084DF7A8C1F}"/>
    <cellStyle name="Accent4 2" xfId="7377" xr:uid="{D9D811A2-9A6E-49A6-A846-4E9FE0209F76}"/>
    <cellStyle name="Accent4 2 2" xfId="7378" xr:uid="{AF6B24E2-81B4-4BA4-9BE3-DCF567F5AB53}"/>
    <cellStyle name="Accent4 2_AgeSa_NewFormat" xfId="7379" xr:uid="{EE217223-5CDB-4114-A5CC-CDF350893F6B}"/>
    <cellStyle name="Accent4 3" xfId="7380" xr:uid="{21A860EF-7AED-4057-8905-0F6CE15E84AA}"/>
    <cellStyle name="Accent4 3 2" xfId="7381" xr:uid="{7499BFEE-71E5-439C-8BBF-56A85BA88B62}"/>
    <cellStyle name="Accent4 4" xfId="7382" xr:uid="{F7D23BCC-CC5D-48DF-959F-A63CD5259048}"/>
    <cellStyle name="Accent4 4 2" xfId="7383" xr:uid="{E6891B3F-4DA6-441F-96C0-9D0D2B5BD28D}"/>
    <cellStyle name="Accent4 5" xfId="7384" xr:uid="{18286D68-8449-45DB-8AB1-84826D12F3F8}"/>
    <cellStyle name="Accent4 5 2" xfId="7385" xr:uid="{18607654-1580-49E7-B3EB-A9E825FAD1FE}"/>
    <cellStyle name="Accent4 6" xfId="7386" xr:uid="{2E7EFD20-134F-4E90-B3D0-67E59FC5511E}"/>
    <cellStyle name="Accent4 6 2" xfId="7387" xr:uid="{6FBA5993-0145-4D63-902C-275A53F340A9}"/>
    <cellStyle name="Accent4 7" xfId="7388" xr:uid="{79290E9F-8213-40C1-9746-70F7CD96A922}"/>
    <cellStyle name="Accent4 7 2" xfId="7389" xr:uid="{2634D052-E646-4F76-9928-88C862CC2471}"/>
    <cellStyle name="Accent4 8" xfId="7390" xr:uid="{4E8851A0-7047-4AAC-9591-A896E68BD251}"/>
    <cellStyle name="Accent4 8 2" xfId="7391" xr:uid="{C966EAB4-BC9B-484D-8A98-B360545AA80E}"/>
    <cellStyle name="Accent4 9" xfId="7392" xr:uid="{FF9D23A4-B79C-4722-A0D8-BCEB583A238C}"/>
    <cellStyle name="Accent4 9 2" xfId="7393" xr:uid="{078847D5-3102-425F-8BC5-8F2597D01033}"/>
    <cellStyle name="Accent5 10" xfId="7394" xr:uid="{9E9C5BD1-C94D-4096-92C3-5F4D647ABAB3}"/>
    <cellStyle name="Accent5 11" xfId="7395" xr:uid="{133ABA5C-9D32-4FE5-A08E-AF53BC838084}"/>
    <cellStyle name="Accent5 2" xfId="7396" xr:uid="{6E5F0617-D22C-4176-AF48-313181C2CAB6}"/>
    <cellStyle name="Accent5 2 2" xfId="7397" xr:uid="{9805BFDD-20EA-4B52-9B4E-FA3D1BDCB2F5}"/>
    <cellStyle name="Accent5 2 3" xfId="7398" xr:uid="{64DC00E5-95D3-40A3-B87A-D9CAE58E8AFD}"/>
    <cellStyle name="Accent5 2 4" xfId="7399" xr:uid="{0981429C-BD2B-4DCB-BFFB-328B5C386F82}"/>
    <cellStyle name="Accent5 2_AgeSa_NewFormat" xfId="7400" xr:uid="{50CA54DA-C1DB-43B3-B2D1-9E8EA4667209}"/>
    <cellStyle name="Accent5 3" xfId="7401" xr:uid="{BA7FCD73-20AC-4ED1-B848-6335E440F8DD}"/>
    <cellStyle name="Accent5 3 2" xfId="7402" xr:uid="{F2E71F84-6BF1-4036-A302-481EAAE5D5A4}"/>
    <cellStyle name="Accent5 4" xfId="7403" xr:uid="{84A37D4C-F381-4283-8553-327B92FE345F}"/>
    <cellStyle name="Accent5 4 2" xfId="7404" xr:uid="{3755E12A-E75B-4000-A989-F9B327A1DF0F}"/>
    <cellStyle name="Accent5 5" xfId="7405" xr:uid="{6E9A4B5B-D11F-4836-9984-96F850305C27}"/>
    <cellStyle name="Accent5 5 2" xfId="7406" xr:uid="{C3FC2136-9B9E-4B4A-8991-A244BDA99C98}"/>
    <cellStyle name="Accent5 6" xfId="7407" xr:uid="{B4C0600F-1F2C-4597-987B-C03D5D71052B}"/>
    <cellStyle name="Accent5 6 2" xfId="7408" xr:uid="{356882A5-9877-43EA-8E81-735EF5E9686E}"/>
    <cellStyle name="Accent5 7" xfId="7409" xr:uid="{4F572E83-29F2-4DE0-A86E-FB04BA948FF5}"/>
    <cellStyle name="Accent5 7 2" xfId="7410" xr:uid="{B59536DE-95E7-473E-B3B4-61E87DD1343B}"/>
    <cellStyle name="Accent5 8" xfId="7411" xr:uid="{AD37C81E-63D6-431E-B598-56997C7912DF}"/>
    <cellStyle name="Accent5 8 2" xfId="7412" xr:uid="{B77FC4D6-8C0F-44C6-AAAC-9E8A9E47FEE7}"/>
    <cellStyle name="Accent5 9" xfId="7413" xr:uid="{997B03E1-0E47-47EC-9344-A07B742EDC6F}"/>
    <cellStyle name="Accent5 9 2" xfId="7414" xr:uid="{D9BAA0FB-C248-4A1A-995E-5475C415ED46}"/>
    <cellStyle name="Accent6 10" xfId="7415" xr:uid="{033DC834-A030-4E8E-A58D-3FB3A195C965}"/>
    <cellStyle name="Accent6 11" xfId="7416" xr:uid="{2E2700CE-D8DF-4871-9741-B6AF5C0A1BEE}"/>
    <cellStyle name="Accent6 2" xfId="7417" xr:uid="{F59BEA87-AC9B-4715-B25B-C19E139FF1C9}"/>
    <cellStyle name="Accent6 2 2" xfId="7418" xr:uid="{C0A5F42F-0173-48F7-9589-966B64945C69}"/>
    <cellStyle name="Accent6 2_AgeSa_NewFormat" xfId="7419" xr:uid="{F392916B-B5D0-4E69-B914-659FD4B38391}"/>
    <cellStyle name="Accent6 3" xfId="7420" xr:uid="{8888B989-99F4-4152-8971-CE80693E7941}"/>
    <cellStyle name="Accent6 3 2" xfId="7421" xr:uid="{28EA7A39-A11A-49BD-9623-88A7B0D112A8}"/>
    <cellStyle name="Accent6 4" xfId="7422" xr:uid="{99FBADE5-5FAB-4F3E-A2AB-5CF86277DC73}"/>
    <cellStyle name="Accent6 4 2" xfId="7423" xr:uid="{E5C5DEF2-BE69-4454-B9C8-EC1878014787}"/>
    <cellStyle name="Accent6 5" xfId="7424" xr:uid="{97A59913-7D15-4D28-947F-FE398BCBFEDF}"/>
    <cellStyle name="Accent6 5 2" xfId="7425" xr:uid="{4267D72F-C6B5-4258-919F-E472128558EF}"/>
    <cellStyle name="Accent6 6" xfId="7426" xr:uid="{831FCBBE-0749-4E94-A203-FCB34182780D}"/>
    <cellStyle name="Accent6 6 2" xfId="7427" xr:uid="{E56E8505-E4AE-4C25-BF7F-2D1F6CF776CC}"/>
    <cellStyle name="Accent6 7" xfId="7428" xr:uid="{E8242140-EF5B-4EAD-8090-47465685EA1F}"/>
    <cellStyle name="Accent6 7 2" xfId="7429" xr:uid="{AA233D66-9BEB-49B4-BDF5-8E38F5B4BA77}"/>
    <cellStyle name="Accent6 8" xfId="7430" xr:uid="{607F4231-96FD-49D6-991A-B04DDEB82B29}"/>
    <cellStyle name="Accent6 8 2" xfId="7431" xr:uid="{628E9222-D7D7-4463-A423-1825BC518CA7}"/>
    <cellStyle name="Accent6 9" xfId="7432" xr:uid="{B7488FB0-6EA3-4E87-A0C4-8E4836728924}"/>
    <cellStyle name="Accent6 9 2" xfId="7433" xr:uid="{07170C61-68AE-47CE-AA43-CC5B4246AD16}"/>
    <cellStyle name="AÇIK" xfId="7434" xr:uid="{9C1271DB-C02E-4E71-B7D2-45C2E7A8CA9A}"/>
    <cellStyle name="AÇIK 10" xfId="7435" xr:uid="{9665DDAC-5757-4859-A6B3-49BB31FE5EC6}"/>
    <cellStyle name="AÇIK 10 2" xfId="7436" xr:uid="{BD188358-92D6-4250-9ACA-0AAB7C5000B9}"/>
    <cellStyle name="AÇIK 10 2 2" xfId="7437" xr:uid="{503C71EB-C186-4931-8BEF-321BE7D516C5}"/>
    <cellStyle name="AÇIK 10 3" xfId="7438" xr:uid="{A9AFA247-6BD3-42CE-87A8-3F6E28330857}"/>
    <cellStyle name="AÇIK 10 3 2" xfId="7439" xr:uid="{557D12BD-3B78-4582-94ED-013D521FE1E5}"/>
    <cellStyle name="AÇIK 10 4" xfId="7440" xr:uid="{67E70DEB-7F11-4453-A8AF-C73E42DC3622}"/>
    <cellStyle name="AÇIK 10 5" xfId="7441" xr:uid="{3B6D4DEC-53C7-424F-9DD7-D914DC566731}"/>
    <cellStyle name="AÇIK 11" xfId="7442" xr:uid="{B1DB7E2A-9E35-4FAD-8141-88FD28F0AE8A}"/>
    <cellStyle name="AÇIK 11 2" xfId="7443" xr:uid="{5B0E053A-2CDF-4F04-B5D6-81A3BFC28E5B}"/>
    <cellStyle name="AÇIK 12" xfId="7444" xr:uid="{E28D56E5-C525-4C87-8EAE-31557CA87053}"/>
    <cellStyle name="AÇIK 12 2" xfId="7445" xr:uid="{875C972F-7EE1-4090-ABE5-1B0A5218576C}"/>
    <cellStyle name="AÇIK 13" xfId="7446" xr:uid="{013CF646-C58A-4214-A90F-40F1CBF85FC2}"/>
    <cellStyle name="AÇIK 14" xfId="7447" xr:uid="{803DADF3-A656-4DEB-9C1C-4EEDD3FDC04C}"/>
    <cellStyle name="AÇIK 2" xfId="7448" xr:uid="{09AC405B-40B6-4072-A85A-7A8A29E844BB}"/>
    <cellStyle name="AÇIK 2 2" xfId="7449" xr:uid="{61F38D98-EA2B-447D-AEC0-F6EB44572237}"/>
    <cellStyle name="AÇIK 2 2 2" xfId="7450" xr:uid="{9D0085DF-E622-4406-B41C-5C2383F2701E}"/>
    <cellStyle name="AÇIK 2 2 2 2" xfId="7451" xr:uid="{EEC7D647-8B00-4CA1-8CA6-C42C4E72BCF7}"/>
    <cellStyle name="AÇIK 2 2 3" xfId="7452" xr:uid="{B5DC311E-B2FE-442B-B6DF-40DDE9757874}"/>
    <cellStyle name="AÇIK 2 2 3 2" xfId="7453" xr:uid="{972D76A0-55D5-4D60-8685-8E385EC82F64}"/>
    <cellStyle name="AÇIK 2 2 4" xfId="7454" xr:uid="{29C51E08-B458-4B4F-A710-2103D9ED9CCA}"/>
    <cellStyle name="AÇIK 2 2 5" xfId="7455" xr:uid="{000787CD-192C-4E80-BB35-0F9EC4638802}"/>
    <cellStyle name="AÇIK 2 3" xfId="7456" xr:uid="{A6B8E950-7EE5-41F2-9B07-A392B630CDBB}"/>
    <cellStyle name="AÇIK 2 3 2" xfId="7457" xr:uid="{B4D92E38-CA14-4655-BA07-63BE37B7C974}"/>
    <cellStyle name="AÇIK 2 4" xfId="7458" xr:uid="{E7706823-EF55-4DD1-903C-02126B814664}"/>
    <cellStyle name="AÇIK 2 4 2" xfId="7459" xr:uid="{76A52DB6-2477-4414-8EC4-77244D14A4ED}"/>
    <cellStyle name="AÇIK 2 5" xfId="7460" xr:uid="{31290640-75E7-4808-8E26-0D597D950359}"/>
    <cellStyle name="AÇIK 2 6" xfId="7461" xr:uid="{47E607FE-893E-42FD-88E4-714C51FED604}"/>
    <cellStyle name="AÇIK 3" xfId="7462" xr:uid="{27DE8188-624A-44EC-9E39-22A8108AAFC8}"/>
    <cellStyle name="AÇIK 3 2" xfId="7463" xr:uid="{91547DF1-97A8-416F-890B-5ACF0E581B13}"/>
    <cellStyle name="AÇIK 3 2 2" xfId="7464" xr:uid="{BD3BD683-FFC6-4F28-9D21-4D2E98CC811E}"/>
    <cellStyle name="AÇIK 3 2 2 2" xfId="7465" xr:uid="{1E48548A-4414-41AE-A2B7-4EF4C635C1BB}"/>
    <cellStyle name="AÇIK 3 2 3" xfId="7466" xr:uid="{846AE72F-6B65-44B8-82E1-1FBDBF1BE3DF}"/>
    <cellStyle name="AÇIK 3 2 3 2" xfId="7467" xr:uid="{6D955CAF-8FD4-42EF-845D-A754DC6F762D}"/>
    <cellStyle name="AÇIK 3 2 4" xfId="7468" xr:uid="{3E015959-5A9A-4C32-B1BC-DACE7A8657F8}"/>
    <cellStyle name="AÇIK 3 2 5" xfId="7469" xr:uid="{4E098BCA-C1B2-4871-B412-8BF7449D1CD3}"/>
    <cellStyle name="AÇIK 3 3" xfId="7470" xr:uid="{EA08AF7C-8AF9-4E62-BDCD-D4C30D1A03AE}"/>
    <cellStyle name="AÇIK 3 3 2" xfId="7471" xr:uid="{69959D22-B7EB-469D-AF00-D8AF27C4340D}"/>
    <cellStyle name="AÇIK 3 4" xfId="7472" xr:uid="{36E2C911-D40A-422D-BF7D-01E2FAA28F3D}"/>
    <cellStyle name="AÇIK 3 4 2" xfId="7473" xr:uid="{390102F2-23C7-46D5-B065-004CB32E4861}"/>
    <cellStyle name="AÇIK 3 5" xfId="7474" xr:uid="{40EEBC8D-BF7E-4D68-BD05-503760846210}"/>
    <cellStyle name="AÇIK 3 6" xfId="7475" xr:uid="{55FE4058-7B80-4F1A-BC69-A37E902D2AB9}"/>
    <cellStyle name="AÇIK 4" xfId="7476" xr:uid="{7C419ACF-2BA7-4CA7-84EA-B77E874343D5}"/>
    <cellStyle name="AÇIK 4 2" xfId="7477" xr:uid="{EAA54296-00D0-4FFE-98F5-CF65911E004A}"/>
    <cellStyle name="AÇIK 4 2 2" xfId="7478" xr:uid="{7AA8C357-7542-470F-9572-EE1F8A642C6A}"/>
    <cellStyle name="AÇIK 4 2 2 2" xfId="7479" xr:uid="{C23B74CA-26BC-43B8-85CE-AD6EF8A2F544}"/>
    <cellStyle name="AÇIK 4 2 3" xfId="7480" xr:uid="{B7FB0C82-ECC3-4658-A461-7EB8D8C64564}"/>
    <cellStyle name="AÇIK 4 2 3 2" xfId="7481" xr:uid="{0CB4DBA1-0CF3-4E9E-A8AE-B78A194E186C}"/>
    <cellStyle name="AÇIK 4 2 4" xfId="7482" xr:uid="{EA8D7B86-15F8-4D2A-93C6-1243A6649C71}"/>
    <cellStyle name="AÇIK 4 2 5" xfId="7483" xr:uid="{BAFF29FA-29A2-4388-8E60-0DD45F2EA38B}"/>
    <cellStyle name="AÇIK 4 3" xfId="7484" xr:uid="{ED9929A1-97C9-4085-934A-EF30F7ADE73E}"/>
    <cellStyle name="AÇIK 4 3 2" xfId="7485" xr:uid="{5E649F54-8F1F-4364-979B-D5A521BEBF03}"/>
    <cellStyle name="AÇIK 4 4" xfId="7486" xr:uid="{89DBF200-0A48-46F4-BC62-2B363BDD0444}"/>
    <cellStyle name="AÇIK 4 4 2" xfId="7487" xr:uid="{D9416482-FC81-4986-A95A-527A81783687}"/>
    <cellStyle name="AÇIK 4 5" xfId="7488" xr:uid="{EA58CE62-486D-422C-B574-34A7B330D79F}"/>
    <cellStyle name="AÇIK 4 6" xfId="7489" xr:uid="{D8C691E8-4060-4E95-818F-F0D3107A355E}"/>
    <cellStyle name="AÇIK 5" xfId="7490" xr:uid="{584094D0-FDA8-44E9-867F-10178F224349}"/>
    <cellStyle name="AÇIK 5 2" xfId="7491" xr:uid="{0EB470D1-9A50-4557-BFDE-644EC7D444DF}"/>
    <cellStyle name="AÇIK 5 2 2" xfId="7492" xr:uid="{E19D9471-28D2-4770-8F50-D8833B7AB299}"/>
    <cellStyle name="AÇIK 5 2 2 2" xfId="7493" xr:uid="{207834CF-0605-461B-9C9D-B44BBC907EC0}"/>
    <cellStyle name="AÇIK 5 2 3" xfId="7494" xr:uid="{251ECDC4-DCB3-4B0B-A2F0-9D64AA7AF84F}"/>
    <cellStyle name="AÇIK 5 2 3 2" xfId="7495" xr:uid="{AC8327A6-6B9E-4FA4-A984-F4D1A02B64A0}"/>
    <cellStyle name="AÇIK 5 2 4" xfId="7496" xr:uid="{CE6EC4A2-4362-43C2-A006-1C72EEE30CCE}"/>
    <cellStyle name="AÇIK 5 2 5" xfId="7497" xr:uid="{70D12C80-B5D7-453A-8842-E452623F3522}"/>
    <cellStyle name="AÇIK 5 3" xfId="7498" xr:uid="{280F1E27-BE73-4394-9025-22B3C17A8B36}"/>
    <cellStyle name="AÇIK 5 3 2" xfId="7499" xr:uid="{BA7DBC73-3C2D-4B49-9542-27250D6D7CFC}"/>
    <cellStyle name="AÇIK 5 4" xfId="7500" xr:uid="{A6C9E221-113C-4276-B4B8-F7C146E3ED4C}"/>
    <cellStyle name="AÇIK 5 4 2" xfId="7501" xr:uid="{32128E32-F826-4B9B-A315-3999F6286F7F}"/>
    <cellStyle name="AÇIK 5 5" xfId="7502" xr:uid="{0A860739-B857-4AE2-9996-6997B97BD7AB}"/>
    <cellStyle name="AÇIK 5 6" xfId="7503" xr:uid="{9E057182-3585-4AD9-99F5-48DE721603EF}"/>
    <cellStyle name="AÇIK 6" xfId="7504" xr:uid="{687BEB37-DED2-4C48-8286-2103EAC5B407}"/>
    <cellStyle name="AÇIK 6 2" xfId="7505" xr:uid="{A67541FB-D3BB-4652-8B45-1529FAB81C5A}"/>
    <cellStyle name="AÇIK 6 2 2" xfId="7506" xr:uid="{2E461C88-ADC6-4E0D-930C-C99D69A3F741}"/>
    <cellStyle name="AÇIK 6 2 2 2" xfId="7507" xr:uid="{C6BE79B0-ABAF-4EFC-A942-0EC420E16542}"/>
    <cellStyle name="AÇIK 6 2 3" xfId="7508" xr:uid="{AD1DB115-D591-439A-BB0D-A318EF4A4800}"/>
    <cellStyle name="AÇIK 6 2 3 2" xfId="7509" xr:uid="{41BE1F96-CB79-4D7A-8F27-0833D55D610A}"/>
    <cellStyle name="AÇIK 6 2 4" xfId="7510" xr:uid="{71F4CED0-5136-476E-A188-B831C3E9AD41}"/>
    <cellStyle name="AÇIK 6 2 5" xfId="7511" xr:uid="{69364C70-3328-4251-9D0B-C4A3F336095E}"/>
    <cellStyle name="AÇIK 6 3" xfId="7512" xr:uid="{A14BEEC1-13D5-488E-8F46-C936F07DA293}"/>
    <cellStyle name="AÇIK 6 3 2" xfId="7513" xr:uid="{6C9DB13A-00EC-42DA-AC79-A422AAA2D64A}"/>
    <cellStyle name="AÇIK 6 4" xfId="7514" xr:uid="{3C73B828-F47A-4AD5-9CE8-05C095EB48EE}"/>
    <cellStyle name="AÇIK 6 4 2" xfId="7515" xr:uid="{0622B392-240F-4887-80A2-775985581529}"/>
    <cellStyle name="AÇIK 6 5" xfId="7516" xr:uid="{62E885FC-9E97-4504-8509-63935241CEA8}"/>
    <cellStyle name="AÇIK 6 6" xfId="7517" xr:uid="{BE5A4A42-2C6B-4FF5-A8BC-78D5A965C5EB}"/>
    <cellStyle name="AÇIK 7" xfId="7518" xr:uid="{A8DFF6CF-A31E-47F3-8CF2-3B721A3AF2DF}"/>
    <cellStyle name="AÇIK 7 2" xfId="7519" xr:uid="{B2A5AE0E-ED9F-48E0-9529-FC269793A1E0}"/>
    <cellStyle name="AÇIK 7 2 2" xfId="7520" xr:uid="{13377B59-1949-4FA0-88B4-CBFAAFE24990}"/>
    <cellStyle name="AÇIK 7 2 2 2" xfId="7521" xr:uid="{ED60B689-2C34-4DAA-AFAB-C4ACC947A7BD}"/>
    <cellStyle name="AÇIK 7 2 3" xfId="7522" xr:uid="{FFED4822-E9A2-4FB7-A13E-DAC3D1FF35C3}"/>
    <cellStyle name="AÇIK 7 2 3 2" xfId="7523" xr:uid="{5FAC3842-5474-4607-B0EC-0930D3EEBBFF}"/>
    <cellStyle name="AÇIK 7 2 4" xfId="7524" xr:uid="{A1008135-EE53-40C8-B773-8FD919FAB8D3}"/>
    <cellStyle name="AÇIK 7 2 5" xfId="7525" xr:uid="{B113C717-3809-4749-90F4-D87F5AC5F579}"/>
    <cellStyle name="AÇIK 7 3" xfId="7526" xr:uid="{A6E6500A-D14E-4DD8-8456-33794E9BEBAD}"/>
    <cellStyle name="AÇIK 7 3 2" xfId="7527" xr:uid="{4CFDBB8A-CFE2-4FFE-8252-5F5CF5AA9868}"/>
    <cellStyle name="AÇIK 7 4" xfId="7528" xr:uid="{D23DAF73-719E-43DD-A238-4C2EC4366AFD}"/>
    <cellStyle name="AÇIK 7 4 2" xfId="7529" xr:uid="{0CAF6C85-3F4D-4F5B-92B6-9C5FD40CD86C}"/>
    <cellStyle name="AÇIK 7 5" xfId="7530" xr:uid="{1EFE68DF-543D-4FF3-8B9F-6AFA48D0D3A4}"/>
    <cellStyle name="AÇIK 7 6" xfId="7531" xr:uid="{FAB531D5-BBB1-4D25-B02B-968CD2F9AC15}"/>
    <cellStyle name="AÇIK 8" xfId="7532" xr:uid="{FDDAF86C-D190-4E55-9CF0-5787E30BC3E8}"/>
    <cellStyle name="AÇIK 8 2" xfId="7533" xr:uid="{85C5E8E1-C77C-4275-97EF-2A77FE21A904}"/>
    <cellStyle name="AÇIK 8 2 2" xfId="7534" xr:uid="{A29BC00B-8C98-47F2-B07B-A86DE9B87373}"/>
    <cellStyle name="AÇIK 8 2 2 2" xfId="7535" xr:uid="{9C59294A-18C0-446C-BB5A-6E0BC259A73C}"/>
    <cellStyle name="AÇIK 8 2 3" xfId="7536" xr:uid="{E5498999-6805-4D43-B950-EA937C1D5BD4}"/>
    <cellStyle name="AÇIK 8 2 3 2" xfId="7537" xr:uid="{508C6A4F-D3E5-44C1-84E9-398208550803}"/>
    <cellStyle name="AÇIK 8 2 4" xfId="7538" xr:uid="{9EECD951-605B-4CFA-997E-9852FDB51017}"/>
    <cellStyle name="AÇIK 8 2 5" xfId="7539" xr:uid="{B695583C-833F-4286-A913-33062E16055F}"/>
    <cellStyle name="AÇIK 8 3" xfId="7540" xr:uid="{1BED0A86-D118-40B2-8E94-31D009403C21}"/>
    <cellStyle name="AÇIK 8 3 2" xfId="7541" xr:uid="{04539BA2-80BC-4F92-9F24-0CCA382E968B}"/>
    <cellStyle name="AÇIK 8 4" xfId="7542" xr:uid="{92909934-153A-42C0-B1D1-B81328DE1B7A}"/>
    <cellStyle name="AÇIK 8 4 2" xfId="7543" xr:uid="{D969D4DE-F533-4E33-944B-E3B51737EDDE}"/>
    <cellStyle name="AÇIK 8 5" xfId="7544" xr:uid="{C93A69E0-9CD9-482F-B26A-93FF2A1766B6}"/>
    <cellStyle name="AÇIK 8 6" xfId="7545" xr:uid="{87BF2D52-C019-46C0-AD3D-BBAFDFDF825B}"/>
    <cellStyle name="AÇIK 9" xfId="7546" xr:uid="{E6EFB282-CF77-4642-BB02-864B85F5C62F}"/>
    <cellStyle name="AÇIK 9 2" xfId="7547" xr:uid="{CA736454-E721-41A4-8690-5004070E514D}"/>
    <cellStyle name="AÇIK 9 2 2" xfId="7548" xr:uid="{73382D68-5E0C-4089-83C4-AA5BFD9FE4D5}"/>
    <cellStyle name="AÇIK 9 2 2 2" xfId="7549" xr:uid="{223BCA2C-B897-480A-BAA3-4A9F4F8DDDB5}"/>
    <cellStyle name="AÇIK 9 2 3" xfId="7550" xr:uid="{4E6F9203-950D-4A1A-89C7-FA49F1D22CAB}"/>
    <cellStyle name="AÇIK 9 2 3 2" xfId="7551" xr:uid="{99E94CCB-4D14-419A-BC98-55EE1CF19D08}"/>
    <cellStyle name="AÇIK 9 2 4" xfId="7552" xr:uid="{2AA83E79-52B3-4D57-9083-1B5B5FB817E8}"/>
    <cellStyle name="AÇIK 9 2 5" xfId="7553" xr:uid="{3B3DF26D-DD76-4CAB-B426-DB761985E4C9}"/>
    <cellStyle name="AÇIK 9 3" xfId="7554" xr:uid="{54653DCE-AD6B-4FE8-B4FE-133557949E47}"/>
    <cellStyle name="AÇIK 9 3 2" xfId="7555" xr:uid="{BDE2B535-08A5-4ED2-8E08-34B5372EA224}"/>
    <cellStyle name="AÇIK 9 4" xfId="7556" xr:uid="{755AE736-A035-4778-ACCC-B68ABF4C64E0}"/>
    <cellStyle name="AÇIK 9 4 2" xfId="7557" xr:uid="{6F116AF4-98D2-4D3C-9169-9ED8B0813765}"/>
    <cellStyle name="AÇIK 9 5" xfId="7558" xr:uid="{8FC30111-B657-411F-A092-E9E6A50ED9A5}"/>
    <cellStyle name="AÇIK 9 6" xfId="7559" xr:uid="{90B19944-704B-496B-9B9E-CCD8742C1ED2}"/>
    <cellStyle name="ACIKLAMA" xfId="7560" xr:uid="{9D4654E6-EFA8-441D-BEA0-77767AB19B46}"/>
    <cellStyle name="ACIKLAMA 10" xfId="7561" xr:uid="{F42DFF59-EB5D-40E1-925A-2729AF5CB267}"/>
    <cellStyle name="ACIKLAMA 2" xfId="7562" xr:uid="{0823EE92-4674-405B-B319-29CB2654AADC}"/>
    <cellStyle name="ACIKLAMA 2 2" xfId="7563" xr:uid="{BDA22237-77C4-4D6A-BD7E-264F267F2CAA}"/>
    <cellStyle name="ACIKLAMA 3" xfId="7564" xr:uid="{55A5CC5D-2E16-41A6-AD72-5F793BA0F97F}"/>
    <cellStyle name="ACIKLAMA 3 2" xfId="7565" xr:uid="{D74CEF80-0A0D-47AA-893B-A2DE729F6452}"/>
    <cellStyle name="ACIKLAMA 4" xfId="7566" xr:uid="{01EB2DD2-EF0D-4BCD-8655-35371DBD8056}"/>
    <cellStyle name="ACIKLAMA 4 2" xfId="7567" xr:uid="{ACA81CD1-DD10-4582-B4D9-A39C85AC6D6E}"/>
    <cellStyle name="ACIKLAMA 5" xfId="7568" xr:uid="{FCF05B23-0B65-4768-A4AA-7A9CB46FF3D6}"/>
    <cellStyle name="ACIKLAMA 5 2" xfId="7569" xr:uid="{88601691-2BFF-448A-BAFC-19B6623B79F0}"/>
    <cellStyle name="ACIKLAMA 6" xfId="7570" xr:uid="{40C42380-B05B-4CFD-B5D7-504A74EDA97A}"/>
    <cellStyle name="ACIKLAMA 6 2" xfId="7571" xr:uid="{91622ECB-10EC-40B9-811E-600EC91B9DAE}"/>
    <cellStyle name="ACIKLAMA 7" xfId="7572" xr:uid="{44673B58-D1FE-4301-9316-D036F835E7A5}"/>
    <cellStyle name="ACIKLAMA 7 2" xfId="7573" xr:uid="{F206D7E4-3668-4A48-99C3-57BF74245C87}"/>
    <cellStyle name="ACIKLAMA 8" xfId="7574" xr:uid="{0D3ADA76-92FF-4C80-8620-1E07CA1B5082}"/>
    <cellStyle name="ACIKLAMA 8 2" xfId="7575" xr:uid="{7B75787B-68BB-4E3C-B33D-CB479B787B98}"/>
    <cellStyle name="ACIKLAMA 9" xfId="7576" xr:uid="{EB3A108A-C7FD-4CB3-85BC-B50D9BD3B5C1}"/>
    <cellStyle name="ACIKLAMA 9 2" xfId="7577" xr:uid="{039EF94B-A927-4234-AE91-7F5B7E224E06}"/>
    <cellStyle name="Açıklama Metni 2" xfId="7578" xr:uid="{A39B82CF-C92F-4100-921E-4A39C08677C4}"/>
    <cellStyle name="Açıklama Metni 2 2" xfId="7579" xr:uid="{B404E2CB-98D4-4A5B-AA84-696AF91823D6}"/>
    <cellStyle name="AFE" xfId="7580" xr:uid="{12B08E48-E01A-4C56-AC90-5B68614BEBC1}"/>
    <cellStyle name="Ageas_Meta_Calc" xfId="7581" xr:uid="{EFE7C099-9AD1-4425-936C-7942E7C6E78F}"/>
    <cellStyle name="Aksentti1" xfId="7582" xr:uid="{5D96F6CC-8D5E-4319-B1EE-F092036DF0C3}"/>
    <cellStyle name="Aksentti2" xfId="7583" xr:uid="{203F319A-4BEB-4510-A55A-6E1E31D59FDE}"/>
    <cellStyle name="Aksentti3" xfId="7584" xr:uid="{784BCA11-A5D9-4F0F-BDC3-BB8DF8777357}"/>
    <cellStyle name="Aksentti4" xfId="7585" xr:uid="{8C54C679-BDF8-4A0F-B411-CFB0DAF62533}"/>
    <cellStyle name="Aksentti5" xfId="7586" xr:uid="{36EE1D96-6326-41D2-A5D7-A09BBE201443}"/>
    <cellStyle name="Aksentti6" xfId="7587" xr:uid="{59932A25-7C79-4A5E-A81A-4FC03E3E8330}"/>
    <cellStyle name="Amount" xfId="7588" xr:uid="{8AA26DDF-BEFF-417C-91F3-CC9AF3B65AA9}"/>
    <cellStyle name="Ana Başlık 2" xfId="7589" xr:uid="{C7387B6A-8A65-426B-A9D1-336039332A91}"/>
    <cellStyle name="Ana Başlık 2 2" xfId="7590" xr:uid="{D19A007E-FE50-4399-A9C6-8B01E0558BF5}"/>
    <cellStyle name="ANormal" xfId="7591" xr:uid="{BB8C29D0-07B3-4E08-B576-45E06B8A9F4E}"/>
    <cellStyle name="ANormal 2" xfId="7592" xr:uid="{403B89D5-6BDB-4A23-BBB8-ABC9D84DFF2C}"/>
    <cellStyle name="args.style" xfId="7593" xr:uid="{73F4A62D-8251-4633-B32F-D21D598B7DCB}"/>
    <cellStyle name="Arial [WT]" xfId="7594" xr:uid="{ABAA6718-C9A9-4888-A121-64D91D2CB7BB}"/>
    <cellStyle name="Arial [WT] 2" xfId="7595" xr:uid="{8CFBB45B-DC98-47B3-ACA8-F12A6F818D2E}"/>
    <cellStyle name="Avertissement" xfId="7596" xr:uid="{C1723CE4-6986-420E-8CBE-C984B904ACC8}"/>
    <cellStyle name="B" xfId="7597" xr:uid="{1F6B1259-11C5-4339-9E59-886174AC4A66}"/>
    <cellStyle name="B 10" xfId="7598" xr:uid="{1C4229BA-3E1D-40A2-A9F1-D1716EB10DD8}"/>
    <cellStyle name="B 2" xfId="7599" xr:uid="{1989691B-F73E-4110-B9B2-348DF8995965}"/>
    <cellStyle name="B 2 2" xfId="7600" xr:uid="{ABDBF21A-B259-4675-A016-0896FFDE520C}"/>
    <cellStyle name="B 3" xfId="7601" xr:uid="{BDB4F085-9281-498E-BE0F-F7E4D4B17705}"/>
    <cellStyle name="B 3 2" xfId="7602" xr:uid="{3F6879DF-9D10-4005-8C10-CF9E358F41C4}"/>
    <cellStyle name="B 4" xfId="7603" xr:uid="{F1AADD23-38AA-441C-B4B4-5F076D433E83}"/>
    <cellStyle name="B 4 2" xfId="7604" xr:uid="{B6029F41-69F2-43B9-8FEA-001D9B539F06}"/>
    <cellStyle name="B 5" xfId="7605" xr:uid="{AC34954D-19A9-40E2-8156-ECE70FE63517}"/>
    <cellStyle name="B 5 2" xfId="7606" xr:uid="{0CCFDB79-1E73-4C44-B584-549808FB9E86}"/>
    <cellStyle name="B 6" xfId="7607" xr:uid="{33E84B22-2B36-4750-B058-D70E26D0ACB1}"/>
    <cellStyle name="B 6 2" xfId="7608" xr:uid="{C361C349-FFA3-43C9-8F45-1618AD5DBEB4}"/>
    <cellStyle name="B 7" xfId="7609" xr:uid="{E00E26DD-4B0C-424D-BBC2-01D58C3BC206}"/>
    <cellStyle name="B 7 2" xfId="7610" xr:uid="{68F9C4AD-7878-44FB-A110-48F267344DE5}"/>
    <cellStyle name="B 8" xfId="7611" xr:uid="{2890FB35-5620-4AF4-9570-5178EB4AFA0A}"/>
    <cellStyle name="B 8 2" xfId="7612" xr:uid="{8DAEFFC8-F8BE-496A-ADCF-D567CAB96BB5}"/>
    <cellStyle name="B 9" xfId="7613" xr:uid="{B07C3DF9-1F57-4D82-BB18-8324AE6DEFA9}"/>
    <cellStyle name="B 9 2" xfId="7614" xr:uid="{182036A6-BE02-4DD4-957D-5EF3AF638682}"/>
    <cellStyle name="B_Bot" xfId="7615" xr:uid="{4DC45D0E-D8D4-4FBB-8BC3-9FCB96FC456D}"/>
    <cellStyle name="B_Bot 2" xfId="7616" xr:uid="{BFF3F842-8360-4576-9DF7-0E900AA4EA01}"/>
    <cellStyle name="B_Bot 2 2" xfId="7617" xr:uid="{8D66C3F8-A6C2-4260-BE58-02322FC23254}"/>
    <cellStyle name="B_Bot 2 2 2" xfId="7618" xr:uid="{88E5F6CF-A18F-4DC8-B116-733E9E4369B6}"/>
    <cellStyle name="B_Bot 2 2 2 2" xfId="7619" xr:uid="{72E00418-E378-41AB-A40A-BFC2236007BD}"/>
    <cellStyle name="B_Bot 2 2 2 2 2" xfId="7620" xr:uid="{BBD607C7-59AC-44EA-93D6-827E8676D646}"/>
    <cellStyle name="B_Bot 2 2 3" xfId="7621" xr:uid="{3E2DF48D-D2BA-4385-9C6C-6612F4331913}"/>
    <cellStyle name="B_Bot 2 2 3 2" xfId="7622" xr:uid="{F850EABF-0D2A-4D8D-8886-D6FF27646C08}"/>
    <cellStyle name="B_Bot 2 3" xfId="7623" xr:uid="{3E02BACB-48D5-4F4C-9B9E-C126DC903CB1}"/>
    <cellStyle name="B_Bot 2 3 2" xfId="7624" xr:uid="{EC9C687B-61E7-4E16-8C0C-FFEC5185B1DC}"/>
    <cellStyle name="B_Bot 2 3 2 2" xfId="7625" xr:uid="{1E0D4D24-A85C-4C84-B77F-95134428C1F2}"/>
    <cellStyle name="B_Bot 2 4" xfId="7626" xr:uid="{290E963A-93C0-4CD2-9EFB-DC1219A3A6B1}"/>
    <cellStyle name="B_Bot 2 4 2" xfId="7627" xr:uid="{E882A4AD-FB26-4F8D-92E5-47A150758829}"/>
    <cellStyle name="B_Bot 3" xfId="7628" xr:uid="{2615CEE9-5F69-4046-819E-64D32E1FE7B7}"/>
    <cellStyle name="B_Bot 3 2" xfId="7629" xr:uid="{9AF6D606-D33C-499E-9A37-F8BB3D9E5011}"/>
    <cellStyle name="B_Bot 3 2 2" xfId="7630" xr:uid="{89138111-4EB6-45F5-B577-7C1E2624B897}"/>
    <cellStyle name="B_Bot 3 2 2 2" xfId="7631" xr:uid="{2B8BD2C9-E534-429B-9DEF-040CA5DE7B4A}"/>
    <cellStyle name="B_Bot 3 3" xfId="7632" xr:uid="{14B3A323-AD6D-44E4-AC23-85FBCD88D5E9}"/>
    <cellStyle name="B_Bot 3 3 2" xfId="7633" xr:uid="{4E152D33-AD66-4338-A047-BFC7C74ADF91}"/>
    <cellStyle name="B_Bot 4" xfId="7634" xr:uid="{6CF29865-77DD-4804-B482-0ACB8EF2460F}"/>
    <cellStyle name="B_Bot 4 2" xfId="7635" xr:uid="{F5BCD332-634E-40DE-BDDC-F0C47B5F5B65}"/>
    <cellStyle name="B_Bot 4 2 2" xfId="7636" xr:uid="{7E0763D3-55E5-4FE6-BF5E-E8EF423EFB95}"/>
    <cellStyle name="B_Bot 5" xfId="7637" xr:uid="{CC36AE38-41E3-4943-BBB4-EA1244DFDC57}"/>
    <cellStyle name="B_Bot 5 2" xfId="7638" xr:uid="{B0FE9E37-23FD-484B-A5E4-CE96D48300C9}"/>
    <cellStyle name="B_BotLC" xfId="7639" xr:uid="{A29505B9-D868-4F30-B207-66E59E5FDDDD}"/>
    <cellStyle name="B_BotLC 2" xfId="7640" xr:uid="{CE306CC9-BDC5-4F90-8D2E-D9B05D0DC8F6}"/>
    <cellStyle name="B_BotLC 2 2" xfId="7641" xr:uid="{ED1D90DD-51E4-4591-9214-4EEA5128270B}"/>
    <cellStyle name="B_BotLC 2 2 2" xfId="7642" xr:uid="{6C9BCFC9-12D9-4DB9-9741-1503784891B2}"/>
    <cellStyle name="B_BotLC 2 3" xfId="7643" xr:uid="{E595E72F-3CB9-48C4-989C-B4B73EC7F2A2}"/>
    <cellStyle name="B_BotLC 3" xfId="7644" xr:uid="{E2ED51BE-EF2C-40E1-AC57-DE56783D9D55}"/>
    <cellStyle name="B_BotLC 3 2" xfId="7645" xr:uid="{8EE3108E-98AD-4DE4-8C22-65F4F1281C70}"/>
    <cellStyle name="B_BotLC 4" xfId="7646" xr:uid="{C86AB34A-FC4D-4C8D-A801-CD9047442F36}"/>
    <cellStyle name="B_BotRC" xfId="7647" xr:uid="{D5025980-01CA-4690-8866-D4902D05F228}"/>
    <cellStyle name="B_BotRC 2" xfId="7648" xr:uid="{896884B3-750C-48B7-B271-C45A0C9BF91C}"/>
    <cellStyle name="B_BotRC 2 2" xfId="7649" xr:uid="{38A9FF67-E80B-4409-B4F6-0D56EF18D995}"/>
    <cellStyle name="B_BotRC 2 2 2" xfId="7650" xr:uid="{A9DE1354-038E-4FA5-B599-DBE0C8D11AE3}"/>
    <cellStyle name="B_BotRC 2 3" xfId="7651" xr:uid="{035C9A0E-980E-4638-89B9-A46416CC5A11}"/>
    <cellStyle name="B_BotRC 3" xfId="7652" xr:uid="{D7FC5F0D-8016-4E59-9966-5C34A6FB1CA3}"/>
    <cellStyle name="B_BotRC 3 2" xfId="7653" xr:uid="{A7670226-79E2-4049-BEE2-6EC304F86D12}"/>
    <cellStyle name="B_BotRC 4" xfId="7654" xr:uid="{8E3772B1-77B2-4C84-994C-40AB6A75FB2E}"/>
    <cellStyle name="B_Left" xfId="7655" xr:uid="{3A0A2E7F-9C23-4AF4-8167-BF7734E14471}"/>
    <cellStyle name="B_Left 2" xfId="7656" xr:uid="{C7957F4C-2042-4EA2-97F1-6F60F6D26D31}"/>
    <cellStyle name="B_Right" xfId="7657" xr:uid="{315B42ED-BB7D-4953-A160-47AF0E45AEF1}"/>
    <cellStyle name="B_Right 2" xfId="7658" xr:uid="{0FACEB09-4993-48DE-9F5E-CDE9934C6662}"/>
    <cellStyle name="B_Top" xfId="7659" xr:uid="{291CCABE-FE70-43FD-8117-3AFD3ADAACDB}"/>
    <cellStyle name="B_Top 2" xfId="7660" xr:uid="{DB0A1CD8-D41F-4B6C-B1DD-AFBEC762E2CD}"/>
    <cellStyle name="B_TopLC" xfId="7661" xr:uid="{67C8ECDD-FE2E-4394-9B41-8930EB8199A2}"/>
    <cellStyle name="B_TopLC 2" xfId="7662" xr:uid="{BE17E175-1694-4D15-B9BB-A9C4E3171D8E}"/>
    <cellStyle name="B_TopRC" xfId="7663" xr:uid="{7CF2AE08-BAA9-4782-997F-ECC698A69E0C}"/>
    <cellStyle name="B_TopRC 2" xfId="7664" xr:uid="{1414C62B-2AC3-468D-A899-B6D468A40972}"/>
    <cellStyle name="Background" xfId="7665" xr:uid="{9AE28E59-B18E-4C30-9752-9A3BB9C2592E}"/>
    <cellStyle name="Background 2" xfId="7666" xr:uid="{DCA7F76B-DDFD-4A23-B26B-1FD0506CBDC4}"/>
    <cellStyle name="Bad 10" xfId="7667" xr:uid="{2821369C-6767-4440-BC41-4C065801D37D}"/>
    <cellStyle name="Bad 11" xfId="7668" xr:uid="{54BB2509-9787-482F-B0BB-7B159479BF9A}"/>
    <cellStyle name="Bad 2" xfId="7669" xr:uid="{D842A633-30D3-4B40-A1AC-71469C1B55FE}"/>
    <cellStyle name="Bad 2 2" xfId="7670" xr:uid="{57248C93-3F44-4E7F-A671-90943181B81C}"/>
    <cellStyle name="Bad 2_AgeSa_NewFormat" xfId="7671" xr:uid="{66FA7746-A31D-445B-8B69-8A764CCC7846}"/>
    <cellStyle name="Bad 3" xfId="7672" xr:uid="{355004FB-15DE-4ECE-99EC-D67F0BD9ADD9}"/>
    <cellStyle name="Bad 3 2" xfId="7673" xr:uid="{DC413D32-7909-43F0-810C-8D1C2AF767A8}"/>
    <cellStyle name="Bad 4" xfId="7674" xr:uid="{416E1829-876F-4900-9132-CA6DACD9CC41}"/>
    <cellStyle name="Bad 4 2" xfId="7675" xr:uid="{3F5A5769-D40C-440E-B822-099701F156A3}"/>
    <cellStyle name="Bad 5" xfId="7676" xr:uid="{A8FE610C-69DB-4DAE-BB8C-2F0A77291989}"/>
    <cellStyle name="Bad 5 2" xfId="7677" xr:uid="{A739C1D9-738C-45A8-AD39-904030F03135}"/>
    <cellStyle name="Bad 6" xfId="7678" xr:uid="{82EB229D-1E15-4F94-9CE4-CD112105837A}"/>
    <cellStyle name="Bad 6 2" xfId="7679" xr:uid="{57BF28A7-91EF-4113-A7FB-D45E31253BC9}"/>
    <cellStyle name="Bad 7" xfId="7680" xr:uid="{DBDA1388-3905-4444-B1C2-F44005AB25AC}"/>
    <cellStyle name="Bad 7 2" xfId="7681" xr:uid="{D7459E1A-D726-4282-8CB2-3EEB871308EF}"/>
    <cellStyle name="Bad 8" xfId="7682" xr:uid="{B5E99A42-5BD3-42B3-B685-D3A2766D2B06}"/>
    <cellStyle name="Bad 8 2" xfId="7683" xr:uid="{B19AB497-E0BD-407F-938B-71E09ECFECC2}"/>
    <cellStyle name="Bad 9" xfId="7684" xr:uid="{55038C84-7090-4CE0-94A9-0513FAE6BEDE}"/>
    <cellStyle name="Bad 9 2" xfId="7685" xr:uid="{390958C9-569B-4044-8934-22AAAB16F335}"/>
    <cellStyle name="Bağlı Hücre 2" xfId="7686" xr:uid="{EB59D288-2639-4B98-86CE-586DDA960631}"/>
    <cellStyle name="Bağlı Hücre 2 2" xfId="7687" xr:uid="{E9565F4B-2696-4F3A-A34E-91A6EF3BB545}"/>
    <cellStyle name="baslık" xfId="7688" xr:uid="{7BF9FB66-836E-4874-84D6-87CBFBBA2515}"/>
    <cellStyle name="Başlık 1 2" xfId="7689" xr:uid="{BEECF4A4-5570-432C-9957-63FD34045852}"/>
    <cellStyle name="Başlık 1 2 2" xfId="7690" xr:uid="{344A539F-0317-48C1-BCF1-D9F025E927F7}"/>
    <cellStyle name="Başlık 2 2" xfId="7691" xr:uid="{2B72D0E6-219C-4415-9D8D-48455C5063D9}"/>
    <cellStyle name="Başlık 2 2 2" xfId="7692" xr:uid="{38187D24-6A27-4791-B0BE-B41FDC970C3E}"/>
    <cellStyle name="Başlık 3 2" xfId="7693" xr:uid="{54554CFE-854C-4742-974B-763DDB8C39AD}"/>
    <cellStyle name="Başlık 3 2 2" xfId="7694" xr:uid="{077CF763-AD14-4337-994F-1596BAE9AF3E}"/>
    <cellStyle name="Başlık 3 2 2 2" xfId="7695" xr:uid="{F7A26E6A-9A14-4D73-9CBB-943D855C7694}"/>
    <cellStyle name="Başlık 3 2 3" xfId="7696" xr:uid="{1DF88D54-29EE-41D3-B179-1096E17AD5CE}"/>
    <cellStyle name="Başlık 4 2" xfId="7697" xr:uid="{80723BBD-F99E-4156-BE6A-204C08AB939D}"/>
    <cellStyle name="Başlık 4 2 2" xfId="7698" xr:uid="{196C6895-8DB1-4377-932A-3B2EFDD4030D}"/>
    <cellStyle name="BASLIKl" xfId="7699" xr:uid="{C73FF83A-329D-4B3B-B58A-991DFC2C62BC}"/>
    <cellStyle name="BB" xfId="7700" xr:uid="{1CF4A898-8203-4A60-9CD3-2B9E3B8B139C}"/>
    <cellStyle name="BB 10" xfId="7701" xr:uid="{0F033CB9-BA90-4C63-A78F-4A574C1584AB}"/>
    <cellStyle name="BB 2" xfId="7702" xr:uid="{053F57CB-396F-4A99-A00D-C51A2B4A22C0}"/>
    <cellStyle name="BB 2 2" xfId="7703" xr:uid="{3499984E-56E4-4F6B-88C2-4F346BD3F553}"/>
    <cellStyle name="BB 3" xfId="7704" xr:uid="{235E36BF-3681-4EE6-BEB9-36D45D51D6F4}"/>
    <cellStyle name="BB 3 2" xfId="7705" xr:uid="{17BD3007-F941-45E8-BC3D-BF0761791943}"/>
    <cellStyle name="BB 4" xfId="7706" xr:uid="{571DD048-136F-4CBA-B1F3-C5E76B17F504}"/>
    <cellStyle name="BB 4 2" xfId="7707" xr:uid="{C18C73FF-A05D-4A5E-910B-AF04C576E569}"/>
    <cellStyle name="BB 5" xfId="7708" xr:uid="{6AB744D0-743B-407F-BC19-8CCC5EF99641}"/>
    <cellStyle name="BB 5 2" xfId="7709" xr:uid="{F21B2B6D-0B7C-4EBA-9DAA-440B22258D96}"/>
    <cellStyle name="BB 6" xfId="7710" xr:uid="{2B29BCEE-5636-483B-906A-0184FB7A708A}"/>
    <cellStyle name="BB 6 2" xfId="7711" xr:uid="{F7A1FDA5-8CC3-4AA6-B519-0AEC6164CA0F}"/>
    <cellStyle name="BB 7" xfId="7712" xr:uid="{22F51D2D-809E-4853-9F1E-9CE153C3897A}"/>
    <cellStyle name="BB 7 2" xfId="7713" xr:uid="{54E8A226-4A73-4655-8CF5-BEBEE9F459F7}"/>
    <cellStyle name="BB 8" xfId="7714" xr:uid="{B053EF21-56CE-4F4A-9478-CAE97E3D751C}"/>
    <cellStyle name="BB 8 2" xfId="7715" xr:uid="{02845663-13D3-457B-B8AB-F405C63FE10E}"/>
    <cellStyle name="BB 9" xfId="7716" xr:uid="{CC5C243F-EB73-4AAD-820B-7CBD80982B21}"/>
    <cellStyle name="BB 9 2" xfId="7717" xr:uid="{18B90C22-8518-40E7-868A-7C4BCD08D4C9}"/>
    <cellStyle name="benbold" xfId="7718" xr:uid="{B40C0F87-9E74-4B87-AFB7-BF3F8377455D}"/>
    <cellStyle name="benmini" xfId="7719" xr:uid="{13B450CA-25EC-4CBD-A80A-027B913F49C1}"/>
    <cellStyle name="bennorm" xfId="7720" xr:uid="{238D855C-659E-4AA1-BC91-655647A94CD0}"/>
    <cellStyle name="benperc" xfId="7721" xr:uid="{2DDC0FA5-4968-4841-90CF-B5CC2887CA2F}"/>
    <cellStyle name="Berekening" xfId="7722" xr:uid="{D3FC4C5A-BBC6-4645-96ED-D6F30B3AF574}"/>
    <cellStyle name="Berekening 2" xfId="7723" xr:uid="{D2FF3554-711E-4082-95B6-EE425B229581}"/>
    <cellStyle name="Berekening 2 2" xfId="7724" xr:uid="{41B8644E-F1DA-42B1-A2B5-52A48852ADA9}"/>
    <cellStyle name="Berekening 2 3" xfId="7725" xr:uid="{AA2013CC-AFAF-4B48-B4F6-48472F1B52C9}"/>
    <cellStyle name="Berekening 2 4" xfId="7726" xr:uid="{A8D68703-5544-41B4-A4CD-6603EB7102FF}"/>
    <cellStyle name="Berekening 2 5" xfId="7727" xr:uid="{6DA83330-7538-4911-8289-94288532C21F}"/>
    <cellStyle name="Berekening 2_AgeSa_NewFormat" xfId="7728" xr:uid="{97E5DEAE-C001-4BE8-A0EA-6E6CE5C55156}"/>
    <cellStyle name="Berekening 3" xfId="7729" xr:uid="{7E1874CD-4257-44FF-9413-0D3535B50240}"/>
    <cellStyle name="Berekening 4" xfId="7730" xr:uid="{A1C0F286-24DE-4C30-AF4C-F8B196DD6B2F}"/>
    <cellStyle name="Berekening 5" xfId="7731" xr:uid="{62EBA16E-6137-4BBA-B3D0-8FAF966964CE}"/>
    <cellStyle name="Berekening 6" xfId="7732" xr:uid="{D96F029C-E7D0-412B-8712-9112347EE9AC}"/>
    <cellStyle name="Berekening_AgeSa_NewFormat" xfId="7733" xr:uid="{E99D98D9-38DA-4D41-A5CB-77854C8651BA}"/>
    <cellStyle name="Binlik Ayracı [0] 2" xfId="7734" xr:uid="{BE14351C-50CA-4501-888A-FDF934CDCF9C}"/>
    <cellStyle name="Binlik Ayracı 10" xfId="7735" xr:uid="{985B78DA-8839-4859-B3F9-4816473C3125}"/>
    <cellStyle name="Binlik Ayracı 11" xfId="7736" xr:uid="{FA237438-F5ED-4D28-90AB-9BD88BE6404F}"/>
    <cellStyle name="Binlik Ayracı 11 2" xfId="7737" xr:uid="{DB0F9448-C42E-4E72-9376-8A3336BF2E51}"/>
    <cellStyle name="Binlik Ayracı 11 3" xfId="7738" xr:uid="{F961E9F3-22F5-46EB-A95D-EF78CDEFD44E}"/>
    <cellStyle name="Binlik Ayracı 11_Gross Inflow (@ageas share)" xfId="7739" xr:uid="{9B4E4608-561F-4D8C-A1F7-DB8ABC709465}"/>
    <cellStyle name="Binlik Ayracı 12" xfId="7740" xr:uid="{880C7C3C-1C16-4B24-AB0D-77D9FF9FB78C}"/>
    <cellStyle name="Binlik Ayracı 13" xfId="7741" xr:uid="{895CDDC6-9DD3-4771-A39E-58730A31A50D}"/>
    <cellStyle name="Binlik Ayracı 14" xfId="7742" xr:uid="{6263D8CE-B01B-46CC-9180-67E2AD3B9E95}"/>
    <cellStyle name="Binlik Ayracı 15" xfId="7743" xr:uid="{46B9F76B-EE64-4D2B-AB4F-028138EE26A5}"/>
    <cellStyle name="Binlik Ayracı 16" xfId="7744" xr:uid="{6FA3F7D6-76D3-48AF-A7DF-62EB2C9C6037}"/>
    <cellStyle name="Binlik Ayracı 17" xfId="7745" xr:uid="{1A3DBA69-4FBC-4A34-8154-ADA8E76431F6}"/>
    <cellStyle name="Binlik Ayracı 18" xfId="7746" xr:uid="{1A232E45-5369-46AF-BDEA-53B4B34C1545}"/>
    <cellStyle name="Binlik Ayracı 19" xfId="7747" xr:uid="{6806C652-4C30-4825-8EBD-E655728E297D}"/>
    <cellStyle name="Binlik Ayracı 2" xfId="7748" xr:uid="{ED80A156-075F-40C4-9DD5-2AF5CEACAA01}"/>
    <cellStyle name="Binlik Ayracı 2 10" xfId="7749" xr:uid="{3F335117-D457-48D4-9112-73DD7EAC4BA5}"/>
    <cellStyle name="Binlik Ayracı 2 11" xfId="7750" xr:uid="{EB6D55FD-0DBD-431E-AFB3-B1F841341B4F}"/>
    <cellStyle name="Binlik Ayracı 2 12" xfId="7751" xr:uid="{90D8DE4F-225C-4574-85CD-CFA94C721924}"/>
    <cellStyle name="Binlik Ayracı 2 13" xfId="7752" xr:uid="{378F10FB-95C4-4B90-8C4B-5373700B5094}"/>
    <cellStyle name="Binlik Ayracı 2 2" xfId="7753" xr:uid="{0E611A3D-9DEB-41C3-BD1E-3445C55369FD}"/>
    <cellStyle name="Binlik Ayracı 2 2 10" xfId="7754" xr:uid="{87911A64-EB8F-472A-9FB8-134F56334EA1}"/>
    <cellStyle name="Binlik Ayracı 2 2 11" xfId="7755" xr:uid="{58B97294-5588-4AEC-8FCF-A5E7EB1A9546}"/>
    <cellStyle name="Binlik Ayracı 2 2 12" xfId="7756" xr:uid="{0C5D7745-FD52-4A52-AD9F-E69F32B1735D}"/>
    <cellStyle name="Binlik Ayracı 2 2 13" xfId="7757" xr:uid="{65397CDA-83E7-4FEA-9B41-65566A54DAC6}"/>
    <cellStyle name="Binlik Ayracı 2 2 2" xfId="7758" xr:uid="{7C80E3AC-3BA1-4938-BF69-E59E8A6E343B}"/>
    <cellStyle name="Binlik Ayracı 2 2 2 10" xfId="7759" xr:uid="{6F9E0A04-3077-46A6-8157-D01E71421D97}"/>
    <cellStyle name="Binlik Ayracı 2 2 2 11" xfId="7760" xr:uid="{8005A1CE-9232-458F-8517-7BA69C4F92B1}"/>
    <cellStyle name="Binlik Ayracı 2 2 2 2" xfId="7761" xr:uid="{6F3A2BA4-8C67-42E4-BDC5-F66488D661F4}"/>
    <cellStyle name="Binlik Ayracı 2 2 2 2 10" xfId="7762" xr:uid="{B88501A8-C045-4BC0-B11D-834691660C0A}"/>
    <cellStyle name="Binlik Ayracı 2 2 2 2 11" xfId="7763" xr:uid="{6844D84E-9359-4DBC-8719-3B06D8011424}"/>
    <cellStyle name="Binlik Ayracı 2 2 2 2 2" xfId="7764" xr:uid="{EF76BBA0-C2C8-4CAC-BF69-CF366EA1DE90}"/>
    <cellStyle name="Binlik Ayracı 2 2 2 2 3" xfId="7765" xr:uid="{E4A2FF33-5F46-467F-AB35-AF14E2A54287}"/>
    <cellStyle name="Binlik Ayracı 2 2 2 2 4" xfId="7766" xr:uid="{ED716857-E5DA-4D7D-ABF7-4DCA7AC59A86}"/>
    <cellStyle name="Binlik Ayracı 2 2 2 2 5" xfId="7767" xr:uid="{09D8DD47-96FC-4E4D-B2C0-5A6E9BFD888D}"/>
    <cellStyle name="Binlik Ayracı 2 2 2 2 6" xfId="7768" xr:uid="{B814BCEF-6B88-49AF-8138-4CA2491A1A6D}"/>
    <cellStyle name="Binlik Ayracı 2 2 2 2 7" xfId="7769" xr:uid="{8FD75EB4-21BF-450B-88E0-C5561BE33872}"/>
    <cellStyle name="Binlik Ayracı 2 2 2 2 8" xfId="7770" xr:uid="{31AE989F-563F-4E2F-843F-E8C3D4CABA2F}"/>
    <cellStyle name="Binlik Ayracı 2 2 2 2 9" xfId="7771" xr:uid="{1C98BA50-1157-44DD-AA9E-6FBB8B41E76A}"/>
    <cellStyle name="Binlik Ayracı 2 2 2 3" xfId="7772" xr:uid="{F25A64FA-24DF-4F4B-8485-2034A649D6B9}"/>
    <cellStyle name="Binlik Ayracı 2 2 2 4" xfId="7773" xr:uid="{14D8290A-B9B7-48FF-95D1-452EEB31E5F2}"/>
    <cellStyle name="Binlik Ayracı 2 2 2 5" xfId="7774" xr:uid="{0CA9C42A-C786-4D54-A9F0-16A987E2DD57}"/>
    <cellStyle name="Binlik Ayracı 2 2 2 6" xfId="7775" xr:uid="{AADA424B-6667-4071-A081-5D13430DF20F}"/>
    <cellStyle name="Binlik Ayracı 2 2 2 7" xfId="7776" xr:uid="{D95FFAEC-CBC4-426F-98CB-C4074B1D08AE}"/>
    <cellStyle name="Binlik Ayracı 2 2 2 8" xfId="7777" xr:uid="{A4EA76A4-2243-44B5-AF56-E08CB3800870}"/>
    <cellStyle name="Binlik Ayracı 2 2 2 9" xfId="7778" xr:uid="{0C7264C1-1940-46BF-A072-D3DADA677E6A}"/>
    <cellStyle name="Binlik Ayracı 2 2 3" xfId="7779" xr:uid="{6AC2FF56-8A61-4A47-A278-F6E6AFE872B7}"/>
    <cellStyle name="Binlik Ayracı 2 2 4" xfId="7780" xr:uid="{8EF9B8CB-A621-469C-BD5D-1BF49342DFD5}"/>
    <cellStyle name="Binlik Ayracı 2 2 5" xfId="7781" xr:uid="{EF2CF99B-E8DD-4264-9870-297C032AFCA9}"/>
    <cellStyle name="Binlik Ayracı 2 2 6" xfId="7782" xr:uid="{F0E1D8C6-D05E-474C-86BD-E3D96DDA2DBC}"/>
    <cellStyle name="Binlik Ayracı 2 2 7" xfId="7783" xr:uid="{B1BB5B56-90F3-4A31-AACE-E48E7FEC2831}"/>
    <cellStyle name="Binlik Ayracı 2 2 8" xfId="7784" xr:uid="{1D3AD513-D08F-49CE-9B35-8C0746CEEDA7}"/>
    <cellStyle name="Binlik Ayracı 2 2 9" xfId="7785" xr:uid="{4E336DC6-E948-447D-B326-2D43803889F2}"/>
    <cellStyle name="Binlik Ayracı 2 3" xfId="7786" xr:uid="{0900F182-23A8-4BB2-910D-68F04C232481}"/>
    <cellStyle name="Binlik Ayracı 2 3 2" xfId="7787" xr:uid="{BE8FAE44-E28A-4821-A09B-23FFFE596BCE}"/>
    <cellStyle name="Binlik Ayracı 2 3 3" xfId="7788" xr:uid="{8CB422E2-1056-4B88-809D-BAA4BC911568}"/>
    <cellStyle name="Binlik Ayracı 2 4" xfId="7789" xr:uid="{8E5E5E27-C010-4BB3-AB15-1A9FE0258204}"/>
    <cellStyle name="Binlik Ayracı 2 5" xfId="7790" xr:uid="{6D118AF2-3F60-4E2C-8984-65927A052C89}"/>
    <cellStyle name="Binlik Ayracı 2 6" xfId="7791" xr:uid="{9881F7DF-D4A1-4E18-A1AD-5BD23CCE3261}"/>
    <cellStyle name="Binlik Ayracı 2 7" xfId="7792" xr:uid="{50EC03E5-9A3D-4C02-AAE6-86817BE20E37}"/>
    <cellStyle name="Binlik Ayracı 2 8" xfId="7793" xr:uid="{7C6C6ED9-EF85-43EB-9A2F-CBBAF0C99BF3}"/>
    <cellStyle name="Binlik Ayracı 2 9" xfId="7794" xr:uid="{C3B3CA99-EE70-4430-9046-0A974A91502C}"/>
    <cellStyle name="Binlik Ayracı 3" xfId="7795" xr:uid="{F5180C1D-AB75-4ECF-A952-3D7D172160B1}"/>
    <cellStyle name="Binlik Ayracı 3 2" xfId="7796" xr:uid="{57925E2C-94C9-454B-8AEE-A2D61E92262C}"/>
    <cellStyle name="Binlik Ayracı 3 2 2" xfId="7797" xr:uid="{3E166E1C-78D1-47CC-8C7E-2E9467E4B313}"/>
    <cellStyle name="Binlik Ayracı 3 3" xfId="7798" xr:uid="{32F67D6B-8716-44BB-9172-6776F5C07D86}"/>
    <cellStyle name="Binlik Ayracı 4" xfId="7799" xr:uid="{A480C5C6-D1EA-4E3C-A637-BD7D45C42370}"/>
    <cellStyle name="Binlik Ayracı 4 2" xfId="7800" xr:uid="{B35AB9A8-8FFB-4BD9-9514-7E015BA71448}"/>
    <cellStyle name="Binlik Ayracı 4 2 2" xfId="7801" xr:uid="{1AC03C11-B210-4B24-928D-B1C46F6623B1}"/>
    <cellStyle name="Binlik Ayracı 4 2 2 2" xfId="7802" xr:uid="{13B1E82D-A4C0-43A5-B064-BCDBA16307E1}"/>
    <cellStyle name="Binlik Ayracı 4 2 3" xfId="7803" xr:uid="{819B3A8C-0FC0-4FE2-B204-B9785269E2CB}"/>
    <cellStyle name="Binlik Ayracı 4 3" xfId="7804" xr:uid="{F86A64EA-B8F5-4A6A-B114-0C994216E5E0}"/>
    <cellStyle name="Binlik Ayracı 4 3 2" xfId="7805" xr:uid="{F1B890B8-D23C-4675-9A42-1F0F194412F1}"/>
    <cellStyle name="Binlik Ayracı 4 4" xfId="7806" xr:uid="{90AE79ED-24EB-4222-967B-F380F5D7011C}"/>
    <cellStyle name="Binlik Ayracı 4 5" xfId="7807" xr:uid="{BD81AA12-293E-42F3-A827-46156EF22F4F}"/>
    <cellStyle name="Binlik Ayracı 4 6" xfId="7808" xr:uid="{F62967BE-BF37-4454-BA2F-4F4D51FF5E8E}"/>
    <cellStyle name="Binlik Ayracı 5" xfId="7809" xr:uid="{4339A631-6B91-484E-8489-B8D53F21F1A9}"/>
    <cellStyle name="Binlik Ayracı 5 2" xfId="7810" xr:uid="{8D947EEE-E886-4B81-957A-8C440618F799}"/>
    <cellStyle name="Binlik Ayracı 5 2 2" xfId="7811" xr:uid="{0C37B3D9-BC82-4E41-8ED8-F6AE1BE932E9}"/>
    <cellStyle name="Binlik Ayracı 5 2 2 2" xfId="7812" xr:uid="{1CAA599A-C222-4C87-9623-765FBDD7A919}"/>
    <cellStyle name="Binlik Ayracı 5 2 3" xfId="7813" xr:uid="{E72FC7EF-761C-4A0D-A700-C2D4DE9C3A82}"/>
    <cellStyle name="Binlik Ayracı 5 2 4" xfId="7814" xr:uid="{45106C7D-B893-469C-A34E-F6581495DA7C}"/>
    <cellStyle name="Binlik Ayracı 5 3" xfId="7815" xr:uid="{0373186C-BF19-4018-82F4-8316324C473A}"/>
    <cellStyle name="Binlik Ayracı 5 3 2" xfId="7816" xr:uid="{9C88EF10-A905-4879-A3E0-ECDF7497250D}"/>
    <cellStyle name="Binlik Ayracı 5 4" xfId="7817" xr:uid="{55D20F27-FEDE-40D6-83C7-7F4FD3B8A23B}"/>
    <cellStyle name="Binlik Ayracı 6" xfId="7818" xr:uid="{34D4BE0E-2FA5-4D75-BE54-758F27A294EC}"/>
    <cellStyle name="Binlik Ayracı 6 2" xfId="7819" xr:uid="{3AC4187F-6668-40C8-A2E7-11BCFB8E8FD8}"/>
    <cellStyle name="Binlik Ayracı 6 3" xfId="7820" xr:uid="{DE23314B-7FD5-4C06-AEE6-02A453C7D1E6}"/>
    <cellStyle name="Binlik Ayracı 7" xfId="7821" xr:uid="{679E6448-7F17-4891-835E-D7080B8354F3}"/>
    <cellStyle name="Binlik Ayracı 7 2" xfId="7822" xr:uid="{17962B71-1314-42A8-BC15-7E563F8977A1}"/>
    <cellStyle name="Binlik Ayracı 7 3" xfId="7823" xr:uid="{DF90C0F9-E898-4A88-BE0D-557903910671}"/>
    <cellStyle name="Binlik Ayracı 7 4" xfId="7824" xr:uid="{ABFE7CC8-F3D6-4FB3-A60B-FC5BBC0C05EF}"/>
    <cellStyle name="Binlik Ayracı 8" xfId="7825" xr:uid="{4C5947D4-5F14-4D6E-B9BF-CFE84BE280C1}"/>
    <cellStyle name="Binlik Ayracı 9" xfId="7826" xr:uid="{1921F3E6-782D-4848-AA0B-90A5730FAB3A}"/>
    <cellStyle name="Black" xfId="7827" xr:uid="{57D0245A-D03F-4B2C-B3E4-8422A6EF4B8C}"/>
    <cellStyle name="Black 2" xfId="7828" xr:uid="{74A00216-A802-46AC-81C5-0AD96CB51E6F}"/>
    <cellStyle name="blp_column_header" xfId="7829" xr:uid="{034F393A-E7DA-462B-9DC3-468989731539}"/>
    <cellStyle name="Blue" xfId="7830" xr:uid="{AF03FEC2-22BF-411E-99B1-7C5C3FD9D0DA}"/>
    <cellStyle name="Blue 2" xfId="7831" xr:uid="{9BB2C8B2-7EE8-4F37-B723-358DBD086BC9}"/>
    <cellStyle name="BMU001" xfId="7832" xr:uid="{E4BEACFA-7663-42C3-B069-68E18C5B5EA0}"/>
    <cellStyle name="BMU001 10" xfId="7833" xr:uid="{35EC1F10-6A3E-4771-B6B3-CAFC8658C6D9}"/>
    <cellStyle name="BMU001 10 2" xfId="7834" xr:uid="{A3E67DFD-7999-4569-8D8E-35E76A430F0F}"/>
    <cellStyle name="BMU001 10 2 2" xfId="7835" xr:uid="{B66865A0-ABEB-4AB8-8149-36E50E75CEFE}"/>
    <cellStyle name="BMU001 10 2_Gross Inflow (@ageas share)" xfId="7836" xr:uid="{687136A7-8BC9-43E0-A136-F0C423A3BF7C}"/>
    <cellStyle name="BMU001 10 3" xfId="7837" xr:uid="{E6F9F0EF-D125-48CA-89D1-78F448C64AA6}"/>
    <cellStyle name="BMU001 10 3 2" xfId="7838" xr:uid="{5A8E8F21-8579-441D-B0AE-F36DFB68BBCA}"/>
    <cellStyle name="BMU001 10 3_Gross Inflow (@ageas share)" xfId="7839" xr:uid="{4621CD29-3800-4793-B79A-3D8D4DA0052E}"/>
    <cellStyle name="BMU001 10 4" xfId="7840" xr:uid="{8B5972D5-E8D2-4248-B1AF-3E41C0C70810}"/>
    <cellStyle name="BMU001 10 5" xfId="7841" xr:uid="{577DE0B5-7C5B-4A90-98F6-4135053124D9}"/>
    <cellStyle name="BMU001 10_Gross Inflow (@ageas share)" xfId="7842" xr:uid="{1D673329-831F-462A-9D4A-5E59E6C048E4}"/>
    <cellStyle name="BMU001 11" xfId="7843" xr:uid="{6694226D-042B-4CC6-AF28-AD9B1698FF97}"/>
    <cellStyle name="BMU001 11 2" xfId="7844" xr:uid="{6918146D-9C6E-41CA-92C4-C90E4DE77CDB}"/>
    <cellStyle name="BMU001 11_Gross Inflow (@ageas share)" xfId="7845" xr:uid="{0391191C-9D29-497F-BA15-649DA1B2D6E9}"/>
    <cellStyle name="BMU001 12" xfId="7846" xr:uid="{C71CD31C-4598-49FC-BD07-2ACFE5E74C45}"/>
    <cellStyle name="BMU001 12 2" xfId="7847" xr:uid="{42571F96-61C6-4040-8A8F-9E99EFDA6989}"/>
    <cellStyle name="BMU001 12_Gross Inflow (@ageas share)" xfId="7848" xr:uid="{FA6BA175-CE92-45B2-8CDE-DBB744DA314C}"/>
    <cellStyle name="BMU001 13" xfId="7849" xr:uid="{0ACF395E-C33A-4669-BBCC-D35FBF7685D2}"/>
    <cellStyle name="BMU001 14" xfId="7850" xr:uid="{4BE3BAB1-7AF9-4F19-9F3B-DB9B0BCCAC84}"/>
    <cellStyle name="BMU001 2" xfId="7851" xr:uid="{5D93C4BF-6D12-45D5-AD9E-5823AD028C6B}"/>
    <cellStyle name="BMU001 2 2" xfId="7852" xr:uid="{D1633A62-2757-450B-B5EB-BD57F6585CC0}"/>
    <cellStyle name="BMU001 2 2 2" xfId="7853" xr:uid="{34F8614D-9BB7-4B7B-9342-EAAC4BF944C6}"/>
    <cellStyle name="BMU001 2 2_Gross Inflow (@ageas share)" xfId="7854" xr:uid="{ED2C353E-E1DF-4923-9926-8AB214E7C8FA}"/>
    <cellStyle name="BMU001 2 3" xfId="7855" xr:uid="{2BA6F70C-2476-47A5-832C-587FFA154CF7}"/>
    <cellStyle name="BMU001 2 3 2" xfId="7856" xr:uid="{40CF76CF-4E1E-4D1C-94CC-8B2B59F6B5E9}"/>
    <cellStyle name="BMU001 2 3_Gross Inflow (@ageas share)" xfId="7857" xr:uid="{8EF55236-44F7-46B2-95DD-6404E5A21149}"/>
    <cellStyle name="BMU001 2 4" xfId="7858" xr:uid="{2F7BB068-7D02-4803-BEC8-6A56DF6BDF14}"/>
    <cellStyle name="BMU001 2 5" xfId="7859" xr:uid="{F2A89718-CF90-4187-8929-6B5F010F5332}"/>
    <cellStyle name="BMU001 2_Gross Inflow (@ageas share)" xfId="7860" xr:uid="{4A0EFDFC-FB4B-4521-8673-8ACF589E07EA}"/>
    <cellStyle name="BMU001 3" xfId="7861" xr:uid="{56652B2A-BC3B-429A-BBC3-BDAF97D8D74B}"/>
    <cellStyle name="BMU001 3 2" xfId="7862" xr:uid="{FCF5C290-F881-46F2-9171-CB2394167D7C}"/>
    <cellStyle name="BMU001 3 2 2" xfId="7863" xr:uid="{5778AE96-BBA8-4635-839D-B6DFFFFC5714}"/>
    <cellStyle name="BMU001 3 2_Gross Inflow (@ageas share)" xfId="7864" xr:uid="{C6C98DED-F5F8-437F-9AAD-BF60A05871F6}"/>
    <cellStyle name="BMU001 3 3" xfId="7865" xr:uid="{856728AA-1224-49D6-A44A-6CCB7C41FCEC}"/>
    <cellStyle name="BMU001 3 3 2" xfId="7866" xr:uid="{F2D69BE9-EBF2-4118-8014-F61F62044161}"/>
    <cellStyle name="BMU001 3 3_Gross Inflow (@ageas share)" xfId="7867" xr:uid="{CBD97659-A0D7-4E9C-876B-6090BFE44BD2}"/>
    <cellStyle name="BMU001 3 4" xfId="7868" xr:uid="{C2B9845D-6D8E-48FC-8B18-AD54E6DF66BD}"/>
    <cellStyle name="BMU001 3 5" xfId="7869" xr:uid="{7AD2227F-1629-4CEA-9CD1-11E6FD11F984}"/>
    <cellStyle name="BMU001 3_Gross Inflow (@ageas share)" xfId="7870" xr:uid="{30CF9175-DB16-40CE-B98A-BC3FFDA1422B}"/>
    <cellStyle name="BMU001 4" xfId="7871" xr:uid="{B57FFD74-F532-46B9-8593-58A8E0F10DF2}"/>
    <cellStyle name="BMU001 4 2" xfId="7872" xr:uid="{CAD3E144-1A2F-48AE-85AF-08E36924BE1E}"/>
    <cellStyle name="BMU001 4 2 2" xfId="7873" xr:uid="{436929E5-72E9-423E-9DA9-C3BBF3DBB2C3}"/>
    <cellStyle name="BMU001 4 2_Gross Inflow (@ageas share)" xfId="7874" xr:uid="{AEF45A85-8B6E-47A1-9BC1-AB1403B0725E}"/>
    <cellStyle name="BMU001 4 3" xfId="7875" xr:uid="{15E8764F-AD01-4EF0-BE2F-4C9248162A74}"/>
    <cellStyle name="BMU001 4 3 2" xfId="7876" xr:uid="{6C9A8A96-067C-41E6-A05A-81B1E311D184}"/>
    <cellStyle name="BMU001 4 3_Gross Inflow (@ageas share)" xfId="7877" xr:uid="{FA4A6382-F36F-45C6-99FC-8ECC7CFCF018}"/>
    <cellStyle name="BMU001 4 4" xfId="7878" xr:uid="{8A0572CD-19B6-4715-9688-87E3EADBE267}"/>
    <cellStyle name="BMU001 4 5" xfId="7879" xr:uid="{BFDF1B0E-AA35-49D2-8E22-FE9E4DAF3875}"/>
    <cellStyle name="BMU001 4_Gross Inflow (@ageas share)" xfId="7880" xr:uid="{F9E4B170-B9AF-4143-A618-3932660F972A}"/>
    <cellStyle name="BMU001 5" xfId="7881" xr:uid="{606AC89E-64FF-425A-92F0-29C95B0A9A82}"/>
    <cellStyle name="BMU001 5 2" xfId="7882" xr:uid="{72591DED-B406-4D5D-AA22-64A12A972E26}"/>
    <cellStyle name="BMU001 5 2 2" xfId="7883" xr:uid="{87A9BF57-2478-4202-B20D-3FDF15CCD076}"/>
    <cellStyle name="BMU001 5 2_Gross Inflow (@ageas share)" xfId="7884" xr:uid="{12A48501-E6A9-491E-B6AA-9F83F097AC82}"/>
    <cellStyle name="BMU001 5 3" xfId="7885" xr:uid="{E80177BA-9890-4C19-8F49-58AA8A78DDC9}"/>
    <cellStyle name="BMU001 5 3 2" xfId="7886" xr:uid="{A43FF25E-AF5B-4FD5-9D3B-A0F95E9A10C9}"/>
    <cellStyle name="BMU001 5 3_Gross Inflow (@ageas share)" xfId="7887" xr:uid="{48D7C024-00BC-4881-9CC6-938C4EE1CDCB}"/>
    <cellStyle name="BMU001 5 4" xfId="7888" xr:uid="{17BB5238-C58B-459D-96D7-D9EE54BE8E50}"/>
    <cellStyle name="BMU001 5 5" xfId="7889" xr:uid="{9DC16665-ECEF-447E-B2D7-CFE59BF51E61}"/>
    <cellStyle name="BMU001 5_Gross Inflow (@ageas share)" xfId="7890" xr:uid="{AB2D5824-5C80-4E65-A06D-E0D265DFD4F9}"/>
    <cellStyle name="BMU001 6" xfId="7891" xr:uid="{ACE2996D-CE05-43B1-8AEE-C2D0B9C0BC34}"/>
    <cellStyle name="BMU001 6 2" xfId="7892" xr:uid="{82AFB234-A8B2-4D40-AADE-9AB70419B8F0}"/>
    <cellStyle name="BMU001 6 2 2" xfId="7893" xr:uid="{F74CD115-61AD-4A99-B40A-497878309236}"/>
    <cellStyle name="BMU001 6 2_Gross Inflow (@ageas share)" xfId="7894" xr:uid="{8787DF5A-6F49-4C77-A0B6-9E5B2C2C63A2}"/>
    <cellStyle name="BMU001 6 3" xfId="7895" xr:uid="{807D11F8-675E-44D3-9A93-4453F5CFDD1B}"/>
    <cellStyle name="BMU001 6 3 2" xfId="7896" xr:uid="{2B7D9D02-E777-4B45-A67C-BF36E986E98C}"/>
    <cellStyle name="BMU001 6 3_Gross Inflow (@ageas share)" xfId="7897" xr:uid="{9D8A5A70-5307-40DE-A3B0-00DCB2046DEC}"/>
    <cellStyle name="BMU001 6 4" xfId="7898" xr:uid="{E23E4AC7-E38D-4A6C-A7C4-47E71338232F}"/>
    <cellStyle name="BMU001 6 5" xfId="7899" xr:uid="{D620F009-5D21-4BEA-997D-39E0311A222A}"/>
    <cellStyle name="BMU001 6_Gross Inflow (@ageas share)" xfId="7900" xr:uid="{9951FB9E-FEAD-45DC-B922-F84F92A2A125}"/>
    <cellStyle name="BMU001 7" xfId="7901" xr:uid="{7BC2423F-00B5-447E-8FE2-9A20EDD56793}"/>
    <cellStyle name="BMU001 7 2" xfId="7902" xr:uid="{2399AA90-12CD-4687-BC06-418B9F7035A3}"/>
    <cellStyle name="BMU001 7 2 2" xfId="7903" xr:uid="{C9B0A832-662A-40D9-AD9E-E5B647515DF2}"/>
    <cellStyle name="BMU001 7 2_Gross Inflow (@ageas share)" xfId="7904" xr:uid="{585FE24E-EE56-44EF-8BF0-0742B9FCEA22}"/>
    <cellStyle name="BMU001 7 3" xfId="7905" xr:uid="{E87896B4-6861-49D0-A080-A102EE9106A5}"/>
    <cellStyle name="BMU001 7 3 2" xfId="7906" xr:uid="{E531692D-227B-494F-8973-F2075EEB8043}"/>
    <cellStyle name="BMU001 7 3_Gross Inflow (@ageas share)" xfId="7907" xr:uid="{E3A5D37C-06A1-4F42-B597-2744FC2A0FDB}"/>
    <cellStyle name="BMU001 7 4" xfId="7908" xr:uid="{41A110C2-E4AC-428F-8652-F3D8D65443D3}"/>
    <cellStyle name="BMU001 7 5" xfId="7909" xr:uid="{AA186CE3-6202-44A7-999D-BB8BCBD1BAC0}"/>
    <cellStyle name="BMU001 7_Gross Inflow (@ageas share)" xfId="7910" xr:uid="{F63D9EC8-16C6-4F6E-BD58-B0582936E386}"/>
    <cellStyle name="BMU001 8" xfId="7911" xr:uid="{C5D4A13E-ACE2-4397-A022-2CB49BAD103F}"/>
    <cellStyle name="BMU001 8 2" xfId="7912" xr:uid="{8E53ADB4-9387-4265-8240-97BD4E1F01DD}"/>
    <cellStyle name="BMU001 8 2 2" xfId="7913" xr:uid="{4F56C099-CA0C-4F89-887A-5AD8B8B16735}"/>
    <cellStyle name="BMU001 8 2_Gross Inflow (@ageas share)" xfId="7914" xr:uid="{A2260309-F70C-4811-889D-2337637F429D}"/>
    <cellStyle name="BMU001 8 3" xfId="7915" xr:uid="{B0B576C0-7ABE-46DC-9915-638C828342CD}"/>
    <cellStyle name="BMU001 8 3 2" xfId="7916" xr:uid="{C5A2FF66-ECC1-4174-B028-B2140226A585}"/>
    <cellStyle name="BMU001 8 3_Gross Inflow (@ageas share)" xfId="7917" xr:uid="{D1FDF144-8CBD-44D9-B2C9-08B99221BC19}"/>
    <cellStyle name="BMU001 8 4" xfId="7918" xr:uid="{D4C1F475-1C40-4759-95DB-D2F2A3C9A5D1}"/>
    <cellStyle name="BMU001 8 5" xfId="7919" xr:uid="{BE425CFA-915F-40C3-8C97-BA6F24685868}"/>
    <cellStyle name="BMU001 8_Gross Inflow (@ageas share)" xfId="7920" xr:uid="{824559BE-D475-45FB-82FD-E53629803183}"/>
    <cellStyle name="BMU001 9" xfId="7921" xr:uid="{976CB805-7FC0-43AB-9518-2F0E438BE498}"/>
    <cellStyle name="BMU001 9 2" xfId="7922" xr:uid="{A299B896-70D4-4C01-A1E0-6594E333F91C}"/>
    <cellStyle name="BMU001 9 2 2" xfId="7923" xr:uid="{11C00919-6533-4911-A610-54A7D4CE8324}"/>
    <cellStyle name="BMU001 9 2_Gross Inflow (@ageas share)" xfId="7924" xr:uid="{52F14FDF-DDCC-4CF4-B976-9F9527D04B19}"/>
    <cellStyle name="BMU001 9 3" xfId="7925" xr:uid="{0C16E7C0-8B9C-4036-87D6-3E5DC956B66C}"/>
    <cellStyle name="BMU001 9 3 2" xfId="7926" xr:uid="{9B8C0C67-F0D0-45B8-80D7-4B829B8B705C}"/>
    <cellStyle name="BMU001 9 3_Gross Inflow (@ageas share)" xfId="7927" xr:uid="{810FB4F1-E1BE-4FCB-BCB0-41F675046400}"/>
    <cellStyle name="BMU001 9 4" xfId="7928" xr:uid="{5E00A45A-7E6F-40AB-817A-CA79F2750CCB}"/>
    <cellStyle name="BMU001 9 5" xfId="7929" xr:uid="{F93CF93F-2F80-4BE4-ADE4-9F3A13E08AD5}"/>
    <cellStyle name="BMU001 9_Gross Inflow (@ageas share)" xfId="7930" xr:uid="{75A98E3C-77F8-462E-B297-939C7B36C016}"/>
    <cellStyle name="BMU001_Gross Inflow (@ageas share)" xfId="7931" xr:uid="{3267CFA9-82DD-46E8-8F6A-DA35D6BB35DC}"/>
    <cellStyle name="BMU001pol" xfId="7932" xr:uid="{552D2540-023A-40EC-8A94-113D424B98E3}"/>
    <cellStyle name="BMU001pol 10" xfId="7933" xr:uid="{B6EDFBA8-71DA-4330-8BAD-A1A242B9D137}"/>
    <cellStyle name="BMU001pol 10 2" xfId="7934" xr:uid="{74B568D1-B40E-434B-9DA0-0E816556558A}"/>
    <cellStyle name="BMU001pol 10 2 2" xfId="7935" xr:uid="{3946CDF1-9E33-4EEA-B773-F6D622B62140}"/>
    <cellStyle name="BMU001pol 10 2_Gross Inflow (@ageas share)" xfId="7936" xr:uid="{462090D9-2094-4E47-89B5-4735915DA023}"/>
    <cellStyle name="BMU001pol 10 3" xfId="7937" xr:uid="{3B6F8370-C9D6-4083-B80F-F3143BD1DAAC}"/>
    <cellStyle name="BMU001pol 10 3 2" xfId="7938" xr:uid="{FC65B35A-B3B7-4BEE-A38F-D9F77A79A35B}"/>
    <cellStyle name="BMU001pol 10 3_Gross Inflow (@ageas share)" xfId="7939" xr:uid="{1F801B57-DDA7-4244-9D08-0A4AD662FB41}"/>
    <cellStyle name="BMU001pol 10 4" xfId="7940" xr:uid="{4BDFEB0C-3B20-4FFC-B658-07654A76A995}"/>
    <cellStyle name="BMU001pol 10 5" xfId="7941" xr:uid="{0B986C91-8B78-4D21-9B90-3226101E383B}"/>
    <cellStyle name="BMU001pol 10_Gross Inflow (@ageas share)" xfId="7942" xr:uid="{62DEF9B8-F11E-41E5-B50D-2ED0E33CAF19}"/>
    <cellStyle name="BMU001pol 11" xfId="7943" xr:uid="{E049D3A5-7DA4-44C7-BC67-222497CFDBDE}"/>
    <cellStyle name="BMU001pol 11 2" xfId="7944" xr:uid="{F4504030-E739-4130-B7F8-6D26E3B50168}"/>
    <cellStyle name="BMU001pol 11_Gross Inflow (@ageas share)" xfId="7945" xr:uid="{CBE03EFF-8AFA-4FE0-84AB-D41B436435B2}"/>
    <cellStyle name="BMU001pol 12" xfId="7946" xr:uid="{97D4D35A-43AF-4450-9A47-AD36D6247970}"/>
    <cellStyle name="BMU001pol 12 2" xfId="7947" xr:uid="{76B9B07A-AB69-4155-BD04-E6C14E2955D4}"/>
    <cellStyle name="BMU001pol 12_Gross Inflow (@ageas share)" xfId="7948" xr:uid="{CE6CA51C-7F3C-4699-9096-08DAAB972CCE}"/>
    <cellStyle name="BMU001pol 13" xfId="7949" xr:uid="{B2925D23-5F24-4F8A-B629-21FFD2A25DED}"/>
    <cellStyle name="BMU001pol 14" xfId="7950" xr:uid="{8C172B71-02F1-42C6-BA03-10209E135257}"/>
    <cellStyle name="BMU001pol 2" xfId="7951" xr:uid="{22EDDEA3-4E7E-4DE7-A670-24782EB876AD}"/>
    <cellStyle name="BMU001pol 2 2" xfId="7952" xr:uid="{571A62A6-AC1C-4BDF-A6E2-2AF87A263CEB}"/>
    <cellStyle name="BMU001pol 2 2 2" xfId="7953" xr:uid="{221F11E4-A8C6-4328-8FBA-0BB4279645E7}"/>
    <cellStyle name="BMU001pol 2 2_Gross Inflow (@ageas share)" xfId="7954" xr:uid="{A629317E-C992-4B95-9EE7-B0C1FD878864}"/>
    <cellStyle name="BMU001pol 2 3" xfId="7955" xr:uid="{C74B19D3-C9A7-4A25-B8AA-9EB1F81E9F5F}"/>
    <cellStyle name="BMU001pol 2 3 2" xfId="7956" xr:uid="{A9805371-8075-43BF-93CB-EE9A0184B2EB}"/>
    <cellStyle name="BMU001pol 2 3_Gross Inflow (@ageas share)" xfId="7957" xr:uid="{336CE9CB-8A09-4D75-83AD-DA6AF55A07FF}"/>
    <cellStyle name="BMU001pol 2 4" xfId="7958" xr:uid="{3A5D12B0-D42A-4312-9E4A-58C08F213CDD}"/>
    <cellStyle name="BMU001pol 2 5" xfId="7959" xr:uid="{DE922278-11A5-444A-BC45-ED13F955CD8A}"/>
    <cellStyle name="BMU001pol 2_Gross Inflow (@ageas share)" xfId="7960" xr:uid="{9F8C4F0C-0CFF-4A28-BA7D-F6A139145A9F}"/>
    <cellStyle name="BMU001pol 3" xfId="7961" xr:uid="{BE063694-5723-4090-81E4-3B8E854FF84B}"/>
    <cellStyle name="BMU001pol 3 2" xfId="7962" xr:uid="{D3E5A10A-727D-4B71-AAEA-2C49CDEA4FAE}"/>
    <cellStyle name="BMU001pol 3 2 2" xfId="7963" xr:uid="{84798F41-F18C-422C-BB88-C69C08C45BDA}"/>
    <cellStyle name="BMU001pol 3 2_Gross Inflow (@ageas share)" xfId="7964" xr:uid="{4AF7488A-C5BB-4D62-8816-9FD2A48576A1}"/>
    <cellStyle name="BMU001pol 3 3" xfId="7965" xr:uid="{B2DFB888-006C-4696-8CDD-EF776149DF11}"/>
    <cellStyle name="BMU001pol 3 3 2" xfId="7966" xr:uid="{D2B0597E-397D-4D94-9057-00DA1DBF2FFC}"/>
    <cellStyle name="BMU001pol 3 3_Gross Inflow (@ageas share)" xfId="7967" xr:uid="{A6480BD5-4366-4118-B0A1-C496FCEE0D2B}"/>
    <cellStyle name="BMU001pol 3 4" xfId="7968" xr:uid="{3F753F8F-BC2A-406B-9DBE-4D4EEC5176C6}"/>
    <cellStyle name="BMU001pol 3 5" xfId="7969" xr:uid="{FBCA1E83-01A6-4B8E-A04E-61F998118DA8}"/>
    <cellStyle name="BMU001pol 3_Gross Inflow (@ageas share)" xfId="7970" xr:uid="{4731412B-4965-4FFF-A4A3-E372D82D5FD9}"/>
    <cellStyle name="BMU001pol 4" xfId="7971" xr:uid="{08B502DA-5107-4711-A537-A9150D4206B6}"/>
    <cellStyle name="BMU001pol 4 2" xfId="7972" xr:uid="{352BBE59-15CD-441A-AB85-F01126FFCED5}"/>
    <cellStyle name="BMU001pol 4 2 2" xfId="7973" xr:uid="{8B3AB5C7-C52F-494F-A699-C58CA6E7A7A3}"/>
    <cellStyle name="BMU001pol 4 2_Gross Inflow (@ageas share)" xfId="7974" xr:uid="{F9D94EAF-16E7-4184-981F-5DAEC5BBC63E}"/>
    <cellStyle name="BMU001pol 4 3" xfId="7975" xr:uid="{E66E43A3-4E6F-4BE7-B8EC-76755D60CBB5}"/>
    <cellStyle name="BMU001pol 4 3 2" xfId="7976" xr:uid="{8ECE3788-BA8C-43CA-BB9B-78DC491EC65F}"/>
    <cellStyle name="BMU001pol 4 3_Gross Inflow (@ageas share)" xfId="7977" xr:uid="{AD512567-058E-4CE5-BF26-2BB50C463519}"/>
    <cellStyle name="BMU001pol 4 4" xfId="7978" xr:uid="{8BB7BB89-3B90-4A67-A914-AA1FC2EA80BC}"/>
    <cellStyle name="BMU001pol 4 5" xfId="7979" xr:uid="{172EF26A-EA0F-44EF-AF43-E863100781D2}"/>
    <cellStyle name="BMU001pol 4_Gross Inflow (@ageas share)" xfId="7980" xr:uid="{862DF315-90D1-4460-B5A8-FE79ECA77DE0}"/>
    <cellStyle name="BMU001pol 5" xfId="7981" xr:uid="{91517F6D-837C-43F3-8BB9-A13932F94961}"/>
    <cellStyle name="BMU001pol 5 2" xfId="7982" xr:uid="{FC089DEF-6636-477A-B65B-B24115280EA1}"/>
    <cellStyle name="BMU001pol 5 2 2" xfId="7983" xr:uid="{790849B2-BEA4-4026-BEB7-2BAA9154979A}"/>
    <cellStyle name="BMU001pol 5 2_Gross Inflow (@ageas share)" xfId="7984" xr:uid="{527D7540-03D7-48B5-8C0F-02453C5B027E}"/>
    <cellStyle name="BMU001pol 5 3" xfId="7985" xr:uid="{A825DD77-26DD-4829-9C3B-656DA4A08C5E}"/>
    <cellStyle name="BMU001pol 5 3 2" xfId="7986" xr:uid="{CDBC23F2-825B-4CAA-A134-E2EF5155F3BB}"/>
    <cellStyle name="BMU001pol 5 3_Gross Inflow (@ageas share)" xfId="7987" xr:uid="{CFE312DA-FEBD-427C-8C29-D9296AC87EB5}"/>
    <cellStyle name="BMU001pol 5 4" xfId="7988" xr:uid="{2D6EC10B-E62A-4282-B36B-A81DB131734D}"/>
    <cellStyle name="BMU001pol 5 5" xfId="7989" xr:uid="{AECA86D6-4608-435B-9B07-92E52A64EE65}"/>
    <cellStyle name="BMU001pol 5_Gross Inflow (@ageas share)" xfId="7990" xr:uid="{83AC4C13-0B46-47F5-AB61-B6F8F3836965}"/>
    <cellStyle name="BMU001pol 6" xfId="7991" xr:uid="{677F9B91-942F-4700-B39D-44662231AFCD}"/>
    <cellStyle name="BMU001pol 6 2" xfId="7992" xr:uid="{FE32E470-428A-42D3-8252-2D97A4B09B46}"/>
    <cellStyle name="BMU001pol 6 2 2" xfId="7993" xr:uid="{C94CB7EC-6CB3-43DE-AA1C-260C3BDF4928}"/>
    <cellStyle name="BMU001pol 6 2_Gross Inflow (@ageas share)" xfId="7994" xr:uid="{1635EAEE-FC5D-471A-B911-CA5C96D6A9B8}"/>
    <cellStyle name="BMU001pol 6 3" xfId="7995" xr:uid="{B831D2D5-E20F-42D3-B705-0E83269BCA9D}"/>
    <cellStyle name="BMU001pol 6 3 2" xfId="7996" xr:uid="{87A1E29E-7080-40F2-BBD5-02DD79DC6E5C}"/>
    <cellStyle name="BMU001pol 6 3_Gross Inflow (@ageas share)" xfId="7997" xr:uid="{ECB21548-D979-4E03-9E9A-1214BCF3544B}"/>
    <cellStyle name="BMU001pol 6 4" xfId="7998" xr:uid="{2D23DABB-7CEA-4756-81CB-A9E205161A16}"/>
    <cellStyle name="BMU001pol 6 5" xfId="7999" xr:uid="{8C1589C3-1F59-4307-A66B-A99BE59BC387}"/>
    <cellStyle name="BMU001pol 6_Gross Inflow (@ageas share)" xfId="8000" xr:uid="{C3A81C11-CFCB-475F-9E70-ADDE6E55E5FE}"/>
    <cellStyle name="BMU001pol 7" xfId="8001" xr:uid="{C7151A6D-3A78-4A4A-ABEF-7DF4B28BD893}"/>
    <cellStyle name="BMU001pol 7 2" xfId="8002" xr:uid="{F44BB065-39E2-49D4-8F81-343345E377CB}"/>
    <cellStyle name="BMU001pol 7 2 2" xfId="8003" xr:uid="{C4322C9B-42CB-47E7-B52F-F13F60CAE180}"/>
    <cellStyle name="BMU001pol 7 2_Gross Inflow (@ageas share)" xfId="8004" xr:uid="{9A23D0E3-63C4-4121-A22A-0AE8E10BC86B}"/>
    <cellStyle name="BMU001pol 7 3" xfId="8005" xr:uid="{ABEDD727-C628-464F-BBAB-03C0D72A4462}"/>
    <cellStyle name="BMU001pol 7 3 2" xfId="8006" xr:uid="{1AEF9F99-367D-40F9-8624-EB347D79243D}"/>
    <cellStyle name="BMU001pol 7 3_Gross Inflow (@ageas share)" xfId="8007" xr:uid="{CF8E7ED0-0BA1-4C50-A285-11056363ED40}"/>
    <cellStyle name="BMU001pol 7 4" xfId="8008" xr:uid="{2B4731EE-2A91-4A46-A8A1-F3C649B8843B}"/>
    <cellStyle name="BMU001pol 7 5" xfId="8009" xr:uid="{7A6A876E-2145-4FA5-8D02-0B0A18E100EA}"/>
    <cellStyle name="BMU001pol 7_Gross Inflow (@ageas share)" xfId="8010" xr:uid="{D9E32FC4-7A40-45B3-A524-E168E29E387D}"/>
    <cellStyle name="BMU001pol 8" xfId="8011" xr:uid="{9A6E65D4-39FC-4597-9E53-91B09ADDF65D}"/>
    <cellStyle name="BMU001pol 8 2" xfId="8012" xr:uid="{F0E91958-5EA9-40FD-95CD-C0988A567F33}"/>
    <cellStyle name="BMU001pol 8 2 2" xfId="8013" xr:uid="{58345F0E-95CC-425F-A9D3-67B34BD40E17}"/>
    <cellStyle name="BMU001pol 8 2_Gross Inflow (@ageas share)" xfId="8014" xr:uid="{9AF4AF96-E916-4022-8588-5D4F4FEEB925}"/>
    <cellStyle name="BMU001pol 8 3" xfId="8015" xr:uid="{909C493E-FDC9-4E9B-B971-34145E80CA50}"/>
    <cellStyle name="BMU001pol 8 3 2" xfId="8016" xr:uid="{9E2340FD-8716-479B-A08D-80A6274310EE}"/>
    <cellStyle name="BMU001pol 8 3_Gross Inflow (@ageas share)" xfId="8017" xr:uid="{6F9257A2-2ECC-4A57-915A-7DFE74E4AFE8}"/>
    <cellStyle name="BMU001pol 8 4" xfId="8018" xr:uid="{3C44A375-D72B-4486-BFE3-0814C721E6DF}"/>
    <cellStyle name="BMU001pol 8 5" xfId="8019" xr:uid="{8D8DC9B3-EAFE-43A1-AD03-1F248B3ECD3C}"/>
    <cellStyle name="BMU001pol 8_Gross Inflow (@ageas share)" xfId="8020" xr:uid="{8885BC38-AF6B-483C-B463-8FCB1F52960C}"/>
    <cellStyle name="BMU001pol 9" xfId="8021" xr:uid="{E31BF013-BD13-421A-9C82-F3A45AD6D2C0}"/>
    <cellStyle name="BMU001pol 9 2" xfId="8022" xr:uid="{7923E62F-950C-4D74-8999-3F22898A6C25}"/>
    <cellStyle name="BMU001pol 9 2 2" xfId="8023" xr:uid="{6201A218-CD8D-4F0B-A0FA-5CBFD12CEA93}"/>
    <cellStyle name="BMU001pol 9 2_Gross Inflow (@ageas share)" xfId="8024" xr:uid="{1CC5A8A1-6B82-41BC-B39F-3B744986768A}"/>
    <cellStyle name="BMU001pol 9 3" xfId="8025" xr:uid="{97DD581C-DB9A-4605-88D9-4A9F1531EB20}"/>
    <cellStyle name="BMU001pol 9 3 2" xfId="8026" xr:uid="{BC75D27C-8943-4380-9E78-96C6C1295D8C}"/>
    <cellStyle name="BMU001pol 9 3_Gross Inflow (@ageas share)" xfId="8027" xr:uid="{455C035A-E1EF-4A85-A72D-FA4FBDFE122E}"/>
    <cellStyle name="BMU001pol 9 4" xfId="8028" xr:uid="{311C1958-6A21-4F2D-9C5B-680477392D23}"/>
    <cellStyle name="BMU001pol 9 5" xfId="8029" xr:uid="{61E46368-05AF-4FDD-A2D6-C45A38B92171}"/>
    <cellStyle name="BMU001pol 9_Gross Inflow (@ageas share)" xfId="8030" xr:uid="{6472ED1B-BED7-46A7-BD27-4F969E319725}"/>
    <cellStyle name="BMU001pol_Gross Inflow (@ageas share)" xfId="8031" xr:uid="{8B4063BC-42DD-4C3C-9D65-F6F7DB17C96C}"/>
    <cellStyle name="BMU001T" xfId="8032" xr:uid="{C02271A7-7438-40BF-B0E2-2F174A4F4E0D}"/>
    <cellStyle name="BMU001T 10" xfId="8033" xr:uid="{54D3A560-2247-4864-A553-803D4B251A56}"/>
    <cellStyle name="BMU001T 10 2" xfId="8034" xr:uid="{F1F4A552-0E71-444D-8481-785F43606FA1}"/>
    <cellStyle name="BMU001T 10 2 2" xfId="8035" xr:uid="{D5F3FECA-284E-4755-91A5-B944D6776D1C}"/>
    <cellStyle name="BMU001T 10 2_Gross Inflow (@ageas share)" xfId="8036" xr:uid="{11275830-53F3-4A86-B177-4FC9F4A87CFA}"/>
    <cellStyle name="BMU001T 10 3" xfId="8037" xr:uid="{4E9E8476-0C5A-4559-9AB9-5A113EA7A03A}"/>
    <cellStyle name="BMU001T 10 3 2" xfId="8038" xr:uid="{5CE31185-A97E-4ED7-81E3-6C775E734DDE}"/>
    <cellStyle name="BMU001T 10 3_Gross Inflow (@ageas share)" xfId="8039" xr:uid="{CF3C77A6-F312-4698-A2A2-0078DD2372EB}"/>
    <cellStyle name="BMU001T 10 4" xfId="8040" xr:uid="{C9AB4161-B02F-4662-9BC8-471236CAC006}"/>
    <cellStyle name="BMU001T 10 5" xfId="8041" xr:uid="{3504BF55-7689-442C-ABF3-A132892C20FF}"/>
    <cellStyle name="BMU001T 10_Gross Inflow (@ageas share)" xfId="8042" xr:uid="{610BC8F3-57B5-4775-8C22-D2FB19126CD6}"/>
    <cellStyle name="BMU001T 11" xfId="8043" xr:uid="{15A61EF0-5B26-4F37-B821-A104B81718D2}"/>
    <cellStyle name="BMU001T 11 2" xfId="8044" xr:uid="{A7C6CE4A-9A8E-4C7C-8B34-97ABAD1C2479}"/>
    <cellStyle name="BMU001T 11_Gross Inflow (@ageas share)" xfId="8045" xr:uid="{F82B2E41-06F8-4FF7-B8B6-F392D16398C3}"/>
    <cellStyle name="BMU001T 12" xfId="8046" xr:uid="{95E89138-08B2-47AC-8A24-C9A411445B9F}"/>
    <cellStyle name="BMU001T 12 2" xfId="8047" xr:uid="{0C9862AF-BC82-4473-9D9C-E07368D7D469}"/>
    <cellStyle name="BMU001T 12_Gross Inflow (@ageas share)" xfId="8048" xr:uid="{E9D309C3-1B8B-4B5E-A957-1931DB455E4D}"/>
    <cellStyle name="BMU001T 13" xfId="8049" xr:uid="{096A67CE-5DB4-48C8-BEF0-1398A810770D}"/>
    <cellStyle name="BMU001T 14" xfId="8050" xr:uid="{9C92CA55-B803-41A9-BA13-E4728E7358E2}"/>
    <cellStyle name="BMU001T 2" xfId="8051" xr:uid="{10E32E68-DDB8-4B0B-ACE6-F8E5D8DAC929}"/>
    <cellStyle name="BMU001T 2 2" xfId="8052" xr:uid="{7E24A468-3849-498F-991D-8DBBF2C92B6F}"/>
    <cellStyle name="BMU001T 2 2 2" xfId="8053" xr:uid="{D17D7E49-2541-47D3-85A2-BE95C2EA6646}"/>
    <cellStyle name="BMU001T 2 2_Gross Inflow (@ageas share)" xfId="8054" xr:uid="{DCF3E9D4-C95F-4F39-877D-99453F5E3DD8}"/>
    <cellStyle name="BMU001T 2 3" xfId="8055" xr:uid="{DB8F0C96-7D0F-4C8E-8C4E-F9B735C1320D}"/>
    <cellStyle name="BMU001T 2 3 2" xfId="8056" xr:uid="{BE734FF6-B10A-4E6F-87D5-0FC0DC1C3AFC}"/>
    <cellStyle name="BMU001T 2 3_Gross Inflow (@ageas share)" xfId="8057" xr:uid="{6616E45F-79E6-454A-846C-B283E8907F9C}"/>
    <cellStyle name="BMU001T 2 4" xfId="8058" xr:uid="{83461B2A-07D5-4B99-BFF6-1C29C05E6D49}"/>
    <cellStyle name="BMU001T 2 5" xfId="8059" xr:uid="{6AA0C4EE-47D3-4BA8-8412-88A5F1F885C7}"/>
    <cellStyle name="BMU001T 2_Gross Inflow (@ageas share)" xfId="8060" xr:uid="{6029AF0E-B33F-4651-9E8F-A2AC3055311F}"/>
    <cellStyle name="BMU001T 3" xfId="8061" xr:uid="{DF1E3359-4F2F-4836-8B12-FA9560B3D64C}"/>
    <cellStyle name="BMU001T 3 2" xfId="8062" xr:uid="{49EF8744-541C-46EA-BA4A-C9FD55EE6FD9}"/>
    <cellStyle name="BMU001T 3 2 2" xfId="8063" xr:uid="{4E5BD96E-1EA9-4BB2-9D60-18281B8C1590}"/>
    <cellStyle name="BMU001T 3 2_Gross Inflow (@ageas share)" xfId="8064" xr:uid="{C3C1FCB4-2C5F-40C3-948F-96223EE72C9C}"/>
    <cellStyle name="BMU001T 3 3" xfId="8065" xr:uid="{86A8D007-88FB-4FD7-AA04-98B7936D65BA}"/>
    <cellStyle name="BMU001T 3 3 2" xfId="8066" xr:uid="{DF9A1614-BF8B-4AE9-9E72-DE108A31C42F}"/>
    <cellStyle name="BMU001T 3 3_Gross Inflow (@ageas share)" xfId="8067" xr:uid="{9B0F8D5B-1EBF-477B-BAA2-9D9CDC5E2191}"/>
    <cellStyle name="BMU001T 3 4" xfId="8068" xr:uid="{438EF433-F2A3-4547-B644-7AEC9D5550D2}"/>
    <cellStyle name="BMU001T 3 5" xfId="8069" xr:uid="{AFE7370B-244B-4C4D-8551-7284D49755A2}"/>
    <cellStyle name="BMU001T 3_Gross Inflow (@ageas share)" xfId="8070" xr:uid="{CC4AA4A1-0309-4B35-96EB-915B66EF0DF7}"/>
    <cellStyle name="BMU001T 4" xfId="8071" xr:uid="{37DD626A-41C7-4B60-8EA8-D110595EAA3F}"/>
    <cellStyle name="BMU001T 4 2" xfId="8072" xr:uid="{EA4DCAD8-C25F-473D-8C4D-3DAE31BFD779}"/>
    <cellStyle name="BMU001T 4 2 2" xfId="8073" xr:uid="{479CE172-16E4-447D-8FF2-A9BA67988E42}"/>
    <cellStyle name="BMU001T 4 2_Gross Inflow (@ageas share)" xfId="8074" xr:uid="{CF2B91B5-5657-4377-92C5-17B685137A9E}"/>
    <cellStyle name="BMU001T 4 3" xfId="8075" xr:uid="{2F88208A-AF44-49E9-96F5-A4802599A075}"/>
    <cellStyle name="BMU001T 4 3 2" xfId="8076" xr:uid="{4C1DE063-9D92-4F16-ACE7-2C76BBF5B5AA}"/>
    <cellStyle name="BMU001T 4 3_Gross Inflow (@ageas share)" xfId="8077" xr:uid="{F18CEE65-70F6-4619-BC70-D6ECC8168A49}"/>
    <cellStyle name="BMU001T 4 4" xfId="8078" xr:uid="{D6BF9B5F-1730-479C-AE6F-4BE81EE35902}"/>
    <cellStyle name="BMU001T 4 5" xfId="8079" xr:uid="{AA2DEFBD-0D3D-4510-A5E2-5CBA45DF59FB}"/>
    <cellStyle name="BMU001T 4_Gross Inflow (@ageas share)" xfId="8080" xr:uid="{6FF589CD-DE89-47CE-9341-47034A4DDFCB}"/>
    <cellStyle name="BMU001T 5" xfId="8081" xr:uid="{8CEC5074-852E-43CD-8E64-F60ED666C51F}"/>
    <cellStyle name="BMU001T 5 2" xfId="8082" xr:uid="{68A21BA0-CABB-4F16-B338-1697AA9A33D5}"/>
    <cellStyle name="BMU001T 5 2 2" xfId="8083" xr:uid="{799F7EDD-9B94-478F-A0A7-C065CF9E602F}"/>
    <cellStyle name="BMU001T 5 2_Gross Inflow (@ageas share)" xfId="8084" xr:uid="{CA3E933E-0F2B-4A80-A0A6-AE277E4C60D1}"/>
    <cellStyle name="BMU001T 5 3" xfId="8085" xr:uid="{C46ABC30-8006-4905-8CD7-FFA1595BC967}"/>
    <cellStyle name="BMU001T 5 3 2" xfId="8086" xr:uid="{07A267CF-516F-45B4-B587-35DCABFDF478}"/>
    <cellStyle name="BMU001T 5 3_Gross Inflow (@ageas share)" xfId="8087" xr:uid="{37A30280-7BA4-47ED-95A3-159626D5BD6F}"/>
    <cellStyle name="BMU001T 5 4" xfId="8088" xr:uid="{6F9423DD-8D2E-4B38-A0CA-A3B6A08BAFBE}"/>
    <cellStyle name="BMU001T 5 5" xfId="8089" xr:uid="{8AAAB626-BAD6-49E9-B1CD-330F0970027D}"/>
    <cellStyle name="BMU001T 5_Gross Inflow (@ageas share)" xfId="8090" xr:uid="{04C33874-F490-4277-87F1-C6E2AE59EE9E}"/>
    <cellStyle name="BMU001T 6" xfId="8091" xr:uid="{A6BD2171-A381-46CD-A4F3-B01C72B382FD}"/>
    <cellStyle name="BMU001T 6 2" xfId="8092" xr:uid="{7573AD2F-4423-474C-9EB0-23DF31A60BE9}"/>
    <cellStyle name="BMU001T 6 2 2" xfId="8093" xr:uid="{FA1A0185-2732-4717-A6EC-BB08E1EC2EF6}"/>
    <cellStyle name="BMU001T 6 2_CHECK_FX" xfId="8094" xr:uid="{710D6241-DF51-44DF-8E80-D08E8CB0E65D}"/>
    <cellStyle name="BMU001T 6 3" xfId="8095" xr:uid="{33BFB7E9-8205-4E22-B2BE-19F70B4956A8}"/>
    <cellStyle name="BMU001T 6 3 2" xfId="8096" xr:uid="{75FBF6D4-46CF-4580-A3DA-1920FA27A59F}"/>
    <cellStyle name="BMU001T 6 3_CHECK_FX" xfId="8097" xr:uid="{FB15D444-F794-47DD-93B2-8EEA1732B0BA}"/>
    <cellStyle name="BMU001T 6 4" xfId="8098" xr:uid="{D13F1AB3-C5AC-4E34-9CA2-1ADFC2F3C3B7}"/>
    <cellStyle name="BMU001T 6 5" xfId="8099" xr:uid="{D6D5E9DB-9DD5-4DEB-A125-E65B5CDD337B}"/>
    <cellStyle name="BMU001T 6_CHECK_FX" xfId="8100" xr:uid="{FCB0A4FA-0714-4906-8D8D-92E3DAF3B63E}"/>
    <cellStyle name="BMU001T 7" xfId="8101" xr:uid="{AEC2F16B-FE30-43AE-AFB1-267ADD0E2CCB}"/>
    <cellStyle name="BMU001T 7 2" xfId="8102" xr:uid="{7F40F644-04CB-4A25-BB07-4136E620CB90}"/>
    <cellStyle name="BMU001T 7 2 2" xfId="8103" xr:uid="{1C6A956E-D12B-480B-B96C-748AE514FDE9}"/>
    <cellStyle name="BMU001T 7 2_CHECK_FX" xfId="8104" xr:uid="{F78F7ECF-C900-4946-AE75-1A28B215FD98}"/>
    <cellStyle name="BMU001T 7 3" xfId="8105" xr:uid="{01D23D29-8412-49C7-AAF8-9FCE846A987A}"/>
    <cellStyle name="BMU001T 7 3 2" xfId="8106" xr:uid="{94EB4915-E4A9-4FF9-960F-A6D7786CE49D}"/>
    <cellStyle name="BMU001T 7 3_CHECK_FX" xfId="8107" xr:uid="{179F9D5F-14CC-4CBE-AA16-49C4F33BAE5C}"/>
    <cellStyle name="BMU001T 7 4" xfId="8108" xr:uid="{96CE1ECC-C189-45E6-9A56-08E741BCE01E}"/>
    <cellStyle name="BMU001T 7 5" xfId="8109" xr:uid="{9AEA8C2D-1344-4E02-AD91-24F9FE40A4C5}"/>
    <cellStyle name="BMU001T 7_CHECK_FX" xfId="8110" xr:uid="{013A4DEA-72FE-4918-AD29-1D68C130EA99}"/>
    <cellStyle name="BMU001T 8" xfId="8111" xr:uid="{8D4429D6-4878-40D0-90C9-0607116A946D}"/>
    <cellStyle name="BMU001T 8 2" xfId="8112" xr:uid="{4E3DDA18-2DE6-49A2-91F8-DC6D7EF69661}"/>
    <cellStyle name="BMU001T 8 2 2" xfId="8113" xr:uid="{F61D9EB2-38BF-4F49-9AD1-236AF2A34680}"/>
    <cellStyle name="BMU001T 8 2_CHECK_FX" xfId="8114" xr:uid="{91830319-A27D-477D-946D-5F93AA6B58B3}"/>
    <cellStyle name="BMU001T 8 3" xfId="8115" xr:uid="{B852E2E6-F487-4E01-B96F-6DBD6270F388}"/>
    <cellStyle name="BMU001T 8 3 2" xfId="8116" xr:uid="{4B524E05-4CFB-4CCD-996A-23724CBA8AA1}"/>
    <cellStyle name="BMU001T 8 3_CHECK_FX" xfId="8117" xr:uid="{2C01C2CA-992A-443A-9B77-57BE66F998EC}"/>
    <cellStyle name="BMU001T 8 4" xfId="8118" xr:uid="{F3E4A14B-0D58-4F56-A911-E8923BBB7F31}"/>
    <cellStyle name="BMU001T 8 5" xfId="8119" xr:uid="{64BB9343-ACD5-4BC9-A741-00B63B1CA302}"/>
    <cellStyle name="BMU001T 8_CHECK_FX" xfId="8120" xr:uid="{76E5040C-3E0C-4EAF-A2AE-579387D7692F}"/>
    <cellStyle name="BMU001T 9" xfId="8121" xr:uid="{52B5BFE2-2E18-413A-B074-F1A28C3F0B32}"/>
    <cellStyle name="BMU001T 9 2" xfId="8122" xr:uid="{CD65D004-B269-464F-8A24-381F7CF9E2F1}"/>
    <cellStyle name="BMU001T 9 2 2" xfId="8123" xr:uid="{3D0150EB-0A98-4E84-ACC8-024917F3A996}"/>
    <cellStyle name="BMU001T 9 2_CHECK_FX" xfId="8124" xr:uid="{B650DED3-05B2-4FFF-8FFC-B7EFDD754EC9}"/>
    <cellStyle name="BMU001T 9 3" xfId="8125" xr:uid="{70433172-F27B-418B-8472-C0306C97EA99}"/>
    <cellStyle name="BMU001T 9 3 2" xfId="8126" xr:uid="{4411F402-5C50-414B-AAB7-3D44788322B5}"/>
    <cellStyle name="BMU001T 9 3_CHECK_FX" xfId="8127" xr:uid="{3DC0C1A0-6695-4C9A-AC2C-002AB6349491}"/>
    <cellStyle name="BMU001T 9 4" xfId="8128" xr:uid="{7C4726B9-153F-40BB-BAFB-BF5B48CC5AEF}"/>
    <cellStyle name="BMU001T 9 5" xfId="8129" xr:uid="{9F0735CD-7A8A-447B-B072-4E99486A2DF1}"/>
    <cellStyle name="BMU001T 9_CHECK_FX" xfId="8130" xr:uid="{D557ADE1-E8B4-4EA1-BA6F-D317BA38A71C}"/>
    <cellStyle name="BMU001T_Gross Inflow (@ageas share)" xfId="8131" xr:uid="{CBBFEAF8-9ADD-46EA-84FE-08BD79A01D85}"/>
    <cellStyle name="BMU002" xfId="8132" xr:uid="{BBE31979-97CC-40F7-A7B1-7144A28CCE21}"/>
    <cellStyle name="BMU002 10" xfId="8133" xr:uid="{5C4B83B8-5896-4EDE-B7CD-7BE4690A7A80}"/>
    <cellStyle name="BMU002 10 2" xfId="8134" xr:uid="{716A1358-B0F9-46AE-8E69-15C848E15181}"/>
    <cellStyle name="BMU002 10 2 2" xfId="8135" xr:uid="{A1020822-410C-4B3A-98E3-3DE94FD6AA04}"/>
    <cellStyle name="BMU002 10 2_CHECK_FX" xfId="8136" xr:uid="{67ECA1E2-593F-419C-A9C0-BC4D36A72DCA}"/>
    <cellStyle name="BMU002 10 3" xfId="8137" xr:uid="{49DB55CD-B00B-4D88-8C62-46E971FF6915}"/>
    <cellStyle name="BMU002 10 3 2" xfId="8138" xr:uid="{8845E38A-7018-4253-8C46-F169589A4C62}"/>
    <cellStyle name="BMU002 10 3_CHECK_FX" xfId="8139" xr:uid="{061A07AC-500B-4920-BB8E-F35600E485D3}"/>
    <cellStyle name="BMU002 10 4" xfId="8140" xr:uid="{1F1D3462-92B5-48F1-B686-F580141A1745}"/>
    <cellStyle name="BMU002 10 5" xfId="8141" xr:uid="{3322E950-7923-431F-B5CF-9303F8236176}"/>
    <cellStyle name="BMU002 10_CHECK_FX" xfId="8142" xr:uid="{C4B7DFDE-20F1-44A5-A61A-EF714BA0C443}"/>
    <cellStyle name="BMU002 11" xfId="8143" xr:uid="{D404ED3A-8A77-4BD7-A70F-09C6C6860E23}"/>
    <cellStyle name="BMU002 11 2" xfId="8144" xr:uid="{9D780B26-724A-4664-8B8F-C7E0087B6556}"/>
    <cellStyle name="BMU002 11_CHECK_FX" xfId="8145" xr:uid="{360AE22E-BC90-480C-B753-615E5E65468F}"/>
    <cellStyle name="BMU002 12" xfId="8146" xr:uid="{CC8917FC-3C3D-4041-83A4-D0C498E526AF}"/>
    <cellStyle name="BMU002 12 2" xfId="8147" xr:uid="{58CEB4AC-FA00-4084-BEA4-5A3CEB43DE1C}"/>
    <cellStyle name="BMU002 12_CHECK_FX" xfId="8148" xr:uid="{E142CAB4-D5A9-400F-869D-F1CCDA2B66AE}"/>
    <cellStyle name="BMU002 13" xfId="8149" xr:uid="{D6AB2647-91C0-4D5D-A48E-0C43A66050FE}"/>
    <cellStyle name="BMU002 14" xfId="8150" xr:uid="{7341D584-EE27-4633-A9DA-DAB2B3518141}"/>
    <cellStyle name="BMU002 2" xfId="8151" xr:uid="{53F38C48-046B-422D-ADA4-DE8B14F5BFAD}"/>
    <cellStyle name="BMU002 2 2" xfId="8152" xr:uid="{5D2B5E7C-66D0-44F8-B0E1-2BC8FCD55733}"/>
    <cellStyle name="BMU002 2 2 2" xfId="8153" xr:uid="{285B2BFB-72A8-48D7-95E8-9B47DBF182BD}"/>
    <cellStyle name="BMU002 2 2_CHECK_FX" xfId="8154" xr:uid="{FBE845B3-1AD4-4773-B34C-143F2ADB9667}"/>
    <cellStyle name="BMU002 2 3" xfId="8155" xr:uid="{D3367A9E-BB83-48E5-AFB7-617014712B8E}"/>
    <cellStyle name="BMU002 2 3 2" xfId="8156" xr:uid="{0ACDDF1A-AC39-4F3E-9140-D8AB5B460B51}"/>
    <cellStyle name="BMU002 2 3_CHECK_FX" xfId="8157" xr:uid="{3611A6C4-EED6-472F-BA7F-6C2D07BD84B5}"/>
    <cellStyle name="BMU002 2 4" xfId="8158" xr:uid="{A807B502-2BBC-4DF5-98DF-68E8A94A0C56}"/>
    <cellStyle name="BMU002 2 5" xfId="8159" xr:uid="{E5FF31E8-01B6-4F3A-803C-1CECFD0F4C0D}"/>
    <cellStyle name="BMU002 2_CHECK_FX" xfId="8160" xr:uid="{5B52E674-1933-44AB-9E10-499EBD8C4DAA}"/>
    <cellStyle name="BMU002 3" xfId="8161" xr:uid="{D691F367-35D2-46AA-8BEC-A1F698051304}"/>
    <cellStyle name="BMU002 3 2" xfId="8162" xr:uid="{0C129C35-D189-4C99-9D35-721C9BBE5ED9}"/>
    <cellStyle name="BMU002 3 2 2" xfId="8163" xr:uid="{6A58E70A-E369-4EA5-B4AC-2001CD3F82CC}"/>
    <cellStyle name="BMU002 3 2_CHECK_FX" xfId="8164" xr:uid="{15E1779F-B3C3-4C4E-AB42-42BDF6C545D3}"/>
    <cellStyle name="BMU002 3 3" xfId="8165" xr:uid="{F32480FC-9736-41C3-916E-77F7D25AF483}"/>
    <cellStyle name="BMU002 3 3 2" xfId="8166" xr:uid="{5AECAE6A-6180-4B22-BC7F-7E72D467D278}"/>
    <cellStyle name="BMU002 3 3_CHECK_FX" xfId="8167" xr:uid="{EDABE2CD-F620-4E07-9CF3-6614EE57FD74}"/>
    <cellStyle name="BMU002 3 4" xfId="8168" xr:uid="{736DA141-EBCE-4C0B-BCF8-3B64847F009D}"/>
    <cellStyle name="BMU002 3 5" xfId="8169" xr:uid="{10F2D885-0BB1-4E35-B139-53D8B4FDD3FD}"/>
    <cellStyle name="BMU002 3_CHECK_FX" xfId="8170" xr:uid="{906A5678-4528-4043-B7FC-C9D80CE4EAF9}"/>
    <cellStyle name="BMU002 4" xfId="8171" xr:uid="{C2F083EB-3189-4C1B-93F4-2DC1BA2C24B7}"/>
    <cellStyle name="BMU002 4 2" xfId="8172" xr:uid="{F9A15DDC-6A50-4060-98F5-72C4A88C2E51}"/>
    <cellStyle name="BMU002 4 2 2" xfId="8173" xr:uid="{D556341E-2A15-4BBC-9FBB-1C0ADF3784F3}"/>
    <cellStyle name="BMU002 4 2_CHECK_FX" xfId="8174" xr:uid="{09B2B11F-CB5D-42D2-9F30-54A3E2A846B1}"/>
    <cellStyle name="BMU002 4 3" xfId="8175" xr:uid="{6585B739-5DD1-4ECB-BBF3-259E2C90F4E1}"/>
    <cellStyle name="BMU002 4 3 2" xfId="8176" xr:uid="{92285196-A2D2-4BB9-8E3B-B07692ED37C7}"/>
    <cellStyle name="BMU002 4 3_CHECK_FX" xfId="8177" xr:uid="{01C73C13-A96A-489B-8DFC-4D8A5F667774}"/>
    <cellStyle name="BMU002 4 4" xfId="8178" xr:uid="{45E71CB2-C00C-4283-ACB5-DF2A2E2F3997}"/>
    <cellStyle name="BMU002 4 5" xfId="8179" xr:uid="{D5D20883-8A89-4647-8AFF-C4A94D06A8D5}"/>
    <cellStyle name="BMU002 4_CHECK_FX" xfId="8180" xr:uid="{FFFFAFB3-7E42-44CE-9178-A0A12B10171E}"/>
    <cellStyle name="BMU002 5" xfId="8181" xr:uid="{132D0259-3B27-4441-A4FE-D6D8B4C6711A}"/>
    <cellStyle name="BMU002 5 2" xfId="8182" xr:uid="{FCB0DA75-E99E-4115-9CD9-DDBCE8D87379}"/>
    <cellStyle name="BMU002 5 2 2" xfId="8183" xr:uid="{C9A372BE-7BFF-492E-BE62-55EE7F19170A}"/>
    <cellStyle name="BMU002 5 2_CHECK_FX" xfId="8184" xr:uid="{EE6C8772-3FDE-4C60-BD83-3FA572099930}"/>
    <cellStyle name="BMU002 5 3" xfId="8185" xr:uid="{15B4E90B-AD24-41BF-B52B-26FF4488C451}"/>
    <cellStyle name="BMU002 5 3 2" xfId="8186" xr:uid="{ADF2E00A-1A42-489E-967C-07AC0448BE52}"/>
    <cellStyle name="BMU002 5 3_CHECK_FX" xfId="8187" xr:uid="{410B0568-B06F-474D-9E24-AB27F7FCCF9C}"/>
    <cellStyle name="BMU002 5 4" xfId="8188" xr:uid="{057A5594-E7D5-4AE6-B374-3D4739C9D739}"/>
    <cellStyle name="BMU002 5 5" xfId="8189" xr:uid="{F393A480-45DE-4FFF-8F8C-F6CCC1040BC8}"/>
    <cellStyle name="BMU002 5_CHECK_FX" xfId="8190" xr:uid="{B75FE24D-40C0-42A4-A8A8-BC3783CEE23B}"/>
    <cellStyle name="BMU002 6" xfId="8191" xr:uid="{357612B1-8B75-4358-90B8-1D43BE776535}"/>
    <cellStyle name="BMU002 6 2" xfId="8192" xr:uid="{00C19406-4A43-46A0-974C-9E098BC9B26C}"/>
    <cellStyle name="BMU002 6 2 2" xfId="8193" xr:uid="{525334AE-F6F0-4F35-ADE0-B590062AAD7D}"/>
    <cellStyle name="BMU002 6 2_CHECK_FX" xfId="8194" xr:uid="{B9BD17F3-5699-4AC6-A2E1-ECD8353FF47E}"/>
    <cellStyle name="BMU002 6 3" xfId="8195" xr:uid="{73910E35-E781-443D-A716-ED9B0A6D001D}"/>
    <cellStyle name="BMU002 6 3 2" xfId="8196" xr:uid="{94C1EED9-7E45-42ED-AC0B-942FA00C79F5}"/>
    <cellStyle name="BMU002 6 3_CHECK_FX" xfId="8197" xr:uid="{872EB875-815C-486B-A22A-BBCAB284F2F4}"/>
    <cellStyle name="BMU002 6 4" xfId="8198" xr:uid="{02CE7550-DD59-475B-8033-95F52C531823}"/>
    <cellStyle name="BMU002 6 5" xfId="8199" xr:uid="{6FF48996-0388-437C-ABE1-DDBEF1C18E63}"/>
    <cellStyle name="BMU002 6_CHECK_FX" xfId="8200" xr:uid="{69587862-3130-4DCA-8423-54EAC4AAF02D}"/>
    <cellStyle name="BMU002 7" xfId="8201" xr:uid="{49AB6147-54F7-4A1B-8D87-7AA768CA15B5}"/>
    <cellStyle name="BMU002 7 2" xfId="8202" xr:uid="{3262127D-4AB0-4B73-A41F-C18AE01A7BCD}"/>
    <cellStyle name="BMU002 7 2 2" xfId="8203" xr:uid="{98FBB7F1-5B8B-4789-A95F-614602959BF6}"/>
    <cellStyle name="BMU002 7 2_CHECK_FX" xfId="8204" xr:uid="{E9CABF9F-21E4-4372-B379-225D1F9F9E93}"/>
    <cellStyle name="BMU002 7 3" xfId="8205" xr:uid="{2F25459C-BC1A-4053-AD54-F05E82FAD1DE}"/>
    <cellStyle name="BMU002 7 3 2" xfId="8206" xr:uid="{2AD3C59E-3E81-43CC-B4D3-C511F3022F27}"/>
    <cellStyle name="BMU002 7 3_CHECK_FX" xfId="8207" xr:uid="{F2BF1697-700D-4D83-941F-C9F4F5B58E63}"/>
    <cellStyle name="BMU002 7 4" xfId="8208" xr:uid="{CEE14285-33B0-4EE9-99E4-4C380FA7374A}"/>
    <cellStyle name="BMU002 7 5" xfId="8209" xr:uid="{B22B92AF-4BF1-44BB-8C12-FD6624D9316E}"/>
    <cellStyle name="BMU002 7_CHECK_FX" xfId="8210" xr:uid="{EDECA5CB-95A7-488C-8ABE-AFEBA0FD5E53}"/>
    <cellStyle name="BMU002 8" xfId="8211" xr:uid="{53C741EF-6F7E-4285-99D7-3A134A4065BD}"/>
    <cellStyle name="BMU002 8 2" xfId="8212" xr:uid="{BB33E237-A450-4E08-B729-07456269EF30}"/>
    <cellStyle name="BMU002 8 2 2" xfId="8213" xr:uid="{72D4D863-A645-4214-8A8C-6518B7D42591}"/>
    <cellStyle name="BMU002 8 2_CHECK_FX" xfId="8214" xr:uid="{C1B63022-7002-4068-968E-EFEFF5AD345B}"/>
    <cellStyle name="BMU002 8 3" xfId="8215" xr:uid="{B69FD4E4-F114-487A-BE07-3EE40BB86D93}"/>
    <cellStyle name="BMU002 8 3 2" xfId="8216" xr:uid="{DE0473EC-5F45-4B7F-92C9-9A052F3888D8}"/>
    <cellStyle name="BMU002 8 3_CHECK_FX" xfId="8217" xr:uid="{0226EC0B-E2EC-4130-A94B-74130AC353CA}"/>
    <cellStyle name="BMU002 8 4" xfId="8218" xr:uid="{9E3CC921-A0C7-40FC-9CEB-577355AE2C77}"/>
    <cellStyle name="BMU002 8 5" xfId="8219" xr:uid="{8C067B5C-EE97-4918-A673-F4DBC025DD1D}"/>
    <cellStyle name="BMU002 8_CHECK_FX" xfId="8220" xr:uid="{3F65E2F3-E2DA-4CCF-BE14-69DB4ABEB16B}"/>
    <cellStyle name="BMU002 9" xfId="8221" xr:uid="{CC378104-19B0-42C1-910C-14756888BBDA}"/>
    <cellStyle name="BMU002 9 2" xfId="8222" xr:uid="{7AF52B89-A1DD-495F-8B32-7223680D5185}"/>
    <cellStyle name="BMU002 9 2 2" xfId="8223" xr:uid="{9D3E67BD-C085-44A8-9383-77B6F495FD1F}"/>
    <cellStyle name="BMU002 9 2_CHECK_FX" xfId="8224" xr:uid="{28028E19-54B2-48C2-AF66-69F013A55632}"/>
    <cellStyle name="BMU002 9 3" xfId="8225" xr:uid="{180D143F-F968-44F1-B71D-81E0BFC9DD76}"/>
    <cellStyle name="BMU002 9 3 2" xfId="8226" xr:uid="{A3CBB526-7224-4242-82C2-1C46EFEEA1F9}"/>
    <cellStyle name="BMU002 9 3_CHECK_FX" xfId="8227" xr:uid="{F10DAF89-B0FC-4099-815A-1BC88676534A}"/>
    <cellStyle name="BMU002 9 4" xfId="8228" xr:uid="{FAB305F0-E6DA-4D2F-B12B-8D0E4BBDA416}"/>
    <cellStyle name="BMU002 9 5" xfId="8229" xr:uid="{1054F44C-1C42-48DD-B5B8-106119C214BF}"/>
    <cellStyle name="BMU002 9_CHECK_FX" xfId="8230" xr:uid="{077982A0-6A59-456F-B836-EC8A3CC6E13D}"/>
    <cellStyle name="BMU002_CHECK_FX" xfId="8231" xr:uid="{C3250051-9FB5-42E3-A666-12AB73AC28AB}"/>
    <cellStyle name="BMU002B" xfId="8232" xr:uid="{FEB5D3FB-7DB0-46B7-A996-3CF437AECAA8}"/>
    <cellStyle name="BMU002B 2" xfId="8233" xr:uid="{7F7D92D9-55E5-41AB-81C0-FFA227697DB9}"/>
    <cellStyle name="BMU002B 2 2" xfId="8234" xr:uid="{0B95A94E-CFC6-487A-B03D-D896CBCB271D}"/>
    <cellStyle name="BMU002B 2_CHECK_FX" xfId="8235" xr:uid="{6A3F2FEE-4C24-456A-8CB2-90C04B7D49C0}"/>
    <cellStyle name="BMU002B 3" xfId="8236" xr:uid="{9063CCE9-93D8-4FC3-95AB-B8F8E6AC4ED1}"/>
    <cellStyle name="BMU002B 3 2" xfId="8237" xr:uid="{F6FE8BB5-D80E-4C1E-8721-A7363C4015CC}"/>
    <cellStyle name="BMU002B 3_CHECK_FX" xfId="8238" xr:uid="{F308C4E0-7D22-43F1-9F60-B9AADFDB7147}"/>
    <cellStyle name="BMU002B 4" xfId="8239" xr:uid="{C55D79CC-10D3-474A-92A3-129D7BC9032F}"/>
    <cellStyle name="BMU002B 5" xfId="8240" xr:uid="{A9B4370E-37BA-4342-B876-389DA7E203BA}"/>
    <cellStyle name="BMU002B_CHECK_FX" xfId="8241" xr:uid="{41FD8AA4-FA63-49F3-9D8B-55D2F5D99846}"/>
    <cellStyle name="BMU002P1" xfId="8242" xr:uid="{7C51FA9A-DF5B-41AF-8CAE-420E07F8A44E}"/>
    <cellStyle name="BMU002P1 10" xfId="8243" xr:uid="{E01B27F9-B1E3-44E0-B2CF-207D9ACAB989}"/>
    <cellStyle name="BMU002P1 10 2" xfId="8244" xr:uid="{EAFAA212-BF66-4E9A-A401-FF350D503BD8}"/>
    <cellStyle name="BMU002P1 10 2 2" xfId="8245" xr:uid="{1A1B6CDE-20BD-4B76-A606-4FAB3BF22580}"/>
    <cellStyle name="BMU002P1 10 2_CHECK_FX" xfId="8246" xr:uid="{1751EDA8-76F9-4841-ABE3-4FB7FC1BEA2B}"/>
    <cellStyle name="BMU002P1 10 3" xfId="8247" xr:uid="{DD57FF5D-DE8B-4AED-97F7-DB158BFB32A9}"/>
    <cellStyle name="BMU002P1 10 3 2" xfId="8248" xr:uid="{3F465B43-5583-409F-B114-4A10EE1FD797}"/>
    <cellStyle name="BMU002P1 10 3_CHECK_FX" xfId="8249" xr:uid="{4E405020-33CF-4238-B677-049CCE359C2E}"/>
    <cellStyle name="BMU002P1 10 4" xfId="8250" xr:uid="{51DC5EC0-2D3B-49D8-AB09-1D515A13293D}"/>
    <cellStyle name="BMU002P1 10 5" xfId="8251" xr:uid="{445B671C-345A-49EB-8C7F-307E417590AC}"/>
    <cellStyle name="BMU002P1 10_CHECK_FX" xfId="8252" xr:uid="{68857509-2C18-4169-8328-398B59A78C19}"/>
    <cellStyle name="BMU002P1 11" xfId="8253" xr:uid="{A5C654D5-B944-4E3C-8200-04A4973B60FE}"/>
    <cellStyle name="BMU002P1 11 2" xfId="8254" xr:uid="{439F02CF-EF69-44E2-AF78-AE8E676168F5}"/>
    <cellStyle name="BMU002P1 11_CHECK_FX" xfId="8255" xr:uid="{F2BD049A-05DA-402C-8126-0C7CBC92F0E1}"/>
    <cellStyle name="BMU002P1 12" xfId="8256" xr:uid="{B7458AFB-E495-46ED-84AC-B2A45544C987}"/>
    <cellStyle name="BMU002P1 12 2" xfId="8257" xr:uid="{0186A6C3-B5CC-40C1-83C1-F20F1706DC2D}"/>
    <cellStyle name="BMU002P1 12_CHECK_FX" xfId="8258" xr:uid="{0BF8BC33-3E3E-4EDA-A7CF-B4EC690C473A}"/>
    <cellStyle name="BMU002P1 13" xfId="8259" xr:uid="{D79F587A-2549-404A-8815-02D35E972EAF}"/>
    <cellStyle name="BMU002P1 14" xfId="8260" xr:uid="{D90DFA01-AD5E-4CA4-A522-834D1F63D003}"/>
    <cellStyle name="BMU002P1 2" xfId="8261" xr:uid="{8BC0F730-B55B-4C47-94B8-C0D2E30FB454}"/>
    <cellStyle name="BMU002P1 2 2" xfId="8262" xr:uid="{B94EBE91-5971-460A-B079-C32A5A17F0EE}"/>
    <cellStyle name="BMU002P1 2 2 2" xfId="8263" xr:uid="{CA11FBA9-F3A0-4CAD-85C7-36CC27CFBAAD}"/>
    <cellStyle name="BMU002P1 2 2_CHECK_FX" xfId="8264" xr:uid="{613E6E02-FEC5-42BF-9785-9483C2754433}"/>
    <cellStyle name="BMU002P1 2 3" xfId="8265" xr:uid="{6030C1E1-4691-4773-86EB-6C5D119CD95B}"/>
    <cellStyle name="BMU002P1 2 3 2" xfId="8266" xr:uid="{E707D473-6EDE-45F4-BCF5-230F1562D79B}"/>
    <cellStyle name="BMU002P1 2 3_CHECK_FX" xfId="8267" xr:uid="{B4893EB1-39C7-48C7-8002-9A37BE6F77CD}"/>
    <cellStyle name="BMU002P1 2 4" xfId="8268" xr:uid="{D08C4469-1823-43B8-9009-18159AC01320}"/>
    <cellStyle name="BMU002P1 2 5" xfId="8269" xr:uid="{199B7B26-A6E3-4EE6-9943-E8B4A7F29A4C}"/>
    <cellStyle name="BMU002P1 2_CHECK_FX" xfId="8270" xr:uid="{968B8B01-AFB7-459F-BB94-23A26484D4A6}"/>
    <cellStyle name="BMU002P1 3" xfId="8271" xr:uid="{80A03D1B-3ED1-43B8-B49B-F7FE53CF742B}"/>
    <cellStyle name="BMU002P1 3 2" xfId="8272" xr:uid="{7E8E87BD-87A3-4AFA-9062-B53DF5AAF765}"/>
    <cellStyle name="BMU002P1 3 2 2" xfId="8273" xr:uid="{21B54F8C-A585-4364-8A2A-B4F790007C8A}"/>
    <cellStyle name="BMU002P1 3 2_CHECK_FX" xfId="8274" xr:uid="{05D43D21-DD3C-4A93-8686-A54DF7C57E22}"/>
    <cellStyle name="BMU002P1 3 3" xfId="8275" xr:uid="{8090FCD3-1C33-401D-A215-BAAB45E763D6}"/>
    <cellStyle name="BMU002P1 3 3 2" xfId="8276" xr:uid="{F9F48F38-E75C-4F84-BAAE-B64AA1F8C378}"/>
    <cellStyle name="BMU002P1 3 3_CHECK_FX" xfId="8277" xr:uid="{46FFA894-269A-4D6C-9BEE-C3DF993B6BB5}"/>
    <cellStyle name="BMU002P1 3 4" xfId="8278" xr:uid="{C9B049DF-8B3F-47A2-A617-0A25C74A9216}"/>
    <cellStyle name="BMU002P1 3 5" xfId="8279" xr:uid="{88F2D5AF-E6EE-4925-B677-34B31B8C5363}"/>
    <cellStyle name="BMU002P1 3_CHECK_FX" xfId="8280" xr:uid="{E6DDEFC1-AE84-48DE-B751-6F7EAB3E9404}"/>
    <cellStyle name="BMU002P1 4" xfId="8281" xr:uid="{D5332774-5233-498C-BAD2-46427738B586}"/>
    <cellStyle name="BMU002P1 4 2" xfId="8282" xr:uid="{3FAF32E9-1F3F-4B7A-A1D7-D23C452AC7D8}"/>
    <cellStyle name="BMU002P1 4 2 2" xfId="8283" xr:uid="{6CCF4857-98D0-4CC2-8848-322044C1F1FF}"/>
    <cellStyle name="BMU002P1 4 2_CHECK_FX" xfId="8284" xr:uid="{1A71A0BC-45F8-49BC-892B-348BC21604B8}"/>
    <cellStyle name="BMU002P1 4 3" xfId="8285" xr:uid="{71A6A61B-8A94-4682-B44C-954B4FFEDB4F}"/>
    <cellStyle name="BMU002P1 4 3 2" xfId="8286" xr:uid="{F2CD2D3F-A8CE-424D-A137-3B9A144E1C52}"/>
    <cellStyle name="BMU002P1 4 3_CHECK_FX" xfId="8287" xr:uid="{535A3802-9010-4664-A6DF-2548D2358540}"/>
    <cellStyle name="BMU002P1 4 4" xfId="8288" xr:uid="{E495A92A-83DB-4F00-9BE8-62E86966564F}"/>
    <cellStyle name="BMU002P1 4 5" xfId="8289" xr:uid="{0E2B904A-484B-4A9D-8DEF-769A5590FB57}"/>
    <cellStyle name="BMU002P1 4_CHECK_FX" xfId="8290" xr:uid="{556A2411-11C9-4836-B0B4-0842F80B7080}"/>
    <cellStyle name="BMU002P1 5" xfId="8291" xr:uid="{27551825-7298-415E-87D0-73033BFDC641}"/>
    <cellStyle name="BMU002P1 5 2" xfId="8292" xr:uid="{A0606460-597E-4990-99A3-EC64D303648D}"/>
    <cellStyle name="BMU002P1 5 2 2" xfId="8293" xr:uid="{E25B83D8-34DC-4F12-B937-81D0A30631CD}"/>
    <cellStyle name="BMU002P1 5 2_CHECK_FX" xfId="8294" xr:uid="{4AA21B0A-2691-41F2-8A33-502B50515019}"/>
    <cellStyle name="BMU002P1 5 3" xfId="8295" xr:uid="{7EACD460-CA2E-41ED-A487-1E99A8800D39}"/>
    <cellStyle name="BMU002P1 5 3 2" xfId="8296" xr:uid="{A478A9AC-504C-44DB-B5DF-385C1FA6146B}"/>
    <cellStyle name="BMU002P1 5 3_CHECK_FX" xfId="8297" xr:uid="{B239288C-610D-4A60-8F93-9E7EC845A830}"/>
    <cellStyle name="BMU002P1 5 4" xfId="8298" xr:uid="{1CD6F826-624E-4628-BB0D-41D35BBC3FE1}"/>
    <cellStyle name="BMU002P1 5 5" xfId="8299" xr:uid="{EC3B24D4-E9C0-465C-BCCE-0602CB0E7649}"/>
    <cellStyle name="BMU002P1 5_CHECK_FX" xfId="8300" xr:uid="{4B75747A-96C6-49A2-8F55-50FFA496974B}"/>
    <cellStyle name="BMU002P1 6" xfId="8301" xr:uid="{1E72EA76-F13F-4DFC-B76C-52F26F4C643B}"/>
    <cellStyle name="BMU002P1 6 2" xfId="8302" xr:uid="{6ABEA87E-73E5-458C-A578-490555FCD0B2}"/>
    <cellStyle name="BMU002P1 6 2 2" xfId="8303" xr:uid="{5326A954-0D36-47A8-A02E-C02EAEAA8D37}"/>
    <cellStyle name="BMU002P1 6 2_CHECK_FX" xfId="8304" xr:uid="{60B1FE5E-371A-48B4-977B-AC0259401E19}"/>
    <cellStyle name="BMU002P1 6 3" xfId="8305" xr:uid="{20CB6E8D-223B-4ED3-A850-8CD2BC6AA129}"/>
    <cellStyle name="BMU002P1 6 3 2" xfId="8306" xr:uid="{087ADF59-1C0F-4F09-AC34-C049DCA69DF8}"/>
    <cellStyle name="BMU002P1 6 3_CHECK_FX" xfId="8307" xr:uid="{7B68535E-6DE7-4A4E-AF80-9C8D69DB6BB7}"/>
    <cellStyle name="BMU002P1 6 4" xfId="8308" xr:uid="{1A66095D-A145-44F9-A6BE-80363793A84A}"/>
    <cellStyle name="BMU002P1 6 5" xfId="8309" xr:uid="{14E195C1-29F6-4D33-9975-9AD09F54CF23}"/>
    <cellStyle name="BMU002P1 6_CHECK_FX" xfId="8310" xr:uid="{E362C1F0-A03A-4C07-AE26-FC1A6CCC2177}"/>
    <cellStyle name="BMU002P1 7" xfId="8311" xr:uid="{EE031204-29E4-456E-A16C-1E465CE4AE58}"/>
    <cellStyle name="BMU002P1 7 2" xfId="8312" xr:uid="{854EA768-C135-42F9-8772-A79E02BCCF37}"/>
    <cellStyle name="BMU002P1 7 2 2" xfId="8313" xr:uid="{31BCDAF6-FC89-4C34-92B4-84843977A90F}"/>
    <cellStyle name="BMU002P1 7 2_CHECK_FX" xfId="8314" xr:uid="{9B3808B9-F59C-47DE-BF1E-D6E2D4287250}"/>
    <cellStyle name="BMU002P1 7 3" xfId="8315" xr:uid="{C23AB5F6-A343-4E29-9B27-DE8E6DBB63B9}"/>
    <cellStyle name="BMU002P1 7 3 2" xfId="8316" xr:uid="{ABBE87F1-DA3D-4532-8831-25E701F218A9}"/>
    <cellStyle name="BMU002P1 7 3_CHECK_FX" xfId="8317" xr:uid="{9F03958C-C933-43B2-9F98-49B188C7A7BD}"/>
    <cellStyle name="BMU002P1 7 4" xfId="8318" xr:uid="{29B887EB-B2CE-42FB-A5D0-EC0B4AFD811C}"/>
    <cellStyle name="BMU002P1 7 5" xfId="8319" xr:uid="{32B226E5-2079-4FAC-AEA5-04DDC8884535}"/>
    <cellStyle name="BMU002P1 7_CHECK_FX" xfId="8320" xr:uid="{3B3F9F81-A944-48E6-8579-02AB2BB38ADD}"/>
    <cellStyle name="BMU002P1 8" xfId="8321" xr:uid="{F49AE7DA-B7A1-4AA4-ACD4-58311427AC8F}"/>
    <cellStyle name="BMU002P1 8 2" xfId="8322" xr:uid="{9559A75E-195D-4F1C-9724-D17A287970D1}"/>
    <cellStyle name="BMU002P1 8 2 2" xfId="8323" xr:uid="{ED4E9A9E-17D4-42BB-A2D8-580969BE46F0}"/>
    <cellStyle name="BMU002P1 8 2_CHECK_FX" xfId="8324" xr:uid="{F6171007-7CE7-4CE3-993F-7CA6B280C7AB}"/>
    <cellStyle name="BMU002P1 8 3" xfId="8325" xr:uid="{BCE7E916-C103-4D7C-9F7B-7EAB1B1F7594}"/>
    <cellStyle name="BMU002P1 8 3 2" xfId="8326" xr:uid="{CE6F56E4-809A-48E7-A72A-B6C2DEE224BA}"/>
    <cellStyle name="BMU002P1 8 3_CHECK_FX" xfId="8327" xr:uid="{975A9349-147A-4DEB-B181-8108F08AAC20}"/>
    <cellStyle name="BMU002P1 8 4" xfId="8328" xr:uid="{5E6C89F5-3E3B-4F3C-A8A3-DD639FD0DB9F}"/>
    <cellStyle name="BMU002P1 8 5" xfId="8329" xr:uid="{CA571847-2EED-4108-B526-23E044854338}"/>
    <cellStyle name="BMU002P1 8_CHECK_FX" xfId="8330" xr:uid="{296C0F50-D243-431B-98AB-4E3E03F91125}"/>
    <cellStyle name="BMU002P1 9" xfId="8331" xr:uid="{4727D8C1-5726-43EA-9EA4-975CA003D7F5}"/>
    <cellStyle name="BMU002P1 9 2" xfId="8332" xr:uid="{4F074723-98A5-494D-8956-A842777DCFB4}"/>
    <cellStyle name="BMU002P1 9 2 2" xfId="8333" xr:uid="{A15A404A-9B86-4952-AC91-84EE614BEEDC}"/>
    <cellStyle name="BMU002P1 9 2_CHECK_FX" xfId="8334" xr:uid="{E6471546-2E65-4A3D-AC7F-9B31915FFC9F}"/>
    <cellStyle name="BMU002P1 9 3" xfId="8335" xr:uid="{0B8B0CF1-0B00-429C-BBC2-02DCAB91B8CC}"/>
    <cellStyle name="BMU002P1 9 3 2" xfId="8336" xr:uid="{A3660280-B307-483E-AEA5-72D5C148471A}"/>
    <cellStyle name="BMU002P1 9 3_CHECK_FX" xfId="8337" xr:uid="{7C62CE4D-C91A-4BA7-9C1D-19C98851A96A}"/>
    <cellStyle name="BMU002P1 9 4" xfId="8338" xr:uid="{E0FB5875-8A9C-482F-8F2C-CB4A60850BA9}"/>
    <cellStyle name="BMU002P1 9 5" xfId="8339" xr:uid="{BCE59880-9ADC-46E4-8B55-A39049AAF122}"/>
    <cellStyle name="BMU002P1 9_CHECK_FX" xfId="8340" xr:uid="{44FCB5EA-EF3E-451E-A669-9BB68E473271}"/>
    <cellStyle name="BMU002P1_CHECK_FX" xfId="8341" xr:uid="{5FA14A06-4E22-4349-8E73-D76AE452DD20}"/>
    <cellStyle name="BMU002P2" xfId="8342" xr:uid="{23CFA3E7-4185-4C92-AFFD-55331C84463A}"/>
    <cellStyle name="BMU002P2 10" xfId="8343" xr:uid="{A0F20654-2E54-455F-BD40-5424777D7652}"/>
    <cellStyle name="BMU002P2 10 2" xfId="8344" xr:uid="{6C5F0E88-1A89-4B51-B69B-01A85FB6CE86}"/>
    <cellStyle name="BMU002P2 10 2 2" xfId="8345" xr:uid="{4F5C1DF0-B8CD-4F64-8BCF-0C3866D22B1E}"/>
    <cellStyle name="BMU002P2 10 2_CHECK_FX" xfId="8346" xr:uid="{B72157A8-B1A3-4CCC-AD13-5D2958B11B17}"/>
    <cellStyle name="BMU002P2 10 3" xfId="8347" xr:uid="{E883813F-9F39-46A1-A6D3-03883AE6A512}"/>
    <cellStyle name="BMU002P2 10 3 2" xfId="8348" xr:uid="{796C04D7-45A0-4775-AA15-04E985F5D7DB}"/>
    <cellStyle name="BMU002P2 10 3_CHECK_FX" xfId="8349" xr:uid="{E823056C-F793-4BAD-96A2-E55E6D75A28B}"/>
    <cellStyle name="BMU002P2 10 4" xfId="8350" xr:uid="{16B5BB8C-0094-4DCD-B03C-B1DDF61274FC}"/>
    <cellStyle name="BMU002P2 10 5" xfId="8351" xr:uid="{6D590B8C-F8EE-41C9-98A4-5B32F9C198CB}"/>
    <cellStyle name="BMU002P2 10_CHECK_FX" xfId="8352" xr:uid="{F4D8FD48-8B25-4B0D-A55E-1A597E7B2302}"/>
    <cellStyle name="BMU002P2 11" xfId="8353" xr:uid="{5DA182FD-6B96-4723-B645-2E4052752221}"/>
    <cellStyle name="BMU002P2 11 2" xfId="8354" xr:uid="{5CE8A3F9-5E35-4DA0-A71B-3D567A409E41}"/>
    <cellStyle name="BMU002P2 11_CHECK_FX" xfId="8355" xr:uid="{12F839FE-4B3A-4466-93D2-E2BC7D99FAD3}"/>
    <cellStyle name="BMU002P2 12" xfId="8356" xr:uid="{C2FE72B1-72C5-40F9-8D60-011C3F07EE21}"/>
    <cellStyle name="BMU002P2 12 2" xfId="8357" xr:uid="{69745DE9-C0E9-4018-BFF5-C1897BE3B7A9}"/>
    <cellStyle name="BMU002P2 12_CHECK_FX" xfId="8358" xr:uid="{3E2CD670-B254-4F9E-9C07-26F17BCBF4DE}"/>
    <cellStyle name="BMU002P2 13" xfId="8359" xr:uid="{C078D198-9C65-48D4-9D00-4E36F67BBDAC}"/>
    <cellStyle name="BMU002P2 14" xfId="8360" xr:uid="{DE8619C1-7443-46FA-ABA6-027B75C1CE0A}"/>
    <cellStyle name="BMU002P2 2" xfId="8361" xr:uid="{BDB4D490-8A9C-4FD0-BAC9-9B1B09D4AEFA}"/>
    <cellStyle name="BMU002P2 2 2" xfId="8362" xr:uid="{D270590F-10CB-45AD-958E-AC27D0613D0D}"/>
    <cellStyle name="BMU002P2 2 2 2" xfId="8363" xr:uid="{7433CEEF-5005-4949-A89F-F68431949873}"/>
    <cellStyle name="BMU002P2 2 2_CHECK_FX" xfId="8364" xr:uid="{E47FBA61-62F0-4F00-A517-B10A6214F695}"/>
    <cellStyle name="BMU002P2 2 3" xfId="8365" xr:uid="{3BA93F35-296C-434C-B031-F77DB6EB357B}"/>
    <cellStyle name="BMU002P2 2 3 2" xfId="8366" xr:uid="{13A78030-4BC7-40D4-B743-8CBF12D23BA1}"/>
    <cellStyle name="BMU002P2 2 3_CHECK_FX" xfId="8367" xr:uid="{F185E12A-05FF-4803-8792-35B3F9E6B845}"/>
    <cellStyle name="BMU002P2 2 4" xfId="8368" xr:uid="{C7FDE059-49EA-4193-B794-2BC8898DFCAF}"/>
    <cellStyle name="BMU002P2 2 5" xfId="8369" xr:uid="{8D6050C2-F575-4DBE-BD65-A04A46857EFF}"/>
    <cellStyle name="BMU002P2 2_CHECK_FX" xfId="8370" xr:uid="{BDACE84B-7864-4FC1-B954-26AC68FD9FF6}"/>
    <cellStyle name="BMU002P2 3" xfId="8371" xr:uid="{66FE1551-6332-4770-862E-004326C35A28}"/>
    <cellStyle name="BMU002P2 3 2" xfId="8372" xr:uid="{836099C0-90BA-4E3A-AF90-B62E40503712}"/>
    <cellStyle name="BMU002P2 3 2 2" xfId="8373" xr:uid="{3FF937C7-93F7-4705-B59F-0DA9E476D293}"/>
    <cellStyle name="BMU002P2 3 2_CHECK_FX" xfId="8374" xr:uid="{96CBD318-C925-4F10-B5F0-8D89B4236A46}"/>
    <cellStyle name="BMU002P2 3 3" xfId="8375" xr:uid="{69A7E902-AD31-412A-A3BD-750AC9011B29}"/>
    <cellStyle name="BMU002P2 3 3 2" xfId="8376" xr:uid="{349CE764-CDE2-482E-BEE4-3E409FCD10CA}"/>
    <cellStyle name="BMU002P2 3 3_CHECK_FX" xfId="8377" xr:uid="{F4D2ED1D-819E-4877-AB2C-76F3364C3819}"/>
    <cellStyle name="BMU002P2 3 4" xfId="8378" xr:uid="{B6752A8C-834D-4DFD-8093-4B9148196675}"/>
    <cellStyle name="BMU002P2 3 5" xfId="8379" xr:uid="{3B737F02-76BC-4C47-90FD-24480696E1BA}"/>
    <cellStyle name="BMU002P2 3_CHECK_FX" xfId="8380" xr:uid="{C0259DCE-B510-4715-BE78-D8AF12514D77}"/>
    <cellStyle name="BMU002P2 4" xfId="8381" xr:uid="{1EAAD17D-14BD-4E33-A53A-E7E8A71AD885}"/>
    <cellStyle name="BMU002P2 4 2" xfId="8382" xr:uid="{F38FE2A6-A676-4F40-839E-A97E19E81F39}"/>
    <cellStyle name="BMU002P2 4 2 2" xfId="8383" xr:uid="{689F1838-FCB0-4A39-8A0D-C7F766D2B640}"/>
    <cellStyle name="BMU002P2 4 2_CHECK_FX" xfId="8384" xr:uid="{9DA6424C-F1CC-4FDC-BE1F-937909373D21}"/>
    <cellStyle name="BMU002P2 4 3" xfId="8385" xr:uid="{4B4118A3-A109-4C19-BEC0-45B486D8B9A0}"/>
    <cellStyle name="BMU002P2 4 3 2" xfId="8386" xr:uid="{C9B537B8-8EAA-43B0-9E47-D2959EE807A7}"/>
    <cellStyle name="BMU002P2 4 3_CHECK_FX" xfId="8387" xr:uid="{FDE4F997-24FD-4C3F-8484-48CC8940365B}"/>
    <cellStyle name="BMU002P2 4 4" xfId="8388" xr:uid="{F71849C5-A84E-45EB-8AF6-1B05B890DF1F}"/>
    <cellStyle name="BMU002P2 4 5" xfId="8389" xr:uid="{7B87D513-F960-4F47-AF91-1B3986F31A86}"/>
    <cellStyle name="BMU002P2 4_CHECK_FX" xfId="8390" xr:uid="{A9BFF7B7-BA60-4602-9715-FDB030A875F2}"/>
    <cellStyle name="BMU002P2 5" xfId="8391" xr:uid="{15078849-B1CD-4FA0-AE43-0DECE93416CD}"/>
    <cellStyle name="BMU002P2 5 2" xfId="8392" xr:uid="{B94FDC07-9F91-4C91-A4EC-A11A07AA1D11}"/>
    <cellStyle name="BMU002P2 5 2 2" xfId="8393" xr:uid="{A5BF5DE9-DCC5-4856-81F2-949A8A554D03}"/>
    <cellStyle name="BMU002P2 5 2_CHECK_FX" xfId="8394" xr:uid="{31BBB0DC-3D5A-46DD-94E5-5EC81B3F2B01}"/>
    <cellStyle name="BMU002P2 5 3" xfId="8395" xr:uid="{16D0EC31-B115-499A-874D-AA0B53AB770E}"/>
    <cellStyle name="BMU002P2 5 3 2" xfId="8396" xr:uid="{E0F68E38-9B4D-44A0-8377-CD925843B57E}"/>
    <cellStyle name="BMU002P2 5 3_CHECK_FX" xfId="8397" xr:uid="{0B458864-78AF-46BF-9D1A-87362792E2FE}"/>
    <cellStyle name="BMU002P2 5 4" xfId="8398" xr:uid="{FB4C7284-AEEF-4FB0-A500-FF4DA1085DCF}"/>
    <cellStyle name="BMU002P2 5 5" xfId="8399" xr:uid="{1846B8CB-A75D-459B-9558-E897B0B68628}"/>
    <cellStyle name="BMU002P2 5_CHECK_FX" xfId="8400" xr:uid="{419FDE7C-5A6F-400A-8752-56CFCC05CDB3}"/>
    <cellStyle name="BMU002P2 6" xfId="8401" xr:uid="{42666D83-2C76-4F66-B1FF-4ACCAC73F9CA}"/>
    <cellStyle name="BMU002P2 6 2" xfId="8402" xr:uid="{5B08DA38-2DE5-46B7-ADE8-20BD240C3A3B}"/>
    <cellStyle name="BMU002P2 6 2 2" xfId="8403" xr:uid="{4B7DDC36-7EC1-44F2-9F56-F33AEB8CB893}"/>
    <cellStyle name="BMU002P2 6 2_CHECK_FX" xfId="8404" xr:uid="{82191D53-F041-4EE0-B481-458F33EAD181}"/>
    <cellStyle name="BMU002P2 6 3" xfId="8405" xr:uid="{857D8547-FB10-4F3D-9AEB-4615F9A887B6}"/>
    <cellStyle name="BMU002P2 6 3 2" xfId="8406" xr:uid="{F4DBD4BC-D344-4714-9F50-3B947C6C76E8}"/>
    <cellStyle name="BMU002P2 6 3_CHECK_FX" xfId="8407" xr:uid="{C3A4C475-3C01-4101-88E1-6711F2FF0A8F}"/>
    <cellStyle name="BMU002P2 6 4" xfId="8408" xr:uid="{C74D9CFF-C7DD-446A-9142-827F39759D3B}"/>
    <cellStyle name="BMU002P2 6 5" xfId="8409" xr:uid="{FD46EEF5-D060-4BD7-9CAB-97B8CCE49B08}"/>
    <cellStyle name="BMU002P2 6_CHECK_FX" xfId="8410" xr:uid="{BF02150B-E34F-4279-947B-DB5D9C05367B}"/>
    <cellStyle name="BMU002P2 7" xfId="8411" xr:uid="{5B749ED4-3AED-4C25-91D4-187705E5FE16}"/>
    <cellStyle name="BMU002P2 7 2" xfId="8412" xr:uid="{4155B5A1-FFEB-4A93-B826-58559FE11D94}"/>
    <cellStyle name="BMU002P2 7 2 2" xfId="8413" xr:uid="{767CA5C2-E631-431B-B329-1A2105C32BF8}"/>
    <cellStyle name="BMU002P2 7 2_CHECK_FX" xfId="8414" xr:uid="{7D88D5A7-66C4-4957-88A5-807A948466B6}"/>
    <cellStyle name="BMU002P2 7 3" xfId="8415" xr:uid="{4678E126-67E8-43F2-8540-09E952948464}"/>
    <cellStyle name="BMU002P2 7 3 2" xfId="8416" xr:uid="{931E82C0-53C4-46BB-AD1B-907B0E0AA067}"/>
    <cellStyle name="BMU002P2 7 3_CHECK_FX" xfId="8417" xr:uid="{E17E0942-355E-4E7D-A3CC-D7E330B1FC41}"/>
    <cellStyle name="BMU002P2 7 4" xfId="8418" xr:uid="{BA2435F6-8422-427A-BA24-8021DC36CF9C}"/>
    <cellStyle name="BMU002P2 7 5" xfId="8419" xr:uid="{23696FEF-7BC2-46F4-89D6-E92DE018313C}"/>
    <cellStyle name="BMU002P2 7_CHECK_FX" xfId="8420" xr:uid="{73ADE30D-45A6-4277-883D-AF6296ACAF49}"/>
    <cellStyle name="BMU002P2 8" xfId="8421" xr:uid="{041B1B92-E5B5-4781-84FD-F42B0BC4F15F}"/>
    <cellStyle name="BMU002P2 8 2" xfId="8422" xr:uid="{1DECF5AA-E4C3-4A39-B469-10844C319733}"/>
    <cellStyle name="BMU002P2 8 2 2" xfId="8423" xr:uid="{71DA1F54-AE00-4442-9D1F-72E9E44E3BD3}"/>
    <cellStyle name="BMU002P2 8 2_CHECK_FX" xfId="8424" xr:uid="{0C69462F-2EB7-464B-B075-6A7D49371725}"/>
    <cellStyle name="BMU002P2 8 3" xfId="8425" xr:uid="{5CCC3FC9-7D16-4E78-96B7-240706B3F512}"/>
    <cellStyle name="BMU002P2 8 3 2" xfId="8426" xr:uid="{D3E54D83-04B1-4952-845B-829CE4777E3A}"/>
    <cellStyle name="BMU002P2 8 3_CHECK_FX" xfId="8427" xr:uid="{922C8A53-D366-4DBA-A3EC-C2E9F9800C47}"/>
    <cellStyle name="BMU002P2 8 4" xfId="8428" xr:uid="{3FE89803-77DC-4D04-ABCD-1A115D7A208B}"/>
    <cellStyle name="BMU002P2 8 5" xfId="8429" xr:uid="{3FA8E2E9-C6E8-4093-A215-099868658ECA}"/>
    <cellStyle name="BMU002P2 8_CHECK_FX" xfId="8430" xr:uid="{EAC9980C-CE39-43E4-8916-CE34D069AF89}"/>
    <cellStyle name="BMU002P2 9" xfId="8431" xr:uid="{2DABD5B8-9CEF-4678-8620-A556748F22F8}"/>
    <cellStyle name="BMU002P2 9 2" xfId="8432" xr:uid="{095C3047-32F7-4127-BC36-D631C38B69A6}"/>
    <cellStyle name="BMU002P2 9 2 2" xfId="8433" xr:uid="{6B448FD7-C55D-4D3A-8AFF-B545FE67796C}"/>
    <cellStyle name="BMU002P2 9 2_CHECK_FX" xfId="8434" xr:uid="{A4D106EF-B09B-4AA6-8074-6758B0431930}"/>
    <cellStyle name="BMU002P2 9 3" xfId="8435" xr:uid="{F6CC81E6-1CC1-4A76-B831-47E41BA1D534}"/>
    <cellStyle name="BMU002P2 9 3 2" xfId="8436" xr:uid="{5B470F17-6F67-496A-93B1-BB140CB5DC88}"/>
    <cellStyle name="BMU002P2 9 3_CHECK_FX" xfId="8437" xr:uid="{CA02278B-8255-4F34-A430-E9D4BAFBD729}"/>
    <cellStyle name="BMU002P2 9 4" xfId="8438" xr:uid="{30D3AFF0-4DD6-455F-B155-EF1D903FEF9F}"/>
    <cellStyle name="BMU002P2 9 5" xfId="8439" xr:uid="{375480CF-58DA-4113-93BF-042218634BEC}"/>
    <cellStyle name="BMU002P2 9_CHECK_FX" xfId="8440" xr:uid="{04CB467C-9BBF-4393-B5D0-AE46A64C7798}"/>
    <cellStyle name="BMU002P2_CHECK_FX" xfId="8441" xr:uid="{5C1BB730-9BD4-46F6-8C7F-729733F100E2}"/>
    <cellStyle name="BMU003" xfId="8442" xr:uid="{CB84E63B-3CD3-4C05-A7DC-2797338D1667}"/>
    <cellStyle name="BMU003 2" xfId="8443" xr:uid="{25C8207C-12E2-45C0-85FB-2059724EB6D8}"/>
    <cellStyle name="BMU003 2 2" xfId="8444" xr:uid="{B0B0121E-9F94-4C09-BB96-AA00F593268A}"/>
    <cellStyle name="BMU003 2 2 2" xfId="8445" xr:uid="{BDA740CB-883F-4B80-A72F-B4E75FD4E235}"/>
    <cellStyle name="BMU003 2 2_CHECK_FX" xfId="8446" xr:uid="{36A23959-4525-4010-82DD-25FA8958EF6F}"/>
    <cellStyle name="BMU003 2 3" xfId="8447" xr:uid="{89FCDEAD-0353-46FF-A82A-71267A13E869}"/>
    <cellStyle name="BMU003 2 3 2" xfId="8448" xr:uid="{9752B3A8-0252-4B66-BD29-900365BEFE94}"/>
    <cellStyle name="BMU003 2 3_CHECK_FX" xfId="8449" xr:uid="{C57A916B-C7CF-4FA4-8F91-1C19B6A424B4}"/>
    <cellStyle name="BMU003 2 4" xfId="8450" xr:uid="{0AF2CFA4-BD5D-46AD-8B93-22DE66409694}"/>
    <cellStyle name="BMU003 2 5" xfId="8451" xr:uid="{82BFAFAF-D144-4A25-8043-F8521269E30D}"/>
    <cellStyle name="BMU003 2_CHECK_FX" xfId="8452" xr:uid="{851AAFD5-D974-4E5E-B32A-6773FFA7EE83}"/>
    <cellStyle name="BMU003 3" xfId="8453" xr:uid="{18579402-589C-409E-9058-4C465AE65BF1}"/>
    <cellStyle name="BMU003 3 2" xfId="8454" xr:uid="{813B0A45-6705-4D7E-A025-3A692F392767}"/>
    <cellStyle name="BMU003 3_CHECK_FX" xfId="8455" xr:uid="{98A46ADA-242A-463B-8BB7-A218F4FD7B53}"/>
    <cellStyle name="BMU003 4" xfId="8456" xr:uid="{EAA9D9FE-8ABE-49C4-8AB7-F924CACE7D81}"/>
    <cellStyle name="BMU003 4 2" xfId="8457" xr:uid="{34646647-E94B-4A16-A6B6-15B06DE22968}"/>
    <cellStyle name="BMU003 4_CHECK_FX" xfId="8458" xr:uid="{E22566D8-BEE8-42FF-ABFD-BB34AD448571}"/>
    <cellStyle name="BMU003 5" xfId="8459" xr:uid="{716913AA-EA33-4C07-A0F7-A8FDE3C14EB7}"/>
    <cellStyle name="BMU003 6" xfId="8460" xr:uid="{94B416DB-5CFF-4C2E-950E-9F449D633D77}"/>
    <cellStyle name="BMU003_CHECK_FX" xfId="8461" xr:uid="{4C96013E-9D23-4776-AF5A-C8355F92C2C9}"/>
    <cellStyle name="BMU004" xfId="8462" xr:uid="{52E695D6-8A08-4C3A-9660-7A2ECC94FCAC}"/>
    <cellStyle name="BMU004 2" xfId="8463" xr:uid="{F74D3C73-3ECE-46E9-A50B-30647A61CD7C}"/>
    <cellStyle name="BMU004 2 2" xfId="8464" xr:uid="{103ED093-89F3-4047-9337-87381D96C142}"/>
    <cellStyle name="BMU004 2_CHECK_FX" xfId="8465" xr:uid="{1BE9CF77-5249-4AE5-B87D-D056E781C0E4}"/>
    <cellStyle name="BMU004 3" xfId="8466" xr:uid="{25AD7A30-4AF7-4A02-8319-973B6FA38F3B}"/>
    <cellStyle name="BMU004 3 2" xfId="8467" xr:uid="{81450F0B-8698-4F96-B16A-98FF9C7520CC}"/>
    <cellStyle name="BMU004 3_CHECK_FX" xfId="8468" xr:uid="{9FFFDCC5-60B8-4828-9B70-4062FC16C81D}"/>
    <cellStyle name="BMU004 4" xfId="8469" xr:uid="{AA2F4F6D-90F4-41D4-8B2E-2C27A23F7FFD}"/>
    <cellStyle name="BMU004 5" xfId="8470" xr:uid="{EADA6432-04EF-46A4-BFE0-4243EF86937E}"/>
    <cellStyle name="BMU004_CHECK_FX" xfId="8471" xr:uid="{438711CD-68EB-4432-AB24-7AE662A2BE6E}"/>
    <cellStyle name="BMU005" xfId="8472" xr:uid="{76816676-3B19-4E8E-AC9E-8F1FEC5A6559}"/>
    <cellStyle name="BMU005 10" xfId="8473" xr:uid="{E8A025DF-B92D-438C-9796-72386781A598}"/>
    <cellStyle name="BMU005 10 2" xfId="8474" xr:uid="{3EDE6B94-BCD8-4A62-9309-2FD5D704AADB}"/>
    <cellStyle name="BMU005 10 2 2" xfId="8475" xr:uid="{67479A06-3593-445C-B63D-0B499088A5CB}"/>
    <cellStyle name="BMU005 10 2_CHECK_FX" xfId="8476" xr:uid="{D4CE26C5-6B56-4455-84D5-9AA800BF336C}"/>
    <cellStyle name="BMU005 10 3" xfId="8477" xr:uid="{978F34BA-A55A-4A65-9955-4629385F3A66}"/>
    <cellStyle name="BMU005 10 3 2" xfId="8478" xr:uid="{8C1C9935-CBFC-48B1-A231-45804D677FFF}"/>
    <cellStyle name="BMU005 10 3_CHECK_FX" xfId="8479" xr:uid="{71D2B35D-C080-4390-91C3-D258BAA774B9}"/>
    <cellStyle name="BMU005 10 4" xfId="8480" xr:uid="{DD5714A4-9BD0-412C-A8AE-7963F7C43665}"/>
    <cellStyle name="BMU005 10 5" xfId="8481" xr:uid="{DBE7AE79-1567-429E-90C2-EB38E459D1EE}"/>
    <cellStyle name="BMU005 10_CHECK_FX" xfId="8482" xr:uid="{31127E44-ED4C-4DFF-BA23-A97224A373FE}"/>
    <cellStyle name="BMU005 11" xfId="8483" xr:uid="{2C8BDE4F-3250-476A-9523-BE233ADA634D}"/>
    <cellStyle name="BMU005 11 2" xfId="8484" xr:uid="{E5C8F4A1-63B9-4EA1-8B76-626911E720D9}"/>
    <cellStyle name="BMU005 11_CHECK_FX" xfId="8485" xr:uid="{72996693-BB9E-4656-AEFA-62A9320361A7}"/>
    <cellStyle name="BMU005 12" xfId="8486" xr:uid="{136A9ED8-1397-4CAF-B3FF-4E3DBCFE667C}"/>
    <cellStyle name="BMU005 12 2" xfId="8487" xr:uid="{C0B09E6C-ACB4-4EA7-912B-C4E6298B538B}"/>
    <cellStyle name="BMU005 12_CHECK_FX" xfId="8488" xr:uid="{BCFE1655-E534-4A29-9D58-CC6D51562FAB}"/>
    <cellStyle name="BMU005 13" xfId="8489" xr:uid="{C6D2D2A6-C8C9-4CCE-AD9B-32735C41C8EE}"/>
    <cellStyle name="BMU005 14" xfId="8490" xr:uid="{16EFE8A8-D864-4D61-B2E4-E489E71A164F}"/>
    <cellStyle name="BMU005 2" xfId="8491" xr:uid="{C880CB37-D582-428B-88E2-DEE41CC8C78E}"/>
    <cellStyle name="BMU005 2 2" xfId="8492" xr:uid="{0830B225-958F-4148-A34E-84C286BEC268}"/>
    <cellStyle name="BMU005 2 2 2" xfId="8493" xr:uid="{7331A15C-9065-42F8-9AEE-2B5A9B933867}"/>
    <cellStyle name="BMU005 2 2 2 2" xfId="8494" xr:uid="{29316E23-A3F5-400E-86C1-7391E75F45F5}"/>
    <cellStyle name="BMU005 2 2 2_CHECK_FX" xfId="8495" xr:uid="{C1F1765B-8677-456E-9C90-C3E1BB9D8BD0}"/>
    <cellStyle name="BMU005 2 2 3" xfId="8496" xr:uid="{BB31B275-C27D-441C-B054-530468FAC6B0}"/>
    <cellStyle name="BMU005 2 2 3 2" xfId="8497" xr:uid="{BA031182-7FE4-4DB1-80C7-4C6A66D5E8C9}"/>
    <cellStyle name="BMU005 2 2 3_CHECK_FX" xfId="8498" xr:uid="{13AD6620-ABE5-451F-B82E-F7758CBFB6E5}"/>
    <cellStyle name="BMU005 2 2 4" xfId="8499" xr:uid="{12B7C6DC-156D-48EC-A1CB-70EDE765C1FF}"/>
    <cellStyle name="BMU005 2 2 5" xfId="8500" xr:uid="{503E0787-E9AF-4539-A6C4-5839BDE53984}"/>
    <cellStyle name="BMU005 2 2_CHECK_FX" xfId="8501" xr:uid="{E8F1434C-6DF1-4688-A308-B9FCE66A906F}"/>
    <cellStyle name="BMU005 2 3" xfId="8502" xr:uid="{2176F4B8-0A04-497B-8CA9-275DC29884AB}"/>
    <cellStyle name="BMU005 2 3 2" xfId="8503" xr:uid="{A02F9007-9E40-4146-885F-7F508B5B8B1D}"/>
    <cellStyle name="BMU005 2 3_CHECK_FX" xfId="8504" xr:uid="{9EE16754-E90B-493A-9871-F7035BCBDFC7}"/>
    <cellStyle name="BMU005 2 4" xfId="8505" xr:uid="{45DBA01F-18A8-45C2-BCB7-BA529A1D53CD}"/>
    <cellStyle name="BMU005 2 4 2" xfId="8506" xr:uid="{3BEBAA94-0CD7-487D-B897-039AACCA2A58}"/>
    <cellStyle name="BMU005 2 4_CHECK_FX" xfId="8507" xr:uid="{0E274CB2-F1C5-4EFD-93A7-12DC29BD497E}"/>
    <cellStyle name="BMU005 2 5" xfId="8508" xr:uid="{09C0C83B-0A03-48BC-A6AC-06CA3269C8E4}"/>
    <cellStyle name="BMU005 2 6" xfId="8509" xr:uid="{9DFB51BA-E52C-4E07-A7BB-33136A262FC7}"/>
    <cellStyle name="BMU005 2_CHECK_FX" xfId="8510" xr:uid="{719FAF53-8335-4C66-B130-4436B283A5D2}"/>
    <cellStyle name="BMU005 3" xfId="8511" xr:uid="{DFCCF88E-319D-4B35-8826-1852EC574B0C}"/>
    <cellStyle name="BMU005 3 2" xfId="8512" xr:uid="{37AC6364-5C3A-4362-9010-C3DC5679DCD3}"/>
    <cellStyle name="BMU005 3 2 2" xfId="8513" xr:uid="{8BDFA6E3-D57E-491A-9AFC-13E1C076FDB4}"/>
    <cellStyle name="BMU005 3 2 2 2" xfId="8514" xr:uid="{981627FC-B03C-4C11-ACBB-C60B6E117E46}"/>
    <cellStyle name="BMU005 3 2 2_CHECK_FX" xfId="8515" xr:uid="{2F446AC1-7152-4DCE-A498-3053D33A1D35}"/>
    <cellStyle name="BMU005 3 2 3" xfId="8516" xr:uid="{1131009E-8FDE-4EB3-8756-B1B92D93F717}"/>
    <cellStyle name="BMU005 3 2 3 2" xfId="8517" xr:uid="{47A75764-EE36-4C35-9E03-0D1ED3991630}"/>
    <cellStyle name="BMU005 3 2 3_CHECK_FX" xfId="8518" xr:uid="{4FAEC9A6-A298-4815-B3E5-BAB6299BA81D}"/>
    <cellStyle name="BMU005 3 2 4" xfId="8519" xr:uid="{8F001ECF-4E6B-4500-AC32-2286FF4EA1E7}"/>
    <cellStyle name="BMU005 3 2 5" xfId="8520" xr:uid="{32ADF47E-E684-47CC-9B49-3888A98CC9D8}"/>
    <cellStyle name="BMU005 3 2_CHECK_FX" xfId="8521" xr:uid="{91849FAF-F411-4541-9616-3326BE972384}"/>
    <cellStyle name="BMU005 3 3" xfId="8522" xr:uid="{938863D3-8A0A-4EB8-B067-1AC4722FD144}"/>
    <cellStyle name="BMU005 3 3 2" xfId="8523" xr:uid="{688D0FC6-1283-4833-8A11-796A6AE2F80E}"/>
    <cellStyle name="BMU005 3 3_CHECK_FX" xfId="8524" xr:uid="{9D275F27-1E6C-47FD-99A3-62A38847CE66}"/>
    <cellStyle name="BMU005 3 4" xfId="8525" xr:uid="{9CD2FA4D-62E5-4CFB-99DE-CD38078B918F}"/>
    <cellStyle name="BMU005 3 4 2" xfId="8526" xr:uid="{AF87317E-85F2-40D3-9DF6-5BD14F922A33}"/>
    <cellStyle name="BMU005 3 4_CHECK_FX" xfId="8527" xr:uid="{28DF8CCF-4C5B-466D-B985-8E1C2940322E}"/>
    <cellStyle name="BMU005 3 5" xfId="8528" xr:uid="{E8C8A125-69C5-4201-86F0-3BD546129147}"/>
    <cellStyle name="BMU005 3 6" xfId="8529" xr:uid="{AB9CC552-8B7D-47EB-B190-B64E255688D9}"/>
    <cellStyle name="BMU005 3_CHECK_FX" xfId="8530" xr:uid="{1F3715E2-9A9D-4AC8-B099-DB7B58316731}"/>
    <cellStyle name="BMU005 4" xfId="8531" xr:uid="{826028B5-5484-4B72-A00D-624D8EB48A12}"/>
    <cellStyle name="BMU005 4 2" xfId="8532" xr:uid="{442BC3C4-FC5B-4CCF-85EC-9ABF6594F207}"/>
    <cellStyle name="BMU005 4 2 2" xfId="8533" xr:uid="{BCC4B71C-BF90-42F7-B5D6-52F899544633}"/>
    <cellStyle name="BMU005 4 2 2 2" xfId="8534" xr:uid="{FB860D11-F363-4D15-83CC-16BD401FE9BE}"/>
    <cellStyle name="BMU005 4 2 2_CHECK_FX" xfId="8535" xr:uid="{CF0397C7-93DD-4679-AA57-7146EC9BB19F}"/>
    <cellStyle name="BMU005 4 2 3" xfId="8536" xr:uid="{D2A577D3-A02B-4AD3-9C0F-A185D90FA39D}"/>
    <cellStyle name="BMU005 4 2 3 2" xfId="8537" xr:uid="{EEB522E8-8C44-46B7-9CBA-22BB0C3270C4}"/>
    <cellStyle name="BMU005 4 2 3_CHECK_FX" xfId="8538" xr:uid="{70AE2096-3072-4F32-BFEB-7AAA2106B809}"/>
    <cellStyle name="BMU005 4 2 4" xfId="8539" xr:uid="{EB22C765-058D-4AEC-9CEB-2D4B367C5C03}"/>
    <cellStyle name="BMU005 4 2 5" xfId="8540" xr:uid="{46ECAD3D-3145-47A6-B3CC-71B9761FF305}"/>
    <cellStyle name="BMU005 4 2_CHECK_FX" xfId="8541" xr:uid="{D019B606-6DB6-4F03-9184-D4DD724CEBF0}"/>
    <cellStyle name="BMU005 4 3" xfId="8542" xr:uid="{D62B6759-AD48-4E64-85B2-5028DD7D8781}"/>
    <cellStyle name="BMU005 4 3 2" xfId="8543" xr:uid="{70AC36D4-3EA7-440F-9280-4898877B68C8}"/>
    <cellStyle name="BMU005 4 3_CHECK_FX" xfId="8544" xr:uid="{06B269F7-96C3-4410-99B2-95053748C3AB}"/>
    <cellStyle name="BMU005 4 4" xfId="8545" xr:uid="{8EC4EB8D-1351-4689-8C62-39F2CA37886C}"/>
    <cellStyle name="BMU005 4 4 2" xfId="8546" xr:uid="{D5D6E1D3-F1C8-4A94-A8CA-4C23DE6CD34C}"/>
    <cellStyle name="BMU005 4 4_CHECK_FX" xfId="8547" xr:uid="{0FAC7689-3F23-488D-80CC-840BEE752C77}"/>
    <cellStyle name="BMU005 4 5" xfId="8548" xr:uid="{D27C176E-B027-40BF-A242-03F2C789FC34}"/>
    <cellStyle name="BMU005 4 6" xfId="8549" xr:uid="{04BD85B6-C7A2-4A30-A39A-C04AE4AA3082}"/>
    <cellStyle name="BMU005 4_CHECK_FX" xfId="8550" xr:uid="{B3FCAB87-D9B8-4E50-BB6F-F5ED7798F407}"/>
    <cellStyle name="BMU005 5" xfId="8551" xr:uid="{D696D472-B466-406F-8F24-A69CBED665B1}"/>
    <cellStyle name="BMU005 5 2" xfId="8552" xr:uid="{7F18C267-AD32-4195-8A26-1CB3070AD003}"/>
    <cellStyle name="BMU005 5 2 2" xfId="8553" xr:uid="{223CF940-025E-4007-8EED-7E92D6927328}"/>
    <cellStyle name="BMU005 5 2 2 2" xfId="8554" xr:uid="{0FA0772D-D316-4C24-87C5-9FDAF90EE4A2}"/>
    <cellStyle name="BMU005 5 2 2_CHECK_FX" xfId="8555" xr:uid="{B8CBB523-443A-4709-AE17-A9F513A71600}"/>
    <cellStyle name="BMU005 5 2 3" xfId="8556" xr:uid="{226907DA-CC74-46DC-A989-4613BF98D175}"/>
    <cellStyle name="BMU005 5 2 3 2" xfId="8557" xr:uid="{A140D8F2-E0A7-484B-B778-0BEDEF19D0D7}"/>
    <cellStyle name="BMU005 5 2 3_CHECK_FX" xfId="8558" xr:uid="{14BF22A2-EFA2-45C9-BA17-29E01BAD1AFC}"/>
    <cellStyle name="BMU005 5 2 4" xfId="8559" xr:uid="{A0245C62-D875-402B-981A-2C83907BEAD1}"/>
    <cellStyle name="BMU005 5 2 5" xfId="8560" xr:uid="{008EDAB4-7915-413A-992C-7A373B3837CE}"/>
    <cellStyle name="BMU005 5 2_CHECK_FX" xfId="8561" xr:uid="{4128D4B2-95C5-41B7-80F5-0A42E9EFC8C3}"/>
    <cellStyle name="BMU005 5 3" xfId="8562" xr:uid="{3BB1BAF5-692D-417B-A5A9-AF182A218657}"/>
    <cellStyle name="BMU005 5 3 2" xfId="8563" xr:uid="{4E87B793-8707-4A19-8734-BFEB645002D0}"/>
    <cellStyle name="BMU005 5 3_CHECK_FX" xfId="8564" xr:uid="{2C2EC063-D4F9-409D-9C7D-6B707D731DA7}"/>
    <cellStyle name="BMU005 5 4" xfId="8565" xr:uid="{66B722AC-ACA3-4BD7-AB4B-AA3A2E9A892F}"/>
    <cellStyle name="BMU005 5 4 2" xfId="8566" xr:uid="{7FB5B1C7-2AAB-4650-A07F-7B2CC04C0C77}"/>
    <cellStyle name="BMU005 5 4_CHECK_FX" xfId="8567" xr:uid="{6F2932B0-3EC6-4374-B260-D952413CBBF8}"/>
    <cellStyle name="BMU005 5 5" xfId="8568" xr:uid="{91F41B39-CCFE-4AE8-8B46-1098B2BDBE28}"/>
    <cellStyle name="BMU005 5 6" xfId="8569" xr:uid="{003BD5F1-AA13-42DB-957A-545B7B594FFE}"/>
    <cellStyle name="BMU005 5_CHECK_FX" xfId="8570" xr:uid="{894457DE-1DCD-4F4F-9D59-00308EB0F47F}"/>
    <cellStyle name="BMU005 6" xfId="8571" xr:uid="{D3AA205A-5BA7-4FAA-8480-394511D87636}"/>
    <cellStyle name="BMU005 6 2" xfId="8572" xr:uid="{026C0C7C-7FB4-4278-869C-EB877D048F06}"/>
    <cellStyle name="BMU005 6 2 2" xfId="8573" xr:uid="{88ECD364-6A04-43A5-8146-78CC4D4CC4EE}"/>
    <cellStyle name="BMU005 6 2 2 2" xfId="8574" xr:uid="{AB018C25-81FE-488F-95BC-9DAF510AEC9A}"/>
    <cellStyle name="BMU005 6 2 2_CHECK_FX" xfId="8575" xr:uid="{303DA838-EA03-49F4-BED2-68229F7DD0C8}"/>
    <cellStyle name="BMU005 6 2 3" xfId="8576" xr:uid="{BD3109F3-201C-46B8-AC2F-2099898CE404}"/>
    <cellStyle name="BMU005 6 2 3 2" xfId="8577" xr:uid="{EF2C656C-D0A6-4DCA-BC83-9AF42FE50803}"/>
    <cellStyle name="BMU005 6 2 3_CHECK_FX" xfId="8578" xr:uid="{5888C519-EADE-4511-B91B-5A0EB8BA5F96}"/>
    <cellStyle name="BMU005 6 2 4" xfId="8579" xr:uid="{A9525C06-20C2-4553-97B5-D3E7547B7D94}"/>
    <cellStyle name="BMU005 6 2 5" xfId="8580" xr:uid="{3A7EE31E-3821-4749-8921-DD03195056F0}"/>
    <cellStyle name="BMU005 6 2_CHECK_FX" xfId="8581" xr:uid="{2C5C7E9D-B72B-484E-92C8-DC11C82A5C91}"/>
    <cellStyle name="BMU005 6 3" xfId="8582" xr:uid="{079D0393-EA4F-4A26-8E3C-09CF93254262}"/>
    <cellStyle name="BMU005 6 3 2" xfId="8583" xr:uid="{2208B790-7C15-4D40-A44C-D4FB8C42E558}"/>
    <cellStyle name="BMU005 6 3_CHECK_FX" xfId="8584" xr:uid="{7B8E0DB1-6A3A-45BE-A051-B122D620BD9E}"/>
    <cellStyle name="BMU005 6 4" xfId="8585" xr:uid="{E40C2A47-CF66-4E39-913C-BB9E521ED27D}"/>
    <cellStyle name="BMU005 6 4 2" xfId="8586" xr:uid="{618A7A84-A65C-4C83-9F2F-663CFC007EF8}"/>
    <cellStyle name="BMU005 6 4_CHECK_FX" xfId="8587" xr:uid="{44763A7F-F413-4555-92DB-52D788422670}"/>
    <cellStyle name="BMU005 6 5" xfId="8588" xr:uid="{F997CE8D-43C9-44B8-932F-2E8C78EECE87}"/>
    <cellStyle name="BMU005 6 6" xfId="8589" xr:uid="{2D5B68ED-276D-49F2-97ED-D7C1CC319490}"/>
    <cellStyle name="BMU005 6_CHECK_FX" xfId="8590" xr:uid="{ACB9BE2A-844B-4878-8F94-B2FB9360BF54}"/>
    <cellStyle name="BMU005 7" xfId="8591" xr:uid="{AACA6A09-C7D6-44E1-90A6-3A7D1E6C724D}"/>
    <cellStyle name="BMU005 7 2" xfId="8592" xr:uid="{B50945C1-57B0-4075-B50A-B6514BAFE8C5}"/>
    <cellStyle name="BMU005 7 2 2" xfId="8593" xr:uid="{00493E41-916A-452F-BF9F-E17C25F6633C}"/>
    <cellStyle name="BMU005 7 2 2 2" xfId="8594" xr:uid="{E71280F0-2B96-4E5C-B876-10A3E0EB6381}"/>
    <cellStyle name="BMU005 7 2 2_CHECK_FX" xfId="8595" xr:uid="{0D6FBE62-461A-48F4-8D84-AD0AD2ADE727}"/>
    <cellStyle name="BMU005 7 2 3" xfId="8596" xr:uid="{C5CA554F-1930-4932-8304-4882256CA23D}"/>
    <cellStyle name="BMU005 7 2 3 2" xfId="8597" xr:uid="{C77A727C-0CFD-4E7B-AFB0-4979E3D25C0C}"/>
    <cellStyle name="BMU005 7 2 3_CHECK_FX" xfId="8598" xr:uid="{D7D926E7-9567-4352-B895-E1367AB986D5}"/>
    <cellStyle name="BMU005 7 2 4" xfId="8599" xr:uid="{D9CFEC06-DC28-4210-8F56-53D89C84FE4E}"/>
    <cellStyle name="BMU005 7 2 5" xfId="8600" xr:uid="{C080B513-6FA1-41C9-9969-741799ADF689}"/>
    <cellStyle name="BMU005 7 2_CHECK_FX" xfId="8601" xr:uid="{6E1FEAAA-051A-4B3B-BD60-A233034ABA79}"/>
    <cellStyle name="BMU005 7 3" xfId="8602" xr:uid="{227AB30B-96FC-4247-AA76-54AD3E6E3461}"/>
    <cellStyle name="BMU005 7 3 2" xfId="8603" xr:uid="{B3B1BD82-6E5B-4511-9AD7-E0BEDA098288}"/>
    <cellStyle name="BMU005 7 3_CHECK_FX" xfId="8604" xr:uid="{B07D033F-704A-43A6-BFD4-8A89D244AC5D}"/>
    <cellStyle name="BMU005 7 4" xfId="8605" xr:uid="{6F7269F0-FDF2-400C-A4EC-2D4325C7D6C0}"/>
    <cellStyle name="BMU005 7 4 2" xfId="8606" xr:uid="{F4DE2300-6AD0-4631-9969-F2A1287D83C7}"/>
    <cellStyle name="BMU005 7 4_CHECK_FX" xfId="8607" xr:uid="{6C7E8D2A-E6CD-4F3C-83F0-FF27B71CE935}"/>
    <cellStyle name="BMU005 7 5" xfId="8608" xr:uid="{DAD23E7C-BE51-41D3-AE81-A981AFCD62FE}"/>
    <cellStyle name="BMU005 7 6" xfId="8609" xr:uid="{F89CE655-1A7E-450B-922B-CF0B64BD25CC}"/>
    <cellStyle name="BMU005 7_CHECK_FX" xfId="8610" xr:uid="{6A09E70D-0276-4799-B62C-EEEF7AA76342}"/>
    <cellStyle name="BMU005 8" xfId="8611" xr:uid="{22A0DEAE-0706-4AEC-8522-F4A8C842344D}"/>
    <cellStyle name="BMU005 8 2" xfId="8612" xr:uid="{956DEC7C-0738-42FE-A79A-DCFFABCE939B}"/>
    <cellStyle name="BMU005 8 2 2" xfId="8613" xr:uid="{6AE12107-659A-40EE-BB6F-ADB9123E7F84}"/>
    <cellStyle name="BMU005 8 2 2 2" xfId="8614" xr:uid="{80B786A1-D417-40A3-9ED3-6335317F9D6A}"/>
    <cellStyle name="BMU005 8 2 2_CHECK_FX" xfId="8615" xr:uid="{9BB8B26C-5111-45E7-BB2E-AC8E18E38F3D}"/>
    <cellStyle name="BMU005 8 2 3" xfId="8616" xr:uid="{FD514E5F-5DF5-469B-A875-8CE22792D448}"/>
    <cellStyle name="BMU005 8 2 3 2" xfId="8617" xr:uid="{96CAC365-4B78-4ADE-9B8C-EA920B5C74D0}"/>
    <cellStyle name="BMU005 8 2 3_CHECK_FX" xfId="8618" xr:uid="{E951B537-821D-48A1-9FED-9F8018ED23F0}"/>
    <cellStyle name="BMU005 8 2 4" xfId="8619" xr:uid="{AB102C7D-948C-4BA4-9D04-11996174549B}"/>
    <cellStyle name="BMU005 8 2 5" xfId="8620" xr:uid="{A97D295C-C91E-440B-9BC7-CF43C6CE2FBA}"/>
    <cellStyle name="BMU005 8 2_CHECK_FX" xfId="8621" xr:uid="{D15F5B09-222E-4155-BE3C-DC9DA6CA6D52}"/>
    <cellStyle name="BMU005 8 3" xfId="8622" xr:uid="{E5B8F8F3-9331-44A9-8653-F03D45765350}"/>
    <cellStyle name="BMU005 8 3 2" xfId="8623" xr:uid="{AB9BDA01-8AC1-4B10-A5A1-DA0969B6049C}"/>
    <cellStyle name="BMU005 8 3_CHECK_FX" xfId="8624" xr:uid="{6758E855-4EDD-42BB-988B-A31C020F2411}"/>
    <cellStyle name="BMU005 8 4" xfId="8625" xr:uid="{805C4AA9-3F57-4529-A011-3F9D964F0BEB}"/>
    <cellStyle name="BMU005 8 4 2" xfId="8626" xr:uid="{F423A898-F955-490C-B9CF-114C4CE6DB3E}"/>
    <cellStyle name="BMU005 8 4_CHECK_FX" xfId="8627" xr:uid="{3C27FD98-0C5F-47CB-9504-17D33875E6AD}"/>
    <cellStyle name="BMU005 8 5" xfId="8628" xr:uid="{B24DDB30-2BCC-4C27-B75D-DC79AC5FC1D8}"/>
    <cellStyle name="BMU005 8 6" xfId="8629" xr:uid="{D191E16A-5CBE-425A-9304-F26B116A0A9F}"/>
    <cellStyle name="BMU005 8_CHECK_FX" xfId="8630" xr:uid="{9B349E4C-A737-487A-A58B-DE08EF159F25}"/>
    <cellStyle name="BMU005 9" xfId="8631" xr:uid="{8F2DF24A-0F29-41B2-8300-A552B54149B9}"/>
    <cellStyle name="BMU005 9 2" xfId="8632" xr:uid="{127E5DE6-192B-4DF0-88BB-935F4B16DF87}"/>
    <cellStyle name="BMU005 9 2 2" xfId="8633" xr:uid="{F7D1D684-DBDB-4505-BD59-0824AA2C1F28}"/>
    <cellStyle name="BMU005 9 2 2 2" xfId="8634" xr:uid="{137757AE-D9AA-4D6E-8E60-7E97FCBE52FB}"/>
    <cellStyle name="BMU005 9 2 2_CHECK_FX" xfId="8635" xr:uid="{4B2C9C03-4097-4703-9E6E-0E178EDE1129}"/>
    <cellStyle name="BMU005 9 2 3" xfId="8636" xr:uid="{3BC8CD5D-2171-47C0-BBD2-0A80EC9B5F43}"/>
    <cellStyle name="BMU005 9 2 3 2" xfId="8637" xr:uid="{BC2BBD45-F53F-46EC-ACCF-9D823E44C28C}"/>
    <cellStyle name="BMU005 9 2 3_CHECK_FX" xfId="8638" xr:uid="{CB545E97-ACDD-4D4C-B311-B9394CC21CFC}"/>
    <cellStyle name="BMU005 9 2 4" xfId="8639" xr:uid="{16BA110E-E2C9-49DA-811B-D799C76501CF}"/>
    <cellStyle name="BMU005 9 2 5" xfId="8640" xr:uid="{618AC167-3848-445A-A69B-5B32101EF86A}"/>
    <cellStyle name="BMU005 9 2_CHECK_FX" xfId="8641" xr:uid="{98817F38-1461-4F4E-872C-C0858CAB3E22}"/>
    <cellStyle name="BMU005 9 3" xfId="8642" xr:uid="{42E1CDA9-DC80-4609-BDA9-219FE4E466F5}"/>
    <cellStyle name="BMU005 9 3 2" xfId="8643" xr:uid="{B143397E-3A5B-478E-B62D-6B8EDCBE7407}"/>
    <cellStyle name="BMU005 9 3_CHECK_FX" xfId="8644" xr:uid="{FEFAD4E3-2F27-4FB6-B62A-5EF1D2CC57E7}"/>
    <cellStyle name="BMU005 9 4" xfId="8645" xr:uid="{7FFCFEA1-6FC1-4225-9CB0-DC88876750CA}"/>
    <cellStyle name="BMU005 9 4 2" xfId="8646" xr:uid="{BA6270E5-FAEA-4E8D-8508-481F52F39E4E}"/>
    <cellStyle name="BMU005 9 4_CHECK_FX" xfId="8647" xr:uid="{7AE3FBE9-DCFC-4AB6-906D-CC68DCA6C000}"/>
    <cellStyle name="BMU005 9 5" xfId="8648" xr:uid="{478575A3-5AEF-4401-8058-458E96DB0AE6}"/>
    <cellStyle name="BMU005 9 6" xfId="8649" xr:uid="{A990F73A-C89D-4A6B-B652-74DE6FCF6727}"/>
    <cellStyle name="BMU005 9_CHECK_FX" xfId="8650" xr:uid="{50D4E431-D8E7-466D-8B40-B9FBEC9ED4DE}"/>
    <cellStyle name="BMU005_CHECK_FX" xfId="8651" xr:uid="{7F884FF2-3660-4D76-B125-A8E0CD5D74F1}"/>
    <cellStyle name="BMU005B" xfId="8652" xr:uid="{DA69F358-B1F3-4EF5-B208-B8903DDD1E6C}"/>
    <cellStyle name="BMU005B 2" xfId="8653" xr:uid="{B395D5CA-DEF9-4141-A370-020CBA50FCAD}"/>
    <cellStyle name="BMU005B 2 2" xfId="8654" xr:uid="{FB535116-9AFD-47CE-A2BB-742A2B85CB13}"/>
    <cellStyle name="BMU005B 2 2 2" xfId="8655" xr:uid="{DD4EA541-D478-41D5-9F66-AA6E312AA7D8}"/>
    <cellStyle name="BMU005B 2 2_CHECK_FX" xfId="8656" xr:uid="{E6BA2B07-6750-4B6D-96AE-A953B4609D61}"/>
    <cellStyle name="BMU005B 2 3" xfId="8657" xr:uid="{94FA7CCA-4380-495C-A958-42B807700799}"/>
    <cellStyle name="BMU005B 2 3 2" xfId="8658" xr:uid="{4F944C69-B1F0-476C-B980-E51EAC4A8075}"/>
    <cellStyle name="BMU005B 2 3_CHECK_FX" xfId="8659" xr:uid="{1B4FE991-2DCD-47E1-B27C-737A10F5103E}"/>
    <cellStyle name="BMU005B 2 4" xfId="8660" xr:uid="{2096E497-23EA-4773-AE74-412F1A3EB730}"/>
    <cellStyle name="BMU005B 2 5" xfId="8661" xr:uid="{86B67AB5-879F-455F-AE43-3DEC6D992FE0}"/>
    <cellStyle name="BMU005B 2_CHECK_FX" xfId="8662" xr:uid="{7C48F988-BD38-4F85-8ED6-DD6710A74592}"/>
    <cellStyle name="BMU005B 3" xfId="8663" xr:uid="{5E6B8520-623A-45A2-A157-C9E6FBE572CD}"/>
    <cellStyle name="BMU005B 3 2" xfId="8664" xr:uid="{DF59F4AE-72F2-4AD8-AA1D-8307BA8CC5EC}"/>
    <cellStyle name="BMU005B 3_CHECK_FX" xfId="8665" xr:uid="{9E6E76F8-70EB-4DEA-A4AE-48EFFED96710}"/>
    <cellStyle name="BMU005B 4" xfId="8666" xr:uid="{D53C21E1-80D6-46A0-A4D1-E5ABFD36DC30}"/>
    <cellStyle name="BMU005B 4 2" xfId="8667" xr:uid="{04ADC26D-68B5-441C-8000-AA4DDFF5DCEA}"/>
    <cellStyle name="BMU005B 4_CHECK_FX" xfId="8668" xr:uid="{9BF11FE7-D801-42A8-AA8B-FB99AFE7A72C}"/>
    <cellStyle name="BMU005B 5" xfId="8669" xr:uid="{4EE45EE2-C081-4987-84B2-6F1A604A753F}"/>
    <cellStyle name="BMU005B 6" xfId="8670" xr:uid="{FBE50241-B664-4692-8825-5CFE21B9DAC1}"/>
    <cellStyle name="BMU005B_CHECK_FX" xfId="8671" xr:uid="{0777B6CC-45D8-440F-A98E-4F588FDEB300}"/>
    <cellStyle name="BMU005K" xfId="8672" xr:uid="{883C8033-A859-46AE-B080-46ABF97161F1}"/>
    <cellStyle name="BMU005K 10" xfId="8673" xr:uid="{E6748CD0-14E3-4EB6-9E25-93CB42565B8F}"/>
    <cellStyle name="BMU005K 10 2" xfId="8674" xr:uid="{6DC578F6-7DFF-499B-A1A8-420121F5C08D}"/>
    <cellStyle name="BMU005K 10 2 2" xfId="8675" xr:uid="{620E96F7-08FB-40FB-960F-5B1EE6E8384B}"/>
    <cellStyle name="BMU005K 10 2_CHECK_FX" xfId="8676" xr:uid="{0C91D054-23A4-40D8-9E31-87328AD46BD3}"/>
    <cellStyle name="BMU005K 10 3" xfId="8677" xr:uid="{38FF90AA-8CAE-4EAA-95D6-04D7634ABE11}"/>
    <cellStyle name="BMU005K 10 3 2" xfId="8678" xr:uid="{C9DD786F-0669-4E53-BA59-11E41D0CC410}"/>
    <cellStyle name="BMU005K 10 3_CHECK_FX" xfId="8679" xr:uid="{477E2EC7-7515-436B-B935-A551FA4A05C0}"/>
    <cellStyle name="BMU005K 10 4" xfId="8680" xr:uid="{4E284C16-BB38-4CB5-88BF-9038F986920F}"/>
    <cellStyle name="BMU005K 10 5" xfId="8681" xr:uid="{FD0D9281-316C-4A66-ACF2-D0EB0E308AB8}"/>
    <cellStyle name="BMU005K 10_CHECK_FX" xfId="8682" xr:uid="{E4786E8D-A91B-4020-8D4C-E7E2F7CB9E65}"/>
    <cellStyle name="BMU005K 11" xfId="8683" xr:uid="{CEDD2A1C-2314-43B9-A9F0-C3FBF696D8DA}"/>
    <cellStyle name="BMU005K 11 2" xfId="8684" xr:uid="{E0EB6D52-BBBB-4D66-93E7-FF6DFCFFAB7A}"/>
    <cellStyle name="BMU005K 11_CHECK_FX" xfId="8685" xr:uid="{4AE3C8BC-76D3-47AF-841C-E9957621D527}"/>
    <cellStyle name="BMU005K 12" xfId="8686" xr:uid="{1C07F35C-2FE4-40F5-B8D8-F82A62046236}"/>
    <cellStyle name="BMU005K 12 2" xfId="8687" xr:uid="{56694C19-8AA5-43D7-8478-6FBC67114EB5}"/>
    <cellStyle name="BMU005K 12_CHECK_FX" xfId="8688" xr:uid="{A48B1807-4A62-493E-8CA4-6E0079B9C0B0}"/>
    <cellStyle name="BMU005K 13" xfId="8689" xr:uid="{6AA8CB07-18C7-4FB1-9A9A-BA82559184A6}"/>
    <cellStyle name="BMU005K 14" xfId="8690" xr:uid="{E3F9F4A8-1551-45CD-B817-242E4C283C14}"/>
    <cellStyle name="BMU005K 2" xfId="8691" xr:uid="{0CBDD80F-AACA-47C8-A80A-569666095B35}"/>
    <cellStyle name="BMU005K 2 2" xfId="8692" xr:uid="{C2B54AE8-637D-4701-8C7A-38DDD29FC1D6}"/>
    <cellStyle name="BMU005K 2 2 2" xfId="8693" xr:uid="{3F3155E5-1BE5-47C1-8760-49C1F9977B2E}"/>
    <cellStyle name="BMU005K 2 2 2 2" xfId="8694" xr:uid="{B91D9C1F-C9D6-4512-94D6-D0079E40A1CF}"/>
    <cellStyle name="BMU005K 2 2 2_CHECK_FX" xfId="8695" xr:uid="{233002FD-41CF-4180-BBB5-1AB4BF8D2932}"/>
    <cellStyle name="BMU005K 2 2 3" xfId="8696" xr:uid="{FE569B19-F1EA-4BE6-BD3B-02DC9BCC50BC}"/>
    <cellStyle name="BMU005K 2 2 3 2" xfId="8697" xr:uid="{7FD6D0D8-9CAE-49C1-B9E7-4B411A927DC3}"/>
    <cellStyle name="BMU005K 2 2 3_CHECK_FX" xfId="8698" xr:uid="{339E7F44-79C8-481B-A6C5-B15189D6B0D7}"/>
    <cellStyle name="BMU005K 2 2 4" xfId="8699" xr:uid="{A26BE729-D3C4-4DD3-8B6E-F3FBA4555252}"/>
    <cellStyle name="BMU005K 2 2 5" xfId="8700" xr:uid="{48F145C6-2C8F-4501-ADF2-8134F3778CCD}"/>
    <cellStyle name="BMU005K 2 2_CHECK_FX" xfId="8701" xr:uid="{1E652DCD-FF86-4157-A7C5-2C5457C337A9}"/>
    <cellStyle name="BMU005K 2 3" xfId="8702" xr:uid="{48305179-116F-4AE7-BE2F-0EB1FBDD6B35}"/>
    <cellStyle name="BMU005K 2 3 2" xfId="8703" xr:uid="{48C2E540-DD3E-4D59-A167-A6CF773081C1}"/>
    <cellStyle name="BMU005K 2 3_CHECK_FX" xfId="8704" xr:uid="{0FBB358B-5FB7-4C87-84D8-C61C820638C5}"/>
    <cellStyle name="BMU005K 2 4" xfId="8705" xr:uid="{5B40AC5E-DBF1-4713-95F0-61D9B9DE9912}"/>
    <cellStyle name="BMU005K 2 4 2" xfId="8706" xr:uid="{E71F7D45-5084-459E-B6DB-8FC9A814E716}"/>
    <cellStyle name="BMU005K 2 4_CHECK_FX" xfId="8707" xr:uid="{ECADC524-E853-4F87-818B-1B0F16ADA926}"/>
    <cellStyle name="BMU005K 2 5" xfId="8708" xr:uid="{B6DBCE4D-349D-4755-98ED-45E3B7492E7D}"/>
    <cellStyle name="BMU005K 2 6" xfId="8709" xr:uid="{2EF0CFBD-D142-4CCF-AE4A-8363E129D8E4}"/>
    <cellStyle name="BMU005K 2_CHECK_FX" xfId="8710" xr:uid="{96D950D0-84D7-44E8-9195-FC3ACD9603B3}"/>
    <cellStyle name="BMU005K 3" xfId="8711" xr:uid="{246B02C0-0CEE-4CA3-9124-D3179793260C}"/>
    <cellStyle name="BMU005K 3 2" xfId="8712" xr:uid="{A000948A-6BAF-48FF-BDA3-08B99E31DCE2}"/>
    <cellStyle name="BMU005K 3 2 2" xfId="8713" xr:uid="{3E994294-D6E0-445D-8E1A-E4B243F3AD13}"/>
    <cellStyle name="BMU005K 3 2 2 2" xfId="8714" xr:uid="{4262168F-B828-4C8A-99D0-15FE69084F7C}"/>
    <cellStyle name="BMU005K 3 2 2_CHECK_FX" xfId="8715" xr:uid="{A1E1DF5B-D9C9-4E62-B51C-D24C17C3D0E8}"/>
    <cellStyle name="BMU005K 3 2 3" xfId="8716" xr:uid="{AE01B202-3762-44AF-A55F-1D88106FD83F}"/>
    <cellStyle name="BMU005K 3 2 3 2" xfId="8717" xr:uid="{FF154EB8-4992-45B8-87A0-DE89DF039480}"/>
    <cellStyle name="BMU005K 3 2 3_CHECK_FX" xfId="8718" xr:uid="{743B5C88-6D6E-4C82-8B13-F45B653472E3}"/>
    <cellStyle name="BMU005K 3 2 4" xfId="8719" xr:uid="{B42064F3-BF20-4070-9CED-C4F8EE2277A5}"/>
    <cellStyle name="BMU005K 3 2 5" xfId="8720" xr:uid="{22147167-BF9F-44CF-B2DE-DCFAA5A3A43C}"/>
    <cellStyle name="BMU005K 3 2_CHECK_FX" xfId="8721" xr:uid="{F8428329-5A82-455A-8402-A06AD43441D2}"/>
    <cellStyle name="BMU005K 3 3" xfId="8722" xr:uid="{FB2DCB32-76E1-4CEE-897A-A97445A77D3B}"/>
    <cellStyle name="BMU005K 3 3 2" xfId="8723" xr:uid="{08C7353D-4009-4A62-8DC5-5D4BC392A7FE}"/>
    <cellStyle name="BMU005K 3 3_CHECK_FX" xfId="8724" xr:uid="{EC2F934C-5EB6-4F0E-8874-E39CCE246204}"/>
    <cellStyle name="BMU005K 3 4" xfId="8725" xr:uid="{98365762-31A8-41ED-9DC4-71A640218934}"/>
    <cellStyle name="BMU005K 3 4 2" xfId="8726" xr:uid="{203B24E1-0E01-4585-BD2E-35046C79A88B}"/>
    <cellStyle name="BMU005K 3 4_CHECK_FX" xfId="8727" xr:uid="{3C49A19D-729D-4233-9140-55767311174C}"/>
    <cellStyle name="BMU005K 3 5" xfId="8728" xr:uid="{7789E166-5350-437F-8330-6F0DD2F6B40C}"/>
    <cellStyle name="BMU005K 3 6" xfId="8729" xr:uid="{FC6B01A3-DC8E-4BAF-81E1-E206E76C74DC}"/>
    <cellStyle name="BMU005K 3_CHECK_FX" xfId="8730" xr:uid="{50AFADA3-06A9-4E43-80F3-A2273496CF68}"/>
    <cellStyle name="BMU005K 4" xfId="8731" xr:uid="{23A431BF-2BBF-4057-A58B-125830309F48}"/>
    <cellStyle name="BMU005K 4 2" xfId="8732" xr:uid="{4DA015D0-EAC9-4C22-9C62-E18281C5D003}"/>
    <cellStyle name="BMU005K 4 2 2" xfId="8733" xr:uid="{5119F053-8755-4A6B-993A-F4FB56BA326A}"/>
    <cellStyle name="BMU005K 4 2 2 2" xfId="8734" xr:uid="{FEEE4647-64ED-4DD5-A450-B44367971A88}"/>
    <cellStyle name="BMU005K 4 2 2_CHECK_FX" xfId="8735" xr:uid="{392E21F5-91DD-436D-9123-F73252D2FA59}"/>
    <cellStyle name="BMU005K 4 2 3" xfId="8736" xr:uid="{AF0AE30D-904D-44DF-9DEF-FDDF6BBF9B2A}"/>
    <cellStyle name="BMU005K 4 2 3 2" xfId="8737" xr:uid="{E5ACA710-FE70-4C4F-93E9-3B989E7F4A77}"/>
    <cellStyle name="BMU005K 4 2 3_CHECK_FX" xfId="8738" xr:uid="{6D56DFCF-31EA-46D8-8137-AC8E91AE4BC2}"/>
    <cellStyle name="BMU005K 4 2 4" xfId="8739" xr:uid="{29DF4264-841B-42A3-B28F-2EB8801F57F6}"/>
    <cellStyle name="BMU005K 4 2 5" xfId="8740" xr:uid="{A9CB7EDE-9682-406C-927E-DCBDB41A6C93}"/>
    <cellStyle name="BMU005K 4 2_CHECK_FX" xfId="8741" xr:uid="{349C0C37-0C3A-4866-9C82-C051121A603E}"/>
    <cellStyle name="BMU005K 4 3" xfId="8742" xr:uid="{4712166A-D4D1-4538-BB08-7B73CAD6E5DA}"/>
    <cellStyle name="BMU005K 4 3 2" xfId="8743" xr:uid="{9E6B2780-C3FD-4216-AE2C-81F3F7340A49}"/>
    <cellStyle name="BMU005K 4 3_CHECK_FX" xfId="8744" xr:uid="{7F5F800B-FB1C-4C5C-A13E-E999A654E448}"/>
    <cellStyle name="BMU005K 4 4" xfId="8745" xr:uid="{A9EE3B53-E175-4604-AF06-41A3FBC79C4B}"/>
    <cellStyle name="BMU005K 4 4 2" xfId="8746" xr:uid="{EDE6F667-6A04-43D6-BB28-15446D1B4243}"/>
    <cellStyle name="BMU005K 4 4_CHECK_FX" xfId="8747" xr:uid="{E49562D6-3AB0-4C11-B116-3E4DF87BA223}"/>
    <cellStyle name="BMU005K 4 5" xfId="8748" xr:uid="{A6A57723-33F0-4C22-9071-081FF731553A}"/>
    <cellStyle name="BMU005K 4 6" xfId="8749" xr:uid="{0A671C89-093F-4F78-8A7B-74416CC31AEA}"/>
    <cellStyle name="BMU005K 4_CHECK_FX" xfId="8750" xr:uid="{86977935-0589-47CC-A443-8DC586F28B9A}"/>
    <cellStyle name="BMU005K 5" xfId="8751" xr:uid="{122A10B7-41CE-423E-B593-E32CFD3F4A21}"/>
    <cellStyle name="BMU005K 5 2" xfId="8752" xr:uid="{9DBE4074-1841-4E9A-813B-116482AE5AE8}"/>
    <cellStyle name="BMU005K 5 2 2" xfId="8753" xr:uid="{680869F1-B221-4D92-BF0E-46E680FC6935}"/>
    <cellStyle name="BMU005K 5 2 2 2" xfId="8754" xr:uid="{D7BB415F-D514-4066-BA51-4C86DFC484BC}"/>
    <cellStyle name="BMU005K 5 2 2_CHECK_FX" xfId="8755" xr:uid="{CE5EA6D3-78E1-445F-AD5C-B7174AB2652A}"/>
    <cellStyle name="BMU005K 5 2 3" xfId="8756" xr:uid="{F4E6E427-280B-4D01-BB95-927F1E79D09E}"/>
    <cellStyle name="BMU005K 5 2 3 2" xfId="8757" xr:uid="{BA6B5B0E-5636-4C62-A6FC-5BB75B5E70D0}"/>
    <cellStyle name="BMU005K 5 2 3_CHECK_FX" xfId="8758" xr:uid="{78826716-01B4-498C-98B5-1EFFE82C4EDA}"/>
    <cellStyle name="BMU005K 5 2 4" xfId="8759" xr:uid="{5B806644-57FF-44E1-ABFA-CC19F1B7FC76}"/>
    <cellStyle name="BMU005K 5 2 5" xfId="8760" xr:uid="{85D1864C-DCBB-417A-80A6-986EA2DF2AFB}"/>
    <cellStyle name="BMU005K 5 2_CHECK_FX" xfId="8761" xr:uid="{D48F3B39-C3BC-41D5-A705-A51A12CCDB3E}"/>
    <cellStyle name="BMU005K 5 3" xfId="8762" xr:uid="{CB93988C-12D5-4FA4-987B-DE0221C0844D}"/>
    <cellStyle name="BMU005K 5 3 2" xfId="8763" xr:uid="{4B011FE6-1BCA-4064-B48E-626E66B55F5C}"/>
    <cellStyle name="BMU005K 5 3_CHECK_FX" xfId="8764" xr:uid="{5A187CD5-3DE3-41B2-894D-CD8B444DD65E}"/>
    <cellStyle name="BMU005K 5 4" xfId="8765" xr:uid="{27EC0DB9-531D-4F23-B94B-CC020D2E9AA2}"/>
    <cellStyle name="BMU005K 5 4 2" xfId="8766" xr:uid="{359CA457-EB32-4868-ACF8-1E54FCD9FF43}"/>
    <cellStyle name="BMU005K 5 4_CHECK_FX" xfId="8767" xr:uid="{FC0AA283-8E8E-44D9-8147-781DF6C7AD74}"/>
    <cellStyle name="BMU005K 5 5" xfId="8768" xr:uid="{E8D3E894-833D-4297-8427-B303974B3228}"/>
    <cellStyle name="BMU005K 5 6" xfId="8769" xr:uid="{3C57F969-E754-40E7-BCF4-E02D1F5884F9}"/>
    <cellStyle name="BMU005K 5_CHECK_FX" xfId="8770" xr:uid="{ECC64B5C-4D1C-4318-8D7D-1A9133C7CB50}"/>
    <cellStyle name="BMU005K 6" xfId="8771" xr:uid="{A83C5857-0F63-4D07-B7B8-D9ADC2422FB8}"/>
    <cellStyle name="BMU005K 6 2" xfId="8772" xr:uid="{B565EDF6-80FD-4130-9CCA-0149446F8A12}"/>
    <cellStyle name="BMU005K 6 2 2" xfId="8773" xr:uid="{B20F1174-F0C1-4F74-A716-91C27BEA6849}"/>
    <cellStyle name="BMU005K 6 2 2 2" xfId="8774" xr:uid="{DAF882BF-C975-4A85-83ED-0027E131B973}"/>
    <cellStyle name="BMU005K 6 2 2_CHECK_FX" xfId="8775" xr:uid="{89F54AD0-CC1D-44B9-B55A-883766BECC4C}"/>
    <cellStyle name="BMU005K 6 2 3" xfId="8776" xr:uid="{7E05D63F-A212-4314-9CD7-86837A605748}"/>
    <cellStyle name="BMU005K 6 2 3 2" xfId="8777" xr:uid="{3CAE763C-AD50-4F50-BC52-E2FAF4C504B5}"/>
    <cellStyle name="BMU005K 6 2 3_CHECK_FX" xfId="8778" xr:uid="{B510DD86-B5F8-4076-B735-61CF95565826}"/>
    <cellStyle name="BMU005K 6 2 4" xfId="8779" xr:uid="{FABF2C69-773C-4CD3-8211-C27DD59A3D7B}"/>
    <cellStyle name="BMU005K 6 2 5" xfId="8780" xr:uid="{73039A02-5598-4C54-BDBF-0F3DEDF91A04}"/>
    <cellStyle name="BMU005K 6 2_CHECK_FX" xfId="8781" xr:uid="{FF399B7D-36BB-4075-A950-6153599041FC}"/>
    <cellStyle name="BMU005K 6 3" xfId="8782" xr:uid="{77F6B4FD-266C-49DF-B5CD-05A910AFEFAF}"/>
    <cellStyle name="BMU005K 6 3 2" xfId="8783" xr:uid="{57108592-9F2C-4849-A449-DD936A000AA0}"/>
    <cellStyle name="BMU005K 6 3_CHECK_FX" xfId="8784" xr:uid="{33390689-99DA-437F-A41C-D2FBF28AE7B8}"/>
    <cellStyle name="BMU005K 6 4" xfId="8785" xr:uid="{B4D4E7FF-21CF-472F-8966-FF7CB0CE1673}"/>
    <cellStyle name="BMU005K 6 4 2" xfId="8786" xr:uid="{DE02ED68-79DD-41D2-AED5-4405F27DEC4B}"/>
    <cellStyle name="BMU005K 6 4_CHECK_FX" xfId="8787" xr:uid="{DDDD265C-1E4A-4F20-9392-A60D78BF90DE}"/>
    <cellStyle name="BMU005K 6 5" xfId="8788" xr:uid="{A6356D60-D8FD-4C38-AF32-51BCFEBA4C6B}"/>
    <cellStyle name="BMU005K 6 6" xfId="8789" xr:uid="{5CC5F8D9-5E61-4E20-A828-EB8B8EE9B063}"/>
    <cellStyle name="BMU005K 6_CHECK_FX" xfId="8790" xr:uid="{E5CAEC65-4472-490E-8CD6-7A63FDD908E1}"/>
    <cellStyle name="BMU005K 7" xfId="8791" xr:uid="{FB53DDA8-AFFD-4849-A433-76C34CED8710}"/>
    <cellStyle name="BMU005K 7 2" xfId="8792" xr:uid="{4E5433DB-D3F4-4928-B253-3A343E49EECA}"/>
    <cellStyle name="BMU005K 7 2 2" xfId="8793" xr:uid="{070DAC8E-196B-4140-A1C1-FE7F2D86B27F}"/>
    <cellStyle name="BMU005K 7 2 2 2" xfId="8794" xr:uid="{75FEDC83-0F90-4ACB-9C0F-70398ED0823C}"/>
    <cellStyle name="BMU005K 7 2 2_CHECK_FX" xfId="8795" xr:uid="{188E8239-1467-46E9-BA7F-2149BF4127EF}"/>
    <cellStyle name="BMU005K 7 2 3" xfId="8796" xr:uid="{C751FC06-BC82-4726-8EDE-DA575B59C5D3}"/>
    <cellStyle name="BMU005K 7 2 3 2" xfId="8797" xr:uid="{D20F3C02-A3A2-46BB-A0AE-544AF2C7B102}"/>
    <cellStyle name="BMU005K 7 2 3_CHECK_FX" xfId="8798" xr:uid="{FFEA6061-262A-466D-B1FF-B5164F44D050}"/>
    <cellStyle name="BMU005K 7 2 4" xfId="8799" xr:uid="{51530695-488C-4E4D-9732-B89974111FDA}"/>
    <cellStyle name="BMU005K 7 2 5" xfId="8800" xr:uid="{144B475D-0EBA-4543-AF54-2C1394D775AA}"/>
    <cellStyle name="BMU005K 7 2_CHECK_FX" xfId="8801" xr:uid="{9460BA17-2665-4C6C-91C4-26FCF59C3BAE}"/>
    <cellStyle name="BMU005K 7 3" xfId="8802" xr:uid="{F20603A7-A53A-4828-AF21-3DA3A97F094C}"/>
    <cellStyle name="BMU005K 7 3 2" xfId="8803" xr:uid="{6596ACA8-05DF-4BC2-8017-350B37149998}"/>
    <cellStyle name="BMU005K 7 3_CHECK_FX" xfId="8804" xr:uid="{B2AB2823-6F90-4AC3-B820-8358E56757B9}"/>
    <cellStyle name="BMU005K 7 4" xfId="8805" xr:uid="{FDDC29C9-56D9-4537-963D-23110D40D964}"/>
    <cellStyle name="BMU005K 7 4 2" xfId="8806" xr:uid="{EA937466-26BA-4F1E-911F-A78CC84EFA08}"/>
    <cellStyle name="BMU005K 7 4_CHECK_FX" xfId="8807" xr:uid="{9E9FFB3F-437A-4092-81C9-AF7B9FD8613A}"/>
    <cellStyle name="BMU005K 7 5" xfId="8808" xr:uid="{37F5C3C8-71BA-42DE-AA58-B2E02B4CE0A0}"/>
    <cellStyle name="BMU005K 7 6" xfId="8809" xr:uid="{2116F7C8-4A12-487F-A44C-34F00FA7EFA4}"/>
    <cellStyle name="BMU005K 7_CHECK_FX" xfId="8810" xr:uid="{BC243E7F-4A46-4486-9876-D641F0F81A98}"/>
    <cellStyle name="BMU005K 8" xfId="8811" xr:uid="{2B958512-23A6-44AC-AD98-6F9EB18C73EA}"/>
    <cellStyle name="BMU005K 8 2" xfId="8812" xr:uid="{037174F6-4B91-4D5D-8B4A-F9F31A2B0F06}"/>
    <cellStyle name="BMU005K 8 2 2" xfId="8813" xr:uid="{27FE9BBC-1AFE-4EB6-93E2-D923CF3D9388}"/>
    <cellStyle name="BMU005K 8 2 2 2" xfId="8814" xr:uid="{D3125763-73F2-44B4-914D-217FF954807B}"/>
    <cellStyle name="BMU005K 8 2 2_CHECK_FX" xfId="8815" xr:uid="{77230EF2-F2CE-4CC6-A28F-DE987FCA32C3}"/>
    <cellStyle name="BMU005K 8 2 3" xfId="8816" xr:uid="{DC8D1CA7-0742-4CDB-916B-2826C461DFB5}"/>
    <cellStyle name="BMU005K 8 2 3 2" xfId="8817" xr:uid="{5C808505-40A3-4EC3-897C-4B2CFA8A301A}"/>
    <cellStyle name="BMU005K 8 2 3_CHECK_FX" xfId="8818" xr:uid="{A843058D-09D5-483C-BDCC-CA8156B39018}"/>
    <cellStyle name="BMU005K 8 2 4" xfId="8819" xr:uid="{100578D2-313C-404E-ABE8-9844C9920BF6}"/>
    <cellStyle name="BMU005K 8 2 5" xfId="8820" xr:uid="{A9897662-88A8-48AE-8179-2630E38345BF}"/>
    <cellStyle name="BMU005K 8 2_CHECK_FX" xfId="8821" xr:uid="{24228E6B-00E5-41F6-B2F0-F42E1D2223D6}"/>
    <cellStyle name="BMU005K 8 3" xfId="8822" xr:uid="{FCD8BB7E-88B2-4192-A7C3-F7DD6C6620D8}"/>
    <cellStyle name="BMU005K 8 3 2" xfId="8823" xr:uid="{0E382E5C-1166-4F7D-A86E-659F37754DE8}"/>
    <cellStyle name="BMU005K 8 3_CHECK_FX" xfId="8824" xr:uid="{E143D767-DEB7-45BE-89C0-9B1C6F0ED7A8}"/>
    <cellStyle name="BMU005K 8 4" xfId="8825" xr:uid="{7B9764C9-E6D6-47B4-9F63-7A16869E58B4}"/>
    <cellStyle name="BMU005K 8 4 2" xfId="8826" xr:uid="{2286EB74-6D03-4D5E-8C62-316163F68135}"/>
    <cellStyle name="BMU005K 8 4_CHECK_FX" xfId="8827" xr:uid="{BA62632A-007D-4F14-BE0E-D463EA123D51}"/>
    <cellStyle name="BMU005K 8 5" xfId="8828" xr:uid="{4F02AF74-2C43-4DFD-8B1A-435E856C18EA}"/>
    <cellStyle name="BMU005K 8 6" xfId="8829" xr:uid="{4722888E-881D-4E3B-A746-1867E12978C6}"/>
    <cellStyle name="BMU005K 8_CHECK_FX" xfId="8830" xr:uid="{1D4993FC-5DDB-43F4-8DB2-B103D1B55FE4}"/>
    <cellStyle name="BMU005K 9" xfId="8831" xr:uid="{8FAD54D4-27B0-49DD-83EC-C0BFBDCDF0CD}"/>
    <cellStyle name="BMU005K 9 2" xfId="8832" xr:uid="{FB071F27-7F5B-4A90-A2D0-8FD724C2E9F4}"/>
    <cellStyle name="BMU005K 9 2 2" xfId="8833" xr:uid="{B34B9582-D636-4CC3-BDC9-4D1AFAE13673}"/>
    <cellStyle name="BMU005K 9 2 2 2" xfId="8834" xr:uid="{408895DD-3961-4779-BB7B-276A7514E2A4}"/>
    <cellStyle name="BMU005K 9 2 2_CHECK_FX" xfId="8835" xr:uid="{A4A3D2C1-06AA-4956-8EB3-C17A2C7C2894}"/>
    <cellStyle name="BMU005K 9 2 3" xfId="8836" xr:uid="{D6F89011-3530-46D4-99B0-44C73227A067}"/>
    <cellStyle name="BMU005K 9 2 3 2" xfId="8837" xr:uid="{5EC4EBFB-2BA9-4AFA-B711-B50697AC60F3}"/>
    <cellStyle name="BMU005K 9 2 3_CHECK_FX" xfId="8838" xr:uid="{DB1B698F-47B0-477D-8890-678F6B453D63}"/>
    <cellStyle name="BMU005K 9 2 4" xfId="8839" xr:uid="{882B7F6E-06C9-434D-9B42-A47906C4F944}"/>
    <cellStyle name="BMU005K 9 2 5" xfId="8840" xr:uid="{05E571E4-D2A0-44E1-BF59-484F3CA2D8E9}"/>
    <cellStyle name="BMU005K 9 2_CHECK_FX" xfId="8841" xr:uid="{2C333D61-207D-48FD-8D1C-4109F565D894}"/>
    <cellStyle name="BMU005K 9 3" xfId="8842" xr:uid="{3A2AE123-B0BD-47FE-8DE0-4340A25B49FC}"/>
    <cellStyle name="BMU005K 9 3 2" xfId="8843" xr:uid="{F5F79A8C-5036-44CE-9BC1-CE634E38C101}"/>
    <cellStyle name="BMU005K 9 3_CHECK_FX" xfId="8844" xr:uid="{4B03DAE5-5589-4C6D-839B-9473A431507C}"/>
    <cellStyle name="BMU005K 9 4" xfId="8845" xr:uid="{5312E193-0945-42FC-82A6-B53EF7D9084D}"/>
    <cellStyle name="BMU005K 9 4 2" xfId="8846" xr:uid="{3B8C3C54-5CF6-4165-B8BC-2E819E15CDED}"/>
    <cellStyle name="BMU005K 9 4_CHECK_FX" xfId="8847" xr:uid="{E600415E-C636-46ED-91F7-3CF4D7054570}"/>
    <cellStyle name="BMU005K 9 5" xfId="8848" xr:uid="{4D1E6300-25F7-4AA4-BFA2-721B0AC7B0D4}"/>
    <cellStyle name="BMU005K 9 6" xfId="8849" xr:uid="{4FAE6839-2B11-4AAD-B62A-409F254B4118}"/>
    <cellStyle name="BMU005K 9_CHECK_FX" xfId="8850" xr:uid="{9A3102D2-A36F-4F6A-A9FD-BB1BA72B845F}"/>
    <cellStyle name="BMU005K_CHECK_FX" xfId="8851" xr:uid="{21A3A4E8-D1A5-42E5-A489-018059C4DDDE}"/>
    <cellStyle name="BMU011" xfId="8852" xr:uid="{91E5D7F0-F0CC-4708-AAA4-E8DF3266C271}"/>
    <cellStyle name="bmutext" xfId="8853" xr:uid="{A4C924BA-CDE8-4968-87B8-B2903416E819}"/>
    <cellStyle name="BODY" xfId="8854" xr:uid="{A983192C-3300-45BF-B120-B576DB71ECD3}"/>
    <cellStyle name="BODY 10" xfId="8855" xr:uid="{F4C8B3CF-A544-42B1-875C-78BF91E16FC7}"/>
    <cellStyle name="BODY 2" xfId="8856" xr:uid="{8A82DDF2-7393-4320-A979-2601E7A9A4A7}"/>
    <cellStyle name="BODY 2 2" xfId="8857" xr:uid="{7E45FDB2-1A0A-48AC-9FEC-63E5005621F8}"/>
    <cellStyle name="BODY 2_CHECK_FX" xfId="8858" xr:uid="{BFBDE11D-A875-4AAD-A249-DC59837BC598}"/>
    <cellStyle name="BODY 3" xfId="8859" xr:uid="{3448AA37-7C1C-4100-8527-D1CE8496C478}"/>
    <cellStyle name="BODY 3 2" xfId="8860" xr:uid="{8CA3C745-8F68-45F8-B62A-796D72E7B94C}"/>
    <cellStyle name="BODY 3_CHECK_FX" xfId="8861" xr:uid="{CA371D2A-09B4-4BAB-85FD-9C5928219678}"/>
    <cellStyle name="BODY 4" xfId="8862" xr:uid="{888740C4-B370-4F09-8A4E-4F016F2CE004}"/>
    <cellStyle name="BODY 4 2" xfId="8863" xr:uid="{24830BD6-E984-4C77-A4C1-EF7CD278D386}"/>
    <cellStyle name="BODY 4_CHECK_FX" xfId="8864" xr:uid="{10F968A6-D556-4122-A277-25C54DCCB044}"/>
    <cellStyle name="BODY 5" xfId="8865" xr:uid="{273C9080-6139-4E2E-899C-D441BFB6CBD0}"/>
    <cellStyle name="BODY 5 2" xfId="8866" xr:uid="{7D878C62-2823-46F9-8AF7-398164E4521A}"/>
    <cellStyle name="BODY 5_CHECK_FX" xfId="8867" xr:uid="{B5127889-9464-419C-AA31-379C6C612FC8}"/>
    <cellStyle name="BODY 6" xfId="8868" xr:uid="{B6C495A4-F13C-4023-A02F-64055A5D1AB9}"/>
    <cellStyle name="BODY 6 2" xfId="8869" xr:uid="{0B2C08E9-9CD0-41BB-A830-6229D51727B0}"/>
    <cellStyle name="BODY 6_CHECK_FX" xfId="8870" xr:uid="{6AD753E9-48D3-440B-8387-2A3AFAC97694}"/>
    <cellStyle name="BODY 7" xfId="8871" xr:uid="{F7D934C1-797D-400C-A181-30ACF07E907F}"/>
    <cellStyle name="BODY 7 2" xfId="8872" xr:uid="{19F9F954-62D1-48DD-A8A1-E6BE8A46C760}"/>
    <cellStyle name="BODY 7_CHECK_FX" xfId="8873" xr:uid="{BC9F5F41-0E9E-456F-BE80-1A21DD193C01}"/>
    <cellStyle name="BODY 8" xfId="8874" xr:uid="{6B19A931-6F7E-4DFE-9280-C463C4AE0275}"/>
    <cellStyle name="BODY 8 2" xfId="8875" xr:uid="{9637AC6F-91FE-46C5-B1F1-6E4512F36B37}"/>
    <cellStyle name="BODY 8_CHECK_FX" xfId="8876" xr:uid="{BB0BEE16-48C3-4827-B7B9-CBEC4E7B9239}"/>
    <cellStyle name="BODY 9" xfId="8877" xr:uid="{551878B7-0C4D-45C0-AE69-9944A1A6C24A}"/>
    <cellStyle name="BODY 9 2" xfId="8878" xr:uid="{CF84EE93-29A5-42CC-81D1-3EA8D360DACE}"/>
    <cellStyle name="BODY 9_CHECK_FX" xfId="8879" xr:uid="{85DA5264-0105-4F90-B020-95EB532C5005}"/>
    <cellStyle name="BODY_CHECK_FX" xfId="8880" xr:uid="{3322F1CF-4F7B-4687-B04A-2B473698FEBF}"/>
    <cellStyle name="Border" xfId="8881" xr:uid="{A7D85A42-E6FF-4328-BF72-7BABC1EA29BB}"/>
    <cellStyle name="Border 2" xfId="8882" xr:uid="{02767C80-C4E2-4836-88A3-6EBF0DA15168}"/>
    <cellStyle name="Border 2 2" xfId="8883" xr:uid="{EF9461D3-579D-4811-A156-9780E3F5E886}"/>
    <cellStyle name="Border 2_CHECK_FX" xfId="8884" xr:uid="{19EEA557-6E2D-4D0B-97CC-E5200EDEBB1E}"/>
    <cellStyle name="Border 3" xfId="8885" xr:uid="{F954D67B-F660-4364-A9DC-076836CD9CDE}"/>
    <cellStyle name="Border 4" xfId="8886" xr:uid="{C3553BB9-5B6B-4F2C-BE14-D9D5738E1A5E}"/>
    <cellStyle name="Border_CHECK_FX" xfId="8887" xr:uid="{5C47DA35-68C2-4525-AB5D-8F77D26DA057}"/>
    <cellStyle name="BorderTop" xfId="8888" xr:uid="{96642835-3415-4E59-AFDB-785B4FEBE460}"/>
    <cellStyle name="Box_Full" xfId="8889" xr:uid="{99A37BE0-1BF2-4AB4-A049-6854B50F68A6}"/>
    <cellStyle name="Buena" xfId="8890" xr:uid="{F19454F0-FD6D-4F0B-AF69-77F552FAD6E2}"/>
    <cellStyle name="Cabeçalho 1" xfId="8891" xr:uid="{1199F665-47FB-45F0-A208-E6E8F035ED56}"/>
    <cellStyle name="Cabeçalho 2" xfId="8892" xr:uid="{2F018D3C-1355-4E6C-BEB2-8A560ED8FC8E}"/>
    <cellStyle name="Cabeçalho 3" xfId="8893" xr:uid="{8E4A79B1-3022-49BE-8ADE-A711D39D0DE4}"/>
    <cellStyle name="Cabeçalho 4" xfId="8894" xr:uid="{A20D3884-B8AE-46AF-A550-AA221944A314}"/>
    <cellStyle name="Calc - Style1" xfId="8895" xr:uid="{95EE68BF-995E-4D67-BB52-F9DBCA7E09C3}"/>
    <cellStyle name="Calc - Style4" xfId="8896" xr:uid="{0FD18D52-A010-437A-AD03-15E44F4BEFED}"/>
    <cellStyle name="CALC - Style5" xfId="8897" xr:uid="{FE7406CC-D489-4BDF-AF9A-B4D7C233493D}"/>
    <cellStyle name="Calc - Style8" xfId="8898" xr:uid="{570A5C19-FD2E-4621-A17C-164B3D7A2AAD}"/>
    <cellStyle name="Calc Currency (0)" xfId="8899" xr:uid="{DE4D9B24-28DA-4220-919F-A42791388704}"/>
    <cellStyle name="Calc Currency (0) 10" xfId="8900" xr:uid="{86944403-A92D-4035-BF01-0EBDA1A8E864}"/>
    <cellStyle name="Calc Currency (0) 2" xfId="8901" xr:uid="{C028CB27-AE5F-4017-9E95-CD33D08AA5A8}"/>
    <cellStyle name="Calc Currency (0) 2 2" xfId="8902" xr:uid="{C15B2055-95E8-4302-94BB-8E8EC4FEB53E}"/>
    <cellStyle name="Calc Currency (0) 2_CHECK_FX" xfId="8903" xr:uid="{403C846C-EE24-4BC0-AB0F-1E09A0EB3358}"/>
    <cellStyle name="Calc Currency (0) 3" xfId="8904" xr:uid="{1B54FC6A-32B3-490B-AB6C-C2F32ECFE3C2}"/>
    <cellStyle name="Calc Currency (0) 3 2" xfId="8905" xr:uid="{BD56210C-70D1-4260-91A9-A0CF2BAF0405}"/>
    <cellStyle name="Calc Currency (0) 3_CHECK_FX" xfId="8906" xr:uid="{27F7C8DB-BB98-42E3-9CD4-AB8F50FCE1FE}"/>
    <cellStyle name="Calc Currency (0) 4" xfId="8907" xr:uid="{0B52D59B-5ADC-439F-B901-9CE0D8692C71}"/>
    <cellStyle name="Calc Currency (0) 4 2" xfId="8908" xr:uid="{7672A937-C959-45D1-9EF0-C51F1B3009EF}"/>
    <cellStyle name="Calc Currency (0) 4_CHECK_FX" xfId="8909" xr:uid="{E2696007-80C4-4A69-A344-DE8EEF998B92}"/>
    <cellStyle name="Calc Currency (0) 5" xfId="8910" xr:uid="{ACD06139-C49E-49D8-9DA9-6F875B477A0D}"/>
    <cellStyle name="Calc Currency (0) 5 2" xfId="8911" xr:uid="{34A5414B-CAA9-41E2-985B-F82EF4E294AB}"/>
    <cellStyle name="Calc Currency (0) 5_CHECK_FX" xfId="8912" xr:uid="{A2F9287E-7350-4C70-A6AF-B887E728B219}"/>
    <cellStyle name="Calc Currency (0) 6" xfId="8913" xr:uid="{D65EE967-97A8-45D2-854D-7EA8E32703D5}"/>
    <cellStyle name="Calc Currency (0) 6 2" xfId="8914" xr:uid="{49823B43-5A46-4A42-AF72-F5B27C6439FC}"/>
    <cellStyle name="Calc Currency (0) 6_CHECK_FX" xfId="8915" xr:uid="{6878EEDA-4EED-40FA-81D6-A57C13D8CE63}"/>
    <cellStyle name="Calc Currency (0) 7" xfId="8916" xr:uid="{246A758D-FAE5-4D2E-A816-95CBBE8F2A6F}"/>
    <cellStyle name="Calc Currency (0) 7 2" xfId="8917" xr:uid="{28045F57-8BF3-4416-868B-7F2D8375A9F7}"/>
    <cellStyle name="Calc Currency (0) 7_CHECK_FX" xfId="8918" xr:uid="{6B22BEF7-9F6B-4AD5-A70D-5F7C28E66E67}"/>
    <cellStyle name="Calc Currency (0) 8" xfId="8919" xr:uid="{B39915D6-1B37-43F9-A734-396C946C6D30}"/>
    <cellStyle name="Calc Currency (0) 8 2" xfId="8920" xr:uid="{46B498DA-09FF-45F0-B7DD-D5924A3F7E3D}"/>
    <cellStyle name="Calc Currency (0) 8_CHECK_FX" xfId="8921" xr:uid="{947B59E1-633F-431B-9FF5-FD7D93F8D366}"/>
    <cellStyle name="Calc Currency (0) 9" xfId="8922" xr:uid="{F4390347-2911-47E6-A858-F42F016714D7}"/>
    <cellStyle name="Calc Currency (0) 9 2" xfId="8923" xr:uid="{7C793826-21E1-43C6-A9E4-7A7C33AB15F4}"/>
    <cellStyle name="Calc Currency (0) 9_CHECK_FX" xfId="8924" xr:uid="{71609BE9-D73D-4036-A685-EB1DCB96C3BB}"/>
    <cellStyle name="Calc Currency (0)_CHECK_FX" xfId="8925" xr:uid="{EE5E8955-9A87-44A9-A544-5001C0BE93F1}"/>
    <cellStyle name="Calc Currency (2)" xfId="8926" xr:uid="{21D88308-37AF-49E3-8870-38DAAD02D6D8}"/>
    <cellStyle name="Calc Percent (0)" xfId="8927" xr:uid="{CFC8B1DC-08EB-40EB-AEA8-34E176A726EA}"/>
    <cellStyle name="Calc Percent (1)" xfId="8928" xr:uid="{A4EC2B6B-7AA8-4BD2-9565-FCE974E6C59D}"/>
    <cellStyle name="Calc Percent (2)" xfId="8929" xr:uid="{0F71E249-D643-48B2-98F9-7FA26A6731DA}"/>
    <cellStyle name="Calc Percent (2) 10" xfId="8930" xr:uid="{480D9183-600D-4CF3-BEB1-462F633CA9CB}"/>
    <cellStyle name="Calc Percent (2) 2" xfId="8931" xr:uid="{7588E595-6F56-4CF7-880D-00E4329DCE64}"/>
    <cellStyle name="Calc Percent (2) 3" xfId="8932" xr:uid="{899D43C3-80E8-4FB0-9466-AE021912598B}"/>
    <cellStyle name="Calc Percent (2) 4" xfId="8933" xr:uid="{896EBECF-E454-458F-9183-7001F61B5B55}"/>
    <cellStyle name="Calc Percent (2) 5" xfId="8934" xr:uid="{B59B738A-B88F-46B8-A0D4-5A829D2B3255}"/>
    <cellStyle name="Calc Percent (2) 6" xfId="8935" xr:uid="{E9287DD3-CA84-4325-938C-7749787B75A5}"/>
    <cellStyle name="Calc Percent (2) 7" xfId="8936" xr:uid="{39A1BBF1-CF0C-4602-A9BF-F869FEC0E6BE}"/>
    <cellStyle name="Calc Percent (2) 8" xfId="8937" xr:uid="{341D67FE-036D-497E-B43B-E18EFBB2234F}"/>
    <cellStyle name="Calc Percent (2) 9" xfId="8938" xr:uid="{93A63E78-8381-477A-9137-EA5A63333837}"/>
    <cellStyle name="Calc Percent (2)_CHECK_FX" xfId="8939" xr:uid="{FD3C64BC-E826-4AA4-805B-C1D89317E817}"/>
    <cellStyle name="Calc Units (0)" xfId="8940" xr:uid="{D2BAF84D-51FA-40DF-8E26-DBDB2AE9A1F4}"/>
    <cellStyle name="Calc Units (1)" xfId="8941" xr:uid="{D9D6B258-631F-4A9D-80A8-110D6787A329}"/>
    <cellStyle name="Calc Units (2)" xfId="8942" xr:uid="{C50B34E0-892A-4EAE-94A9-6A851768266A}"/>
    <cellStyle name="Calcolo" xfId="8943" xr:uid="{CF959930-5AAA-4F28-A33D-2A15C3AE657A}"/>
    <cellStyle name="Calcolo 2" xfId="8944" xr:uid="{F970537C-874D-457C-B59F-4015B9D54467}"/>
    <cellStyle name="Calcolo 2 2" xfId="8945" xr:uid="{048E97EF-05B8-4B69-A4A5-8F0320BF66D9}"/>
    <cellStyle name="Calcolo 2 3" xfId="8946" xr:uid="{79A4C0AD-A276-4332-A292-DF4BAD741242}"/>
    <cellStyle name="Calcolo 2 4" xfId="8947" xr:uid="{0E01A653-74EE-4335-A9FB-6791C8007974}"/>
    <cellStyle name="Calcolo 2 5" xfId="8948" xr:uid="{2461C8CE-65D4-4FE9-A873-9EB316CDED70}"/>
    <cellStyle name="Calcolo 2_AgeSa_NewFormat" xfId="8949" xr:uid="{D6FD5122-5743-4401-B32C-90BB93F415F1}"/>
    <cellStyle name="Calcolo 3" xfId="8950" xr:uid="{86059B0E-63A4-44DD-8A3B-958A11013542}"/>
    <cellStyle name="Calcolo 4" xfId="8951" xr:uid="{4FE1273C-B14B-40C6-98EB-BDAF5E2DE0E2}"/>
    <cellStyle name="Calcolo 5" xfId="8952" xr:uid="{C86D50F7-97AB-4B89-AFE8-8D00315DA215}"/>
    <cellStyle name="Calcolo 6" xfId="8953" xr:uid="{AE2FC00B-718B-4DF7-86CE-D9F8448570C4}"/>
    <cellStyle name="Calcolo_AgeSa_NewFormat" xfId="8954" xr:uid="{D4BC84FC-0BE1-4EE6-9539-F7D2CCD9F036}"/>
    <cellStyle name="Calcul" xfId="8955" xr:uid="{C01294EB-1CCD-4384-B299-0D91832EAE96}"/>
    <cellStyle name="Calcul 10" xfId="8956" xr:uid="{D7732EC5-01F7-4810-B7D8-60363E1F112C}"/>
    <cellStyle name="Calcul 11" xfId="8957" xr:uid="{4AC8F518-1347-4915-BB7D-E9CA81559191}"/>
    <cellStyle name="Calcul 12" xfId="8958" xr:uid="{782B18D0-EED7-4030-AD65-FB4D40C434A8}"/>
    <cellStyle name="Calcul 13" xfId="8959" xr:uid="{F7C04CDF-780E-4DCC-B2A7-44D7141B8625}"/>
    <cellStyle name="Calcul 2" xfId="8960" xr:uid="{927E1345-5186-4641-BF28-8429F3AD6F74}"/>
    <cellStyle name="Calcul 2 10" xfId="8961" xr:uid="{02B5EC8F-8312-4D46-A96D-878B51445DA4}"/>
    <cellStyle name="Calcul 2 11" xfId="8962" xr:uid="{3CC899F7-1501-4552-9354-24DF9CCBE14A}"/>
    <cellStyle name="Calcul 2 12" xfId="8963" xr:uid="{5B7EB0CA-DA7D-42DA-9522-603C3BCB2BD9}"/>
    <cellStyle name="Calcul 2 13" xfId="8964" xr:uid="{F9296A1C-DAA3-4B8C-BC03-A3E05A21D56F}"/>
    <cellStyle name="Calcul 2 2" xfId="8965" xr:uid="{167891DB-1844-4CAB-A886-4A9851EDC4F8}"/>
    <cellStyle name="Calcul 2 2 2" xfId="8966" xr:uid="{195E9224-B15F-4DA0-B66C-5EADE915EE6F}"/>
    <cellStyle name="Calcul 2 2_CHECK_FX" xfId="8967" xr:uid="{03156174-DF2B-44B5-A1FF-A9C8798D028A}"/>
    <cellStyle name="Calcul 2 3" xfId="8968" xr:uid="{ED133739-1765-4315-A1B6-035594DD339D}"/>
    <cellStyle name="Calcul 2 4" xfId="8969" xr:uid="{AB02D70D-85F1-415B-9178-AE5940CB1E26}"/>
    <cellStyle name="Calcul 2 5" xfId="8970" xr:uid="{2F6E1531-ED5B-4523-BAFC-4B29C311434C}"/>
    <cellStyle name="Calcul 2 6" xfId="8971" xr:uid="{10258C93-6CD9-4BBF-AFA9-1DB396729544}"/>
    <cellStyle name="Calcul 2 7" xfId="8972" xr:uid="{CAFA7B59-13E4-4A60-B275-17606336B584}"/>
    <cellStyle name="Calcul 2 8" xfId="8973" xr:uid="{216A8661-ED6E-4B88-B1E6-67677DF8379C}"/>
    <cellStyle name="Calcul 2 9" xfId="8974" xr:uid="{ADF2281F-8AF7-4845-BCB0-956927193FE1}"/>
    <cellStyle name="Calcul 2_AgeSa_NewFormat" xfId="8975" xr:uid="{53E8B4D5-56BF-4B01-AFB8-557154A986A9}"/>
    <cellStyle name="Calcul 3" xfId="8976" xr:uid="{0A36DB4E-AF6A-49EF-B93D-9C5E223AB082}"/>
    <cellStyle name="Calcul 3 2" xfId="8977" xr:uid="{8738675E-4118-4DC4-90F5-28EFEE08C3EC}"/>
    <cellStyle name="Calcul 3 2 2" xfId="8978" xr:uid="{1C5DDC5D-850E-4777-B8E9-23CA8D6D2203}"/>
    <cellStyle name="Calcul 3 2_CHECK_FX" xfId="8979" xr:uid="{F51F1AC2-15DF-48FE-94FF-0A0A80BA54C5}"/>
    <cellStyle name="Calcul 3 3" xfId="8980" xr:uid="{3FB0A470-9745-4F35-901C-504C15E49CC7}"/>
    <cellStyle name="Calcul 3 4" xfId="8981" xr:uid="{D08F382C-4A45-40EB-8AE4-A4BE7C7D6DC3}"/>
    <cellStyle name="Calcul 3_CHECK_FX" xfId="8982" xr:uid="{467E592A-15B1-4669-AEB0-0F61120A1884}"/>
    <cellStyle name="Calcul 4" xfId="8983" xr:uid="{A10FF57E-1BA6-492A-9A1B-63EAE22A26E6}"/>
    <cellStyle name="Calcul 4 2" xfId="8984" xr:uid="{86155888-9471-4239-AB8D-1CB6B35EC889}"/>
    <cellStyle name="Calcul 4_CHECK_FX" xfId="8985" xr:uid="{02A5CB1D-71BA-48D7-B5CF-0A4D20DC95B4}"/>
    <cellStyle name="Calcul 5" xfId="8986" xr:uid="{1A7EB35F-7405-4767-B010-C8AB3FE00730}"/>
    <cellStyle name="Calcul 6" xfId="8987" xr:uid="{5C531152-2A18-4EBA-BB19-B406D0B2B4B0}"/>
    <cellStyle name="Calcul 7" xfId="8988" xr:uid="{2A3799D9-1D8C-4B4C-9781-61BAD8653F94}"/>
    <cellStyle name="Calcul 8" xfId="8989" xr:uid="{A9994944-8A83-49EF-99B8-DE625CC67D96}"/>
    <cellStyle name="Calcul 9" xfId="8990" xr:uid="{9419DC34-9D06-41B7-B280-7C0CC143C04C}"/>
    <cellStyle name="Calcul_AgeSa_NewFormat" xfId="8991" xr:uid="{0393F4BC-5C13-4D86-AB40-88B9D12A887C}"/>
    <cellStyle name="Calculation 10" xfId="8992" xr:uid="{668D2118-9F87-4689-B127-1209D0D33F91}"/>
    <cellStyle name="Calculation 10 2" xfId="8993" xr:uid="{C8FD955D-529F-4A13-810C-3D46C41E6D5C}"/>
    <cellStyle name="Calculation 10 2 2" xfId="8994" xr:uid="{CC033F71-0300-439D-8B1B-C54A5636329D}"/>
    <cellStyle name="Calculation 10 2 2 2" xfId="8995" xr:uid="{3B18E5D6-A4BB-4F8E-8306-9A10EF99EC85}"/>
    <cellStyle name="Calculation 10 2 2_CHECK_FX" xfId="8996" xr:uid="{3DF15ABB-D460-4B31-B747-CB0BF93D1016}"/>
    <cellStyle name="Calculation 10 2 3" xfId="8997" xr:uid="{864FF99E-D8B0-4C75-945A-AA6A4F2708F7}"/>
    <cellStyle name="Calculation 10 2 4" xfId="8998" xr:uid="{6D6E24BB-95CF-4EBC-AD93-9B86C2EF12A8}"/>
    <cellStyle name="Calculation 10 2_CHECK_FX" xfId="8999" xr:uid="{C131DB68-2A87-49D4-B7A8-769CA7F566CA}"/>
    <cellStyle name="Calculation 10 3" xfId="9000" xr:uid="{3D08223F-48A6-46F6-BE14-FAE526AB4F96}"/>
    <cellStyle name="Calculation 10 3 2" xfId="9001" xr:uid="{E8B297CC-78C1-4360-B8B8-F36A2E1F3E5E}"/>
    <cellStyle name="Calculation 10 3 2 2" xfId="9002" xr:uid="{5A70E8D7-F3F5-4CEA-8179-5F4ED9FEE4C1}"/>
    <cellStyle name="Calculation 10 3 2_CHECK_FX" xfId="9003" xr:uid="{A65D90B2-560F-4BFA-9611-D7DAB264C65E}"/>
    <cellStyle name="Calculation 10 3 3" xfId="9004" xr:uid="{33BF62A6-4EDC-41DC-BE6B-D75221A97DB4}"/>
    <cellStyle name="Calculation 10 3 4" xfId="9005" xr:uid="{E53BD6AF-D4E5-4875-9472-8499B9D3CE8C}"/>
    <cellStyle name="Calculation 10 3_CHECK_FX" xfId="9006" xr:uid="{1A0887E4-8E15-497A-966B-1E8E3D48E282}"/>
    <cellStyle name="Calculation 10 4" xfId="9007" xr:uid="{C3F6D42D-0A25-4819-8BB0-650B20302613}"/>
    <cellStyle name="Calculation 10 4 2" xfId="9008" xr:uid="{58DB7AA3-D291-4682-A620-6E43AA24BF7E}"/>
    <cellStyle name="Calculation 10 4_CHECK_FX" xfId="9009" xr:uid="{444D6579-9277-4463-9191-E8CEE73E8427}"/>
    <cellStyle name="Calculation 10 5" xfId="9010" xr:uid="{1A12DFF6-D364-44CA-8686-F5FE795CF285}"/>
    <cellStyle name="Calculation 10 6" xfId="9011" xr:uid="{7CAC2FF3-C45F-414D-B05F-3E7282865A77}"/>
    <cellStyle name="Calculation 10_CHECK_FX" xfId="9012" xr:uid="{2F4B53CA-C5C9-4E08-A5A3-922002A07D74}"/>
    <cellStyle name="Calculation 11" xfId="9013" xr:uid="{798A9395-DA42-47A2-BD9C-DCD661733904}"/>
    <cellStyle name="Calculation 11 2" xfId="9014" xr:uid="{702EBD8A-A5DA-485F-A63D-48F5EFEB4989}"/>
    <cellStyle name="Calculation 11 2 2" xfId="9015" xr:uid="{EAA0649C-E2A5-49DC-8CF9-C306FECAF5A1}"/>
    <cellStyle name="Calculation 11 2_CHECK_FX" xfId="9016" xr:uid="{0E3EDBB0-24BD-4C2F-A628-97B313D67365}"/>
    <cellStyle name="Calculation 11 3" xfId="9017" xr:uid="{22F70EB7-F47B-4724-A76A-7CA09BCBC524}"/>
    <cellStyle name="Calculation 11 4" xfId="9018" xr:uid="{6B71560F-8FFA-43D5-B9D9-87FF885FAEC6}"/>
    <cellStyle name="Calculation 11_CHECK_FX" xfId="9019" xr:uid="{6D600690-359B-4140-9C3D-45C6F6A07FBC}"/>
    <cellStyle name="Calculation 12" xfId="9020" xr:uid="{6B289C01-04B2-418F-B149-34EB5837419A}"/>
    <cellStyle name="Calculation 12 2" xfId="9021" xr:uid="{1BAEE9D1-EED6-4578-8B60-5939DDC9BC1B}"/>
    <cellStyle name="Calculation 12 2 2" xfId="9022" xr:uid="{82E0E7B7-99DF-4762-AB56-DDB5AF38F820}"/>
    <cellStyle name="Calculation 12 2_CHECK_FX" xfId="9023" xr:uid="{A261C439-C8B8-4266-A960-A9E14DD7E779}"/>
    <cellStyle name="Calculation 12 3" xfId="9024" xr:uid="{030CFF4B-63E5-4A47-9FA9-AD82773D40A4}"/>
    <cellStyle name="Calculation 12 4" xfId="9025" xr:uid="{309F6BCF-9383-41EE-89F9-8D85AF8D607D}"/>
    <cellStyle name="Calculation 12_CHECK_FX" xfId="9026" xr:uid="{D47220B4-0155-42A2-8905-F1BC89239EE7}"/>
    <cellStyle name="Calculation 13" xfId="9027" xr:uid="{5A29CA73-E59C-4B85-AF27-563149A97029}"/>
    <cellStyle name="Calculation 13 2" xfId="9028" xr:uid="{481421F8-0342-440E-93D9-5CF2236A4B29}"/>
    <cellStyle name="Calculation 13_CHECK_FX" xfId="9029" xr:uid="{4E0B08F4-9D90-44BF-A364-4EAFAB319DB6}"/>
    <cellStyle name="Calculation 14" xfId="9030" xr:uid="{36E7D3E6-888C-4872-818A-3E01508B4EDE}"/>
    <cellStyle name="Calculation 15" xfId="9031" xr:uid="{280AB809-4EEC-4BBE-8616-6C6CEE522DEF}"/>
    <cellStyle name="Calculation 2" xfId="9032" xr:uid="{3EA067CF-DFF1-4E54-A564-48AC94A2D073}"/>
    <cellStyle name="Calculation 2 10" xfId="9033" xr:uid="{A1278839-61A8-4EE7-A8D6-335D62E67A4A}"/>
    <cellStyle name="Calculation 2 11" xfId="9034" xr:uid="{355EDF97-A96F-4406-AA46-33E563B73B0E}"/>
    <cellStyle name="Calculation 2 12" xfId="9035" xr:uid="{CEFF1F58-95F5-429E-BAE4-49C8D7BE504C}"/>
    <cellStyle name="Calculation 2 13" xfId="9036" xr:uid="{8104A602-B9C3-4B06-9A68-21FAF4AABF9F}"/>
    <cellStyle name="Calculation 2 2" xfId="9037" xr:uid="{5BCCA14E-7F2E-4F9D-AED6-9DC67AE79629}"/>
    <cellStyle name="Calculation 2 2 10" xfId="9038" xr:uid="{4C84EFB8-89DB-4ADE-B42E-FD7FCF9AD4F9}"/>
    <cellStyle name="Calculation 2 2 11" xfId="9039" xr:uid="{53D2A21A-DE5C-4B00-B665-18769DEF78B7}"/>
    <cellStyle name="Calculation 2 2 12" xfId="9040" xr:uid="{6886B275-709A-4858-845A-A4A99E58E62C}"/>
    <cellStyle name="Calculation 2 2 13" xfId="9041" xr:uid="{99EBF99C-6ECF-4BAD-AD33-874EAE345C57}"/>
    <cellStyle name="Calculation 2 2 2" xfId="9042" xr:uid="{4E1BB331-3985-4E80-9AF8-051121432BB7}"/>
    <cellStyle name="Calculation 2 2 2 10" xfId="9043" xr:uid="{5444B489-10D5-4E97-BC8B-E829AE2D3B6D}"/>
    <cellStyle name="Calculation 2 2 2 11" xfId="9044" xr:uid="{B52681B6-03EC-477A-91F2-26EC526CAF6E}"/>
    <cellStyle name="Calculation 2 2 2 12" xfId="9045" xr:uid="{60E8EA79-46C3-4B34-94DF-B3B65B62475B}"/>
    <cellStyle name="Calculation 2 2 2 13" xfId="9046" xr:uid="{94C61715-C5A5-457C-B03A-EF17E8E354F1}"/>
    <cellStyle name="Calculation 2 2 2 2" xfId="9047" xr:uid="{A37108CA-440D-482B-8D10-689CBC0856A4}"/>
    <cellStyle name="Calculation 2 2 2 2 2" xfId="9048" xr:uid="{8B66DD6D-DEBA-4F2C-A64A-E541C58D64CA}"/>
    <cellStyle name="Calculation 2 2 2 2_CHECK_FX" xfId="9049" xr:uid="{93F6A97F-F8C8-49DD-8111-9481C033B28C}"/>
    <cellStyle name="Calculation 2 2 2 3" xfId="9050" xr:uid="{3545925D-E35E-4F28-A5D7-04089DFD672C}"/>
    <cellStyle name="Calculation 2 2 2 4" xfId="9051" xr:uid="{C524A23C-145C-47C0-B170-63D963BA6E0B}"/>
    <cellStyle name="Calculation 2 2 2 5" xfId="9052" xr:uid="{428B0072-98C1-4900-AE99-5E7A77BB46C7}"/>
    <cellStyle name="Calculation 2 2 2 6" xfId="9053" xr:uid="{DB02F6FC-8DC9-4BBA-8927-DE27CA058EFC}"/>
    <cellStyle name="Calculation 2 2 2 7" xfId="9054" xr:uid="{E9084466-2AEA-48F1-9D37-85ADD52E6405}"/>
    <cellStyle name="Calculation 2 2 2 8" xfId="9055" xr:uid="{FF32E379-5474-4207-AA38-B9DE76D929E7}"/>
    <cellStyle name="Calculation 2 2 2 9" xfId="9056" xr:uid="{92B5B39A-1BC6-4D06-B46B-C4FD1A2DED52}"/>
    <cellStyle name="Calculation 2 2 2_AgeSa_NewFormat" xfId="9057" xr:uid="{4D7331A1-4A18-42E5-B479-53BCF9B064D7}"/>
    <cellStyle name="Calculation 2 2 3" xfId="9058" xr:uid="{638D10A2-5B29-4C8A-B26A-3AAB3A067631}"/>
    <cellStyle name="Calculation 2 2 3 2" xfId="9059" xr:uid="{F6166643-B32C-40A9-99F0-A82D64CC3B24}"/>
    <cellStyle name="Calculation 2 2 3 2 2" xfId="9060" xr:uid="{D3EF058B-B762-4473-BF8A-8C19AFC7BC41}"/>
    <cellStyle name="Calculation 2 2 3 2_CHECK_FX" xfId="9061" xr:uid="{9B768067-61E1-4722-8D41-140345668B00}"/>
    <cellStyle name="Calculation 2 2 3 3" xfId="9062" xr:uid="{EE1B2B3B-65E3-4DC0-8574-EF62C72AD3EB}"/>
    <cellStyle name="Calculation 2 2 3 4" xfId="9063" xr:uid="{49328EF6-2A4B-4816-8576-B7613AD86B99}"/>
    <cellStyle name="Calculation 2 2 3_CHECK_FX" xfId="9064" xr:uid="{C78DEEC1-59B2-4CE7-8B16-9222BCE80213}"/>
    <cellStyle name="Calculation 2 2 4" xfId="9065" xr:uid="{CADF4E63-B447-4CB5-BB99-84F40D2F5774}"/>
    <cellStyle name="Calculation 2 2 4 2" xfId="9066" xr:uid="{E2AA8976-FD97-46FB-B422-22B3A78AFBAC}"/>
    <cellStyle name="Calculation 2 2 4_CHECK_FX" xfId="9067" xr:uid="{71BDECCC-7014-4687-9E34-41FD954D6757}"/>
    <cellStyle name="Calculation 2 2 5" xfId="9068" xr:uid="{0C5D6460-DE75-4A6D-A6F7-4FE816636618}"/>
    <cellStyle name="Calculation 2 2 6" xfId="9069" xr:uid="{C4EB4188-0FB7-4FDF-9F90-89B66ECCC4D0}"/>
    <cellStyle name="Calculation 2 2 7" xfId="9070" xr:uid="{FC45ED53-A3E8-4108-A283-C9E039EA4120}"/>
    <cellStyle name="Calculation 2 2 8" xfId="9071" xr:uid="{FBF052B8-C8F8-47B3-9D2F-22121F95823C}"/>
    <cellStyle name="Calculation 2 2 9" xfId="9072" xr:uid="{95CECA63-521E-4925-B7F9-234C6BB91C25}"/>
    <cellStyle name="Calculation 2 2_AgeSA" xfId="9073" xr:uid="{BF8EEC2C-4C3D-4739-94BF-4AEE43898249}"/>
    <cellStyle name="Calculation 2 3" xfId="9074" xr:uid="{CEE14732-8EE5-45C0-998D-15D47099CDA1}"/>
    <cellStyle name="Calculation 2 3 10" xfId="9075" xr:uid="{9BF04985-A76B-4B7F-AAC9-47E55499E6F5}"/>
    <cellStyle name="Calculation 2 3 11" xfId="9076" xr:uid="{8742188D-808A-4DAE-832D-0E1E6928B1A0}"/>
    <cellStyle name="Calculation 2 3 12" xfId="9077" xr:uid="{6D707D32-3FAA-4A48-A6AD-F57A76741857}"/>
    <cellStyle name="Calculation 2 3 13" xfId="9078" xr:uid="{713FCFAC-EAF9-4DFA-AA77-11541AE980F8}"/>
    <cellStyle name="Calculation 2 3 2" xfId="9079" xr:uid="{D4C51362-8CEC-4C58-964F-769D4EF7C87F}"/>
    <cellStyle name="Calculation 2 3 2 2" xfId="9080" xr:uid="{361C2A35-E2F5-4520-9C62-65B2CABF228C}"/>
    <cellStyle name="Calculation 2 3 2_CHECK_FX" xfId="9081" xr:uid="{16BC3B60-AE10-4EDD-BCB9-DECF364ED580}"/>
    <cellStyle name="Calculation 2 3 3" xfId="9082" xr:uid="{A386798D-71E0-4754-B3E7-833AF36A4CF0}"/>
    <cellStyle name="Calculation 2 3 4" xfId="9083" xr:uid="{90E783F9-1D30-4129-8D3E-5B3E66B73868}"/>
    <cellStyle name="Calculation 2 3 5" xfId="9084" xr:uid="{A3F83D07-E5C0-4A15-B643-D0D9979CD00F}"/>
    <cellStyle name="Calculation 2 3 6" xfId="9085" xr:uid="{933A0849-3708-4F86-A482-FB2CDC92661F}"/>
    <cellStyle name="Calculation 2 3 7" xfId="9086" xr:uid="{44CE7086-6ACC-4130-83B8-F573F79B5259}"/>
    <cellStyle name="Calculation 2 3 8" xfId="9087" xr:uid="{246F7BFC-BD57-4F2D-9326-601235D2F31E}"/>
    <cellStyle name="Calculation 2 3 9" xfId="9088" xr:uid="{8739A5B5-751C-4F4B-8B58-F076CAB2EA50}"/>
    <cellStyle name="Calculation 2 3_AgeSa_NewFormat" xfId="9089" xr:uid="{929F1E17-60C3-4817-8D1C-B72DAACC0133}"/>
    <cellStyle name="Calculation 2 4" xfId="9090" xr:uid="{69579E4F-6C30-4655-8887-22D60F042E18}"/>
    <cellStyle name="Calculation 2 4 2" xfId="9091" xr:uid="{29A78FD6-852E-47FC-A9E0-047185222DF3}"/>
    <cellStyle name="Calculation 2 4 2 2" xfId="9092" xr:uid="{2396721E-CC3A-463B-A63D-561FBB8F3349}"/>
    <cellStyle name="Calculation 2 4 2_CHECK_FX" xfId="9093" xr:uid="{CBBDC27E-87DE-49DC-94AF-F64993C3071D}"/>
    <cellStyle name="Calculation 2 4 3" xfId="9094" xr:uid="{72B03666-43C7-4494-9E69-2AEDA91964C4}"/>
    <cellStyle name="Calculation 2 4 4" xfId="9095" xr:uid="{10ECE20B-36B4-4272-B00D-65A80CD8D8E3}"/>
    <cellStyle name="Calculation 2 4_AgeSa_NewFormat" xfId="9096" xr:uid="{72248434-925A-44A1-B65C-E6FC2121FB17}"/>
    <cellStyle name="Calculation 2 5" xfId="9097" xr:uid="{3E7B68F1-198F-4392-B9EF-E2E77E1CAFE4}"/>
    <cellStyle name="Calculation 2 5 2" xfId="9098" xr:uid="{7302232E-4C01-4A36-BD0C-9B3054EAB7C8}"/>
    <cellStyle name="Calculation 2 5_CHECK_FX" xfId="9099" xr:uid="{411E7ED2-1363-4C47-9B21-093977F678E4}"/>
    <cellStyle name="Calculation 2 6" xfId="9100" xr:uid="{B3C9D433-5CB7-4E0C-B776-470C3BFA7721}"/>
    <cellStyle name="Calculation 2 7" xfId="9101" xr:uid="{D44E2A5E-86CB-471A-9827-4BCF75889329}"/>
    <cellStyle name="Calculation 2 8" xfId="9102" xr:uid="{A4E93D5C-35F5-4494-ABB0-72D78C7C24B1}"/>
    <cellStyle name="Calculation 2 9" xfId="9103" xr:uid="{A92C59D7-55B4-4BA5-95C6-80DCED6C9460}"/>
    <cellStyle name="Calculation 2_2. Exec Summary" xfId="9104" xr:uid="{445E16AC-13FB-4FEF-9490-A69EFCEAE644}"/>
    <cellStyle name="Calculation 3" xfId="9105" xr:uid="{9A868240-9FC8-4420-A65B-256EFE4C9D8E}"/>
    <cellStyle name="Calculation 3 10" xfId="9106" xr:uid="{CF66F2C4-5BB5-44A3-BADE-811ED868D244}"/>
    <cellStyle name="Calculation 3 11" xfId="9107" xr:uid="{B6F3F13F-A39B-4097-ABAC-7D7717AB5ABF}"/>
    <cellStyle name="Calculation 3 12" xfId="9108" xr:uid="{D9C8DB22-5ACD-444B-A704-CC17F9E593FC}"/>
    <cellStyle name="Calculation 3 13" xfId="9109" xr:uid="{3DE6694F-6AAC-4282-A2CC-1C2C27B30AED}"/>
    <cellStyle name="Calculation 3 2" xfId="9110" xr:uid="{2AF13D8A-9C1D-4B16-9F34-FFB16CC9B647}"/>
    <cellStyle name="Calculation 3 2 10" xfId="9111" xr:uid="{E2C18D81-89DB-4EA8-BCE7-05C6801BAFB1}"/>
    <cellStyle name="Calculation 3 2 11" xfId="9112" xr:uid="{581EA411-97D1-485D-ACF2-74C7D5EA1A07}"/>
    <cellStyle name="Calculation 3 2 12" xfId="9113" xr:uid="{BD97D405-9A94-4B19-AA39-22CA684FBA03}"/>
    <cellStyle name="Calculation 3 2 13" xfId="9114" xr:uid="{A4F6216E-FA66-41D4-AD13-53E3977F98F4}"/>
    <cellStyle name="Calculation 3 2 2" xfId="9115" xr:uid="{4FFEEDB9-1852-4579-B3F2-7698C04F1982}"/>
    <cellStyle name="Calculation 3 2 2 2" xfId="9116" xr:uid="{FDF3D6B1-DB8C-468D-B447-20909EA773A8}"/>
    <cellStyle name="Calculation 3 2 2 2 2" xfId="9117" xr:uid="{8FF9EE84-2ADA-41F8-9209-0A488FE00695}"/>
    <cellStyle name="Calculation 3 2 2 2_CHECK_FX" xfId="9118" xr:uid="{122EF8FA-BBAF-4F95-A33D-0C6F2D1DCDB1}"/>
    <cellStyle name="Calculation 3 2 2 3" xfId="9119" xr:uid="{C0F18BF1-9777-41E9-87E0-A6919F29AD32}"/>
    <cellStyle name="Calculation 3 2 2 4" xfId="9120" xr:uid="{8449BA6C-0F09-4A91-AF17-617305C1759F}"/>
    <cellStyle name="Calculation 3 2 2_CHECK_FX" xfId="9121" xr:uid="{EFBDF736-493A-4011-9B4A-A77DA2D01E1D}"/>
    <cellStyle name="Calculation 3 2 3" xfId="9122" xr:uid="{8D2EE4C2-0602-4245-936C-C2144C3A54E3}"/>
    <cellStyle name="Calculation 3 2 3 2" xfId="9123" xr:uid="{6B11C3DD-3D5C-4044-B6D2-99FC10FC349A}"/>
    <cellStyle name="Calculation 3 2 3 2 2" xfId="9124" xr:uid="{17C5235D-63DC-4F31-AE84-2DD3A45C67FE}"/>
    <cellStyle name="Calculation 3 2 3 2_CHECK_FX" xfId="9125" xr:uid="{C1746F39-7C2B-4671-9E3B-794C9A09DDEA}"/>
    <cellStyle name="Calculation 3 2 3 3" xfId="9126" xr:uid="{110974FD-6240-4065-A97B-500E6F600361}"/>
    <cellStyle name="Calculation 3 2 3 4" xfId="9127" xr:uid="{3A7C8F31-6E2E-4921-AC60-FB4EE6C0F92E}"/>
    <cellStyle name="Calculation 3 2 3_CHECK_FX" xfId="9128" xr:uid="{C5FB6143-FB01-423F-AD94-D8DF1B9C7B88}"/>
    <cellStyle name="Calculation 3 2 4" xfId="9129" xr:uid="{791FB4B0-62FE-49C7-8D13-D94A7FE1CBDD}"/>
    <cellStyle name="Calculation 3 2 4 2" xfId="9130" xr:uid="{E9F77026-0785-49A1-BFE7-1C765A2334F9}"/>
    <cellStyle name="Calculation 3 2 4_CHECK_FX" xfId="9131" xr:uid="{069E13B8-4196-485C-A537-7BA260C921E9}"/>
    <cellStyle name="Calculation 3 2 5" xfId="9132" xr:uid="{46B87087-5791-499D-BC4B-6EA0E34640FC}"/>
    <cellStyle name="Calculation 3 2 6" xfId="9133" xr:uid="{C5BFD963-B365-41AD-8DBC-92DF4024EBB6}"/>
    <cellStyle name="Calculation 3 2 7" xfId="9134" xr:uid="{015C5F93-2757-4A74-94E0-40E3C18E6B5D}"/>
    <cellStyle name="Calculation 3 2 8" xfId="9135" xr:uid="{DCEDA2B7-2C61-4D15-85A0-FC833EC0DF46}"/>
    <cellStyle name="Calculation 3 2 9" xfId="9136" xr:uid="{93318029-9F0C-44DE-B0E8-31C4E1AF6BD0}"/>
    <cellStyle name="Calculation 3 2_AgeSa_NewFormat" xfId="9137" xr:uid="{9B3029BC-2C92-4B65-A94E-C358FE2A8311}"/>
    <cellStyle name="Calculation 3 3" xfId="9138" xr:uid="{39178008-23DD-42D9-B89A-5C9889C00006}"/>
    <cellStyle name="Calculation 3 3 2" xfId="9139" xr:uid="{3685AEA1-3743-4B33-B693-EADFCE2B0ECC}"/>
    <cellStyle name="Calculation 3 3 2 2" xfId="9140" xr:uid="{0C0D57D8-003D-446D-9FFD-68B8E3397662}"/>
    <cellStyle name="Calculation 3 3 2_CHECK_FX" xfId="9141" xr:uid="{39556337-D922-4A3A-9223-8E0198DCD52B}"/>
    <cellStyle name="Calculation 3 3 3" xfId="9142" xr:uid="{604EAF70-0B77-4EBF-9259-CC787F03F3EB}"/>
    <cellStyle name="Calculation 3 3 4" xfId="9143" xr:uid="{C1E730AB-824D-4509-B502-F456325E6AF7}"/>
    <cellStyle name="Calculation 3 3_CHECK_FX" xfId="9144" xr:uid="{FDCD3210-D350-4141-BDCA-60B4DACB1389}"/>
    <cellStyle name="Calculation 3 4" xfId="9145" xr:uid="{6CD9265E-F0D6-4FA9-B41E-A16B93CA32BD}"/>
    <cellStyle name="Calculation 3 4 2" xfId="9146" xr:uid="{272E132C-4DBC-42FC-B111-EC7D7CC87BF1}"/>
    <cellStyle name="Calculation 3 4 2 2" xfId="9147" xr:uid="{6AD4CF66-216B-45B6-B644-D2021DFF2C66}"/>
    <cellStyle name="Calculation 3 4 2_CHECK_FX" xfId="9148" xr:uid="{565D4B80-D48A-4A3D-8B2E-CE862BE174B5}"/>
    <cellStyle name="Calculation 3 4 3" xfId="9149" xr:uid="{85DF634F-5169-48D0-8E99-C91CC1B86AF4}"/>
    <cellStyle name="Calculation 3 4 4" xfId="9150" xr:uid="{0E151FFD-906B-47B1-BEC8-755C432B5B3A}"/>
    <cellStyle name="Calculation 3 4_CHECK_FX" xfId="9151" xr:uid="{41B791F5-1788-4485-BEE6-C9546E912741}"/>
    <cellStyle name="Calculation 3 5" xfId="9152" xr:uid="{E860C7C9-E9E0-42EC-A027-3453801269DA}"/>
    <cellStyle name="Calculation 3 5 2" xfId="9153" xr:uid="{2A7923B0-6285-4A01-9700-815474B2660D}"/>
    <cellStyle name="Calculation 3 5_CHECK_FX" xfId="9154" xr:uid="{87FAC442-BFE2-406E-8A94-7C590488E641}"/>
    <cellStyle name="Calculation 3 6" xfId="9155" xr:uid="{A4F541D0-0EF9-4325-9C81-37BCFD0FF158}"/>
    <cellStyle name="Calculation 3 7" xfId="9156" xr:uid="{2D033522-2C63-442D-94BD-FF4F4F65248D}"/>
    <cellStyle name="Calculation 3 8" xfId="9157" xr:uid="{C5472EDC-9146-4A3F-A728-E0C7FFFCC02A}"/>
    <cellStyle name="Calculation 3 9" xfId="9158" xr:uid="{3B1DE19D-72C8-4AFC-B7B9-F72639FE47CB}"/>
    <cellStyle name="Calculation 3_AgeSA" xfId="9159" xr:uid="{885B81F5-0F1E-4D5E-BFBA-79155B2034B8}"/>
    <cellStyle name="Calculation 4" xfId="9160" xr:uid="{ECE8BAF7-A520-4A3E-8A66-06A35C01E60C}"/>
    <cellStyle name="Calculation 4 2" xfId="9161" xr:uid="{9ACF2C7D-6287-4BF3-B052-0FFF2B3DA416}"/>
    <cellStyle name="Calculation 4 2 2" xfId="9162" xr:uid="{7208A7D9-2072-4C0F-A08E-4E783C1A45B9}"/>
    <cellStyle name="Calculation 4 2 2 2" xfId="9163" xr:uid="{20AFA7A8-28BF-4720-90FB-E55144F2F1E4}"/>
    <cellStyle name="Calculation 4 2 2 2 2" xfId="9164" xr:uid="{536C9E72-DC16-4CA4-A4EB-2B56F6440FEB}"/>
    <cellStyle name="Calculation 4 2 2 2_CHECK_FX" xfId="9165" xr:uid="{53069898-DD4C-4991-A650-26DB4AD76CAB}"/>
    <cellStyle name="Calculation 4 2 2 3" xfId="9166" xr:uid="{E2872616-EC83-4BCA-8C30-A025BB22DEF2}"/>
    <cellStyle name="Calculation 4 2 2 4" xfId="9167" xr:uid="{849F1285-F9A3-42D5-8AEC-A058B1F669C6}"/>
    <cellStyle name="Calculation 4 2 2_CHECK_FX" xfId="9168" xr:uid="{C2C27F4B-FC29-4C2A-AF62-938E9B648141}"/>
    <cellStyle name="Calculation 4 2 3" xfId="9169" xr:uid="{3E8EEB8E-04C2-47C1-B7E7-60178C2737A3}"/>
    <cellStyle name="Calculation 4 2 3 2" xfId="9170" xr:uid="{6A0D19F6-5376-4D3B-8231-CE650545DD28}"/>
    <cellStyle name="Calculation 4 2 3 2 2" xfId="9171" xr:uid="{06C48021-D15D-4E03-90E4-8893ACEB9E42}"/>
    <cellStyle name="Calculation 4 2 3 2_CHECK_FX" xfId="9172" xr:uid="{999D4B46-940C-4556-93DA-DA7FE7115C68}"/>
    <cellStyle name="Calculation 4 2 3 3" xfId="9173" xr:uid="{ECDA88FD-8924-479A-BAAA-9C01C8E77ED9}"/>
    <cellStyle name="Calculation 4 2 3 4" xfId="9174" xr:uid="{5FD46E92-14BF-48CF-8B12-3589ED512BDA}"/>
    <cellStyle name="Calculation 4 2 3_CHECK_FX" xfId="9175" xr:uid="{1383145D-C807-4B36-ADCC-D120D9114250}"/>
    <cellStyle name="Calculation 4 2 4" xfId="9176" xr:uid="{D902A40A-53B7-4301-ACB4-5891398B0794}"/>
    <cellStyle name="Calculation 4 2 4 2" xfId="9177" xr:uid="{56F59A93-9942-4588-B449-930F9A9A3B52}"/>
    <cellStyle name="Calculation 4 2 4_CHECK_FX" xfId="9178" xr:uid="{0D9720C2-7EBD-4950-9137-5526E96FF31F}"/>
    <cellStyle name="Calculation 4 2 5" xfId="9179" xr:uid="{BE161CCE-A3EE-4EE6-8EEB-242A765F6648}"/>
    <cellStyle name="Calculation 4 2 6" xfId="9180" xr:uid="{EC994B2F-7794-4817-A90D-AB7FBE5E789D}"/>
    <cellStyle name="Calculation 4 2_CHECK_FX" xfId="9181" xr:uid="{A551BA45-5CF9-49F4-8AB1-C1244510B436}"/>
    <cellStyle name="Calculation 4 3" xfId="9182" xr:uid="{94987ACD-32A9-4F42-BF75-59AC59945FCB}"/>
    <cellStyle name="Calculation 4 3 2" xfId="9183" xr:uid="{315F7305-43A9-4BD2-B6D0-6CDB540EE23C}"/>
    <cellStyle name="Calculation 4 3 2 2" xfId="9184" xr:uid="{673EF80B-5068-4657-9036-A335CE697959}"/>
    <cellStyle name="Calculation 4 3 2_CHECK_FX" xfId="9185" xr:uid="{140B019F-FBF4-4751-AE21-8953AC5D70A2}"/>
    <cellStyle name="Calculation 4 3 3" xfId="9186" xr:uid="{ECBD3A55-9A4A-45ED-B12F-E8DC1938055F}"/>
    <cellStyle name="Calculation 4 3 4" xfId="9187" xr:uid="{1E9051A5-E55C-4D48-846E-6B33FFB2EE94}"/>
    <cellStyle name="Calculation 4 3_CHECK_FX" xfId="9188" xr:uid="{6C7AEE3D-AB20-43C1-98FF-0887EA2D9E3B}"/>
    <cellStyle name="Calculation 4 4" xfId="9189" xr:uid="{1AA51E69-47FA-47F8-838A-E1FC42AFA601}"/>
    <cellStyle name="Calculation 4 4 2" xfId="9190" xr:uid="{50F71DF4-B046-43AC-8701-E47629AA12EA}"/>
    <cellStyle name="Calculation 4 4 2 2" xfId="9191" xr:uid="{8D59016D-0D51-49AE-8A17-DB57D9F2BD61}"/>
    <cellStyle name="Calculation 4 4 2_CHECK_FX" xfId="9192" xr:uid="{46507517-7CD1-4A9F-9D13-194DB9BC62D9}"/>
    <cellStyle name="Calculation 4 4 3" xfId="9193" xr:uid="{1635813C-57D7-4A77-B813-7A8C1D7360C4}"/>
    <cellStyle name="Calculation 4 4 4" xfId="9194" xr:uid="{AB18930B-7128-4046-85B9-C3443EC86457}"/>
    <cellStyle name="Calculation 4 4_CHECK_FX" xfId="9195" xr:uid="{81AEDFD7-81BA-4A9E-8CB4-20D4A365D6F1}"/>
    <cellStyle name="Calculation 4 5" xfId="9196" xr:uid="{2D47C12A-9F26-4CF5-AC61-763B83109D3B}"/>
    <cellStyle name="Calculation 4 5 2" xfId="9197" xr:uid="{5E05ADF3-EE7F-442E-AF5E-6DB5C00368E4}"/>
    <cellStyle name="Calculation 4 5_CHECK_FX" xfId="9198" xr:uid="{8D0F6DDA-A66A-49D3-9FE6-F74AE80EF756}"/>
    <cellStyle name="Calculation 4 6" xfId="9199" xr:uid="{6446DF12-1B64-4123-BFF5-60A8923F35BB}"/>
    <cellStyle name="Calculation 4 7" xfId="9200" xr:uid="{AE0799BC-E6F0-4A52-AC55-98B644AE884F}"/>
    <cellStyle name="Calculation 4_CHECK_FX" xfId="9201" xr:uid="{C4F88A68-BBF2-45F2-A363-18CB738363DA}"/>
    <cellStyle name="Calculation 5" xfId="9202" xr:uid="{8E9F898A-F96F-4F9E-8BC5-1703AD2D9201}"/>
    <cellStyle name="Calculation 5 2" xfId="9203" xr:uid="{80317F92-0CEB-41E3-95D1-4AD5EBC0CDEA}"/>
    <cellStyle name="Calculation 5 2 2" xfId="9204" xr:uid="{B8CA3574-528D-4D60-B893-94CE69FAE7A6}"/>
    <cellStyle name="Calculation 5 2 2 2" xfId="9205" xr:uid="{E6076464-C10C-4155-8D61-1C5B8042D107}"/>
    <cellStyle name="Calculation 5 2 2 2 2" xfId="9206" xr:uid="{6FC26461-8A96-412C-BFC0-682EFA2F2DE5}"/>
    <cellStyle name="Calculation 5 2 2 2_CHECK_FX" xfId="9207" xr:uid="{4A6F029C-A13C-4B12-AE44-C02732351DA8}"/>
    <cellStyle name="Calculation 5 2 2 3" xfId="9208" xr:uid="{DA2DE457-D5B9-43EB-883E-5109D12F90C3}"/>
    <cellStyle name="Calculation 5 2 2 4" xfId="9209" xr:uid="{9E5A4A50-61E5-40A3-B4AE-CFA20DABB056}"/>
    <cellStyle name="Calculation 5 2 2_CHECK_FX" xfId="9210" xr:uid="{70F29981-4BC3-406D-BE2C-21FA6CD9E8EF}"/>
    <cellStyle name="Calculation 5 2 3" xfId="9211" xr:uid="{5BB8398A-B49D-4FFC-89F6-4F46718365D8}"/>
    <cellStyle name="Calculation 5 2 3 2" xfId="9212" xr:uid="{E18544B9-7538-4683-BD74-5161493D943A}"/>
    <cellStyle name="Calculation 5 2 3 2 2" xfId="9213" xr:uid="{C410D6A7-F0FE-4007-B73F-AD821E725B92}"/>
    <cellStyle name="Calculation 5 2 3 2_CHECK_FX" xfId="9214" xr:uid="{7149EAB1-8560-4152-910D-4034B42BECD6}"/>
    <cellStyle name="Calculation 5 2 3 3" xfId="9215" xr:uid="{43A818BB-D384-46C3-8158-21A93EB582CF}"/>
    <cellStyle name="Calculation 5 2 3 4" xfId="9216" xr:uid="{FAD8FE49-7239-47BA-BB1D-34768847B362}"/>
    <cellStyle name="Calculation 5 2 3_CHECK_FX" xfId="9217" xr:uid="{A93A6BCB-1565-4310-9421-4E4AEE4DCD00}"/>
    <cellStyle name="Calculation 5 2 4" xfId="9218" xr:uid="{3DE9BA40-327F-4238-9B17-A937ECC54A6E}"/>
    <cellStyle name="Calculation 5 2 4 2" xfId="9219" xr:uid="{8BCFCC18-9C47-427D-8868-0A7DEA83DF0A}"/>
    <cellStyle name="Calculation 5 2 4_CHECK_FX" xfId="9220" xr:uid="{363F87E3-1D1D-478B-8EFD-15781F5B94E0}"/>
    <cellStyle name="Calculation 5 2 5" xfId="9221" xr:uid="{8029EFA9-9E81-41A8-A001-1777D48112D7}"/>
    <cellStyle name="Calculation 5 2 6" xfId="9222" xr:uid="{715AECB6-55F3-40C9-AC90-EAAF1CC11C6A}"/>
    <cellStyle name="Calculation 5 2_CHECK_FX" xfId="9223" xr:uid="{D99B60FE-9D71-43F3-9815-69A4BF4E70C9}"/>
    <cellStyle name="Calculation 5 3" xfId="9224" xr:uid="{0DF2CC08-F7E7-4D85-BAA5-5352A23C5783}"/>
    <cellStyle name="Calculation 5 3 2" xfId="9225" xr:uid="{F6D3291C-D168-4090-B5DA-C25CD144DDB4}"/>
    <cellStyle name="Calculation 5 3 2 2" xfId="9226" xr:uid="{592D70F1-9F3F-46CA-8665-09699CD66E8D}"/>
    <cellStyle name="Calculation 5 3 2_CHECK_FX" xfId="9227" xr:uid="{FFF04CD3-8671-447F-B26A-C1466569F710}"/>
    <cellStyle name="Calculation 5 3 3" xfId="9228" xr:uid="{5AD01C95-C6D0-4C45-B214-377A6B252CE2}"/>
    <cellStyle name="Calculation 5 3 4" xfId="9229" xr:uid="{D113F907-8D70-416F-A0CD-9E822964466E}"/>
    <cellStyle name="Calculation 5 3_CHECK_FX" xfId="9230" xr:uid="{C15611A3-2CD5-4771-9052-6AE3D164724D}"/>
    <cellStyle name="Calculation 5 4" xfId="9231" xr:uid="{A3C9D11A-48C3-416F-BCE7-E6E72B2B31FA}"/>
    <cellStyle name="Calculation 5 4 2" xfId="9232" xr:uid="{06BC6454-B04C-4CE6-AB9B-CB01A05BD819}"/>
    <cellStyle name="Calculation 5 4 2 2" xfId="9233" xr:uid="{A3230AB9-6446-4A87-A3CD-FBE26D02945E}"/>
    <cellStyle name="Calculation 5 4 2_CHECK_FX" xfId="9234" xr:uid="{72D0EC0C-9ED9-4505-ADE1-A47C3DCC4ADC}"/>
    <cellStyle name="Calculation 5 4 3" xfId="9235" xr:uid="{03F93EB3-4F4F-48FD-8E95-26B11B6C21CE}"/>
    <cellStyle name="Calculation 5 4 4" xfId="9236" xr:uid="{82A5642D-AF24-4F99-BB27-A3A65E7F21C2}"/>
    <cellStyle name="Calculation 5 4_CHECK_FX" xfId="9237" xr:uid="{8F4116B0-DB48-41BB-9F05-BE512BFF0F6D}"/>
    <cellStyle name="Calculation 5 5" xfId="9238" xr:uid="{7EC3A84D-C0F7-4C4A-A63B-52879A212E37}"/>
    <cellStyle name="Calculation 5 5 2" xfId="9239" xr:uid="{0139257A-8977-4420-84B0-6F7351BF1F10}"/>
    <cellStyle name="Calculation 5 5_CHECK_FX" xfId="9240" xr:uid="{C0758F0B-BE6A-49F6-B499-4C61FA54BA03}"/>
    <cellStyle name="Calculation 5 6" xfId="9241" xr:uid="{F506DD0F-9676-453F-8392-6B1E3BD9A7B7}"/>
    <cellStyle name="Calculation 5 7" xfId="9242" xr:uid="{11B2FF0A-A733-458F-B849-748F1EEE0B06}"/>
    <cellStyle name="Calculation 5_CHECK_FX" xfId="9243" xr:uid="{FF233213-A5D5-4381-BFDE-365B531EC8F7}"/>
    <cellStyle name="Calculation 6" xfId="9244" xr:uid="{157C04E1-7E56-41C1-A4BC-B9ED001E1A76}"/>
    <cellStyle name="Calculation 6 2" xfId="9245" xr:uid="{68A7F9F2-D50E-4500-8A50-BEB752D256C8}"/>
    <cellStyle name="Calculation 6 2 2" xfId="9246" xr:uid="{3FC37727-D35E-4229-82B6-3223A5A255F8}"/>
    <cellStyle name="Calculation 6 2 2 2" xfId="9247" xr:uid="{9880CA94-6182-47D3-851F-57CCB5F80980}"/>
    <cellStyle name="Calculation 6 2 2 2 2" xfId="9248" xr:uid="{192DAA07-4049-4112-8F93-FED1108504AE}"/>
    <cellStyle name="Calculation 6 2 2 2_CHECK_FX" xfId="9249" xr:uid="{9BEB1A58-C6D7-45FB-B38E-2BFF24AFB8F3}"/>
    <cellStyle name="Calculation 6 2 2 3" xfId="9250" xr:uid="{DF1689E0-18DE-4E4C-B30F-62F27F5F8428}"/>
    <cellStyle name="Calculation 6 2 2 4" xfId="9251" xr:uid="{2BE18649-D81C-42BE-B3B2-1CDD9B5B185B}"/>
    <cellStyle name="Calculation 6 2 2_CHECK_FX" xfId="9252" xr:uid="{1F6B0699-3C17-4250-9F3D-825B39C94B93}"/>
    <cellStyle name="Calculation 6 2 3" xfId="9253" xr:uid="{CA2F198D-257E-44EC-9D07-32D1793B4AF0}"/>
    <cellStyle name="Calculation 6 2 3 2" xfId="9254" xr:uid="{E3A56A48-628A-45F8-A952-4A0F3DF9DACC}"/>
    <cellStyle name="Calculation 6 2 3 2 2" xfId="9255" xr:uid="{A96EA796-1D36-411F-BC0E-C3AEA7091795}"/>
    <cellStyle name="Calculation 6 2 3 2_CHECK_FX" xfId="9256" xr:uid="{4C2016A5-35B6-49B6-8DE2-19624B4504E5}"/>
    <cellStyle name="Calculation 6 2 3 3" xfId="9257" xr:uid="{42F21479-B39B-42FD-8808-48C63C598053}"/>
    <cellStyle name="Calculation 6 2 3 4" xfId="9258" xr:uid="{EF2EE8E6-5D83-495A-B5F3-AC9517B9869B}"/>
    <cellStyle name="Calculation 6 2 3_CHECK_FX" xfId="9259" xr:uid="{A47B2D9F-A7C3-4019-8632-EEC378672FAD}"/>
    <cellStyle name="Calculation 6 2 4" xfId="9260" xr:uid="{1D118E34-D499-47D3-B0BF-D5665A00878C}"/>
    <cellStyle name="Calculation 6 2 4 2" xfId="9261" xr:uid="{84E7318A-40DF-419F-B5BF-DC4B979EE30A}"/>
    <cellStyle name="Calculation 6 2 4_CHECK_FX" xfId="9262" xr:uid="{C5EB51AE-B1B2-4741-9114-C16CB89F87ED}"/>
    <cellStyle name="Calculation 6 2 5" xfId="9263" xr:uid="{AC427011-FDF4-4A36-9BAA-FCA84149BB5C}"/>
    <cellStyle name="Calculation 6 2 6" xfId="9264" xr:uid="{876D1698-DA47-4E7D-9D19-F5F3C9E889AF}"/>
    <cellStyle name="Calculation 6 2_CHECK_FX" xfId="9265" xr:uid="{4092A1BB-AD76-4E5B-976A-1551E6A6ABF2}"/>
    <cellStyle name="Calculation 6 3" xfId="9266" xr:uid="{9D34EDFC-F63E-4613-B310-47FF1B1D8153}"/>
    <cellStyle name="Calculation 6 3 2" xfId="9267" xr:uid="{B4687413-7E37-416F-ADFD-636D4F0A46CA}"/>
    <cellStyle name="Calculation 6 3 2 2" xfId="9268" xr:uid="{07059115-BF2C-429C-A102-E679BF5E830E}"/>
    <cellStyle name="Calculation 6 3 2_CHECK_FX" xfId="9269" xr:uid="{FE004C5E-76A7-4A78-8931-1D2CF257D870}"/>
    <cellStyle name="Calculation 6 3 3" xfId="9270" xr:uid="{9EFF141E-C10D-4597-A960-839A2A1F35DB}"/>
    <cellStyle name="Calculation 6 3 4" xfId="9271" xr:uid="{9754E0CC-C29E-48F0-A097-F712004026BC}"/>
    <cellStyle name="Calculation 6 3_CHECK_FX" xfId="9272" xr:uid="{8952ADAF-E0FB-43C9-872C-EF267B8E54B3}"/>
    <cellStyle name="Calculation 6 4" xfId="9273" xr:uid="{460135B5-50A2-47AC-8655-BAD3A5B6B88D}"/>
    <cellStyle name="Calculation 6 4 2" xfId="9274" xr:uid="{161C38AA-4CD0-4101-85DD-1CCC28D6C314}"/>
    <cellStyle name="Calculation 6 4 2 2" xfId="9275" xr:uid="{2732A979-9753-4D27-8791-860745DB91FD}"/>
    <cellStyle name="Calculation 6 4 2_CHECK_FX" xfId="9276" xr:uid="{CF09F4BD-19F5-473F-B72E-03DCA2663C3A}"/>
    <cellStyle name="Calculation 6 4 3" xfId="9277" xr:uid="{DC7FA8F5-4CC0-4634-860F-B5E38FCA751B}"/>
    <cellStyle name="Calculation 6 4 4" xfId="9278" xr:uid="{D2C303D3-2A51-4462-8A8A-F688229483A0}"/>
    <cellStyle name="Calculation 6 4_CHECK_FX" xfId="9279" xr:uid="{B22C0BAA-2965-4C59-9697-181CAF0CB465}"/>
    <cellStyle name="Calculation 6 5" xfId="9280" xr:uid="{25B2CF40-6E81-48C6-9B32-AE1EDE3437E5}"/>
    <cellStyle name="Calculation 6 5 2" xfId="9281" xr:uid="{0E17890C-BFDC-4E96-928A-E749FE6C6698}"/>
    <cellStyle name="Calculation 6 5_CHECK_FX" xfId="9282" xr:uid="{6680D0BE-C086-4F8E-9970-358043CC34D8}"/>
    <cellStyle name="Calculation 6 6" xfId="9283" xr:uid="{0C6BEAE3-481D-4B44-8CB7-C21E7E1D383B}"/>
    <cellStyle name="Calculation 6 7" xfId="9284" xr:uid="{396B1993-C06B-4093-92B7-583B31ADE983}"/>
    <cellStyle name="Calculation 6_CHECK_FX" xfId="9285" xr:uid="{3A5DBAF3-6DC2-41C7-8729-0598A6BEF8EE}"/>
    <cellStyle name="Calculation 7" xfId="9286" xr:uid="{0C16C58F-D660-4DF8-AF13-6AE72A8F6DD6}"/>
    <cellStyle name="Calculation 7 2" xfId="9287" xr:uid="{8AD8737D-AF9B-42D4-9B58-FB53014D09BA}"/>
    <cellStyle name="Calculation 7 2 2" xfId="9288" xr:uid="{28D45AEB-8DA3-4C35-8C20-44EC338172C3}"/>
    <cellStyle name="Calculation 7 2 2 2" xfId="9289" xr:uid="{DC16C6C9-8317-4498-A29B-AEAE9796B36A}"/>
    <cellStyle name="Calculation 7 2 2 2 2" xfId="9290" xr:uid="{A4896DA0-4BE9-41E8-A4D5-C2FE3812FD0B}"/>
    <cellStyle name="Calculation 7 2 2 2_CHECK_FX" xfId="9291" xr:uid="{C2C565E6-F11E-4211-90BD-6402A9D74C63}"/>
    <cellStyle name="Calculation 7 2 2 3" xfId="9292" xr:uid="{1D40CBD1-5DD9-4BE6-80EA-2F622B0A6B13}"/>
    <cellStyle name="Calculation 7 2 2 4" xfId="9293" xr:uid="{49EE7386-68ED-40E4-B122-0CA0B80E700F}"/>
    <cellStyle name="Calculation 7 2 2_CHECK_FX" xfId="9294" xr:uid="{63474E63-67E4-4FCA-824E-39A2DE322174}"/>
    <cellStyle name="Calculation 7 2 3" xfId="9295" xr:uid="{26832859-BB22-48E5-A0EC-5F251C0FEF2D}"/>
    <cellStyle name="Calculation 7 2 3 2" xfId="9296" xr:uid="{C14D1D92-F1AC-443F-A6C3-A127D7148C25}"/>
    <cellStyle name="Calculation 7 2 3 2 2" xfId="9297" xr:uid="{808BD62C-5079-4558-85C4-850BDC440768}"/>
    <cellStyle name="Calculation 7 2 3 2_CHECK_FX" xfId="9298" xr:uid="{050A72F8-9018-4338-9053-E779C47CBCD5}"/>
    <cellStyle name="Calculation 7 2 3 3" xfId="9299" xr:uid="{049E5E3E-DADC-4478-AAAE-4153195058CB}"/>
    <cellStyle name="Calculation 7 2 3 4" xfId="9300" xr:uid="{2925E26A-CF12-4BBC-9BE8-93A71C351BC9}"/>
    <cellStyle name="Calculation 7 2 3_CHECK_FX" xfId="9301" xr:uid="{FB1487DE-2A3D-4B22-9CA1-9CFAE8BBA250}"/>
    <cellStyle name="Calculation 7 2 4" xfId="9302" xr:uid="{5EB0A064-32E3-48A9-870B-5C0915AD7C90}"/>
    <cellStyle name="Calculation 7 2 4 2" xfId="9303" xr:uid="{8EA69E44-51B0-40D7-9A40-917A2C60C2A1}"/>
    <cellStyle name="Calculation 7 2 4_CHECK_FX" xfId="9304" xr:uid="{D30AD18F-615C-46F3-8829-82A809B748AC}"/>
    <cellStyle name="Calculation 7 2 5" xfId="9305" xr:uid="{F183169F-414F-4910-94E9-CDC8199354E3}"/>
    <cellStyle name="Calculation 7 2 6" xfId="9306" xr:uid="{F9688C70-D40E-4CCE-B4FE-D49BA67FC976}"/>
    <cellStyle name="Calculation 7 2_CHECK_FX" xfId="9307" xr:uid="{0C370ECF-C7A3-4671-B81D-1A86E2F24807}"/>
    <cellStyle name="Calculation 7 3" xfId="9308" xr:uid="{F69C798C-7781-4BD9-929F-1D5356FF48EC}"/>
    <cellStyle name="Calculation 7 3 2" xfId="9309" xr:uid="{12E7E3CF-55B7-45A5-9895-70AA65EBCEEA}"/>
    <cellStyle name="Calculation 7 3 2 2" xfId="9310" xr:uid="{8274C5EC-5475-411B-8276-4274BAB506B2}"/>
    <cellStyle name="Calculation 7 3 2_CHECK_FX" xfId="9311" xr:uid="{D1FBDA8C-78CE-4CE2-B6FF-0D8BB0746E10}"/>
    <cellStyle name="Calculation 7 3 3" xfId="9312" xr:uid="{388F404D-7A90-4CA9-BFF8-8316AFEC94D1}"/>
    <cellStyle name="Calculation 7 3 4" xfId="9313" xr:uid="{4FB903C6-F699-45A7-9A52-E857C7C849C0}"/>
    <cellStyle name="Calculation 7 3_CHECK_FX" xfId="9314" xr:uid="{F9A6851B-52E8-47C1-82B0-C05A681EFB5D}"/>
    <cellStyle name="Calculation 7 4" xfId="9315" xr:uid="{40168B9A-F782-4CCE-BF51-34800A76D7E5}"/>
    <cellStyle name="Calculation 7 4 2" xfId="9316" xr:uid="{EA335490-1892-464C-828F-1A78E88A453E}"/>
    <cellStyle name="Calculation 7 4 2 2" xfId="9317" xr:uid="{9E429AEB-CC22-4E30-A828-D384040F20C0}"/>
    <cellStyle name="Calculation 7 4 2_CHECK_FX" xfId="9318" xr:uid="{02A2AB6A-F619-49FB-9AC1-715AC4585177}"/>
    <cellStyle name="Calculation 7 4 3" xfId="9319" xr:uid="{3281EB16-ECD5-4A9D-8D63-C5477150CA38}"/>
    <cellStyle name="Calculation 7 4 4" xfId="9320" xr:uid="{43A38311-C77B-4B49-AD89-935ECC07D9EF}"/>
    <cellStyle name="Calculation 7 4_CHECK_FX" xfId="9321" xr:uid="{BBBCA767-77BD-440B-8623-D8E4A43C96A2}"/>
    <cellStyle name="Calculation 7 5" xfId="9322" xr:uid="{DDA9CC2C-438F-417D-B44A-A88DCE42D88F}"/>
    <cellStyle name="Calculation 7 5 2" xfId="9323" xr:uid="{47DCC38F-66BB-46E3-9EA4-C4918E8E8E21}"/>
    <cellStyle name="Calculation 7 5_CHECK_FX" xfId="9324" xr:uid="{CD41B2BF-DB37-4616-BC74-CF5DB3DFAADD}"/>
    <cellStyle name="Calculation 7 6" xfId="9325" xr:uid="{134756F3-BCA6-4EDB-8A05-1038AA312037}"/>
    <cellStyle name="Calculation 7 7" xfId="9326" xr:uid="{B673C718-5B4E-40DB-B5DB-198381F2FDD0}"/>
    <cellStyle name="Calculation 7_CHECK_FX" xfId="9327" xr:uid="{3F7988EC-4376-4BFE-903D-71379D4B8DF6}"/>
    <cellStyle name="Calculation 8" xfId="9328" xr:uid="{9F46E423-BF7A-4911-AC0B-38E26FB7F008}"/>
    <cellStyle name="Calculation 8 2" xfId="9329" xr:uid="{3FB5FB05-CE18-4437-9C8D-E8C6FA1F97D4}"/>
    <cellStyle name="Calculation 8 2 2" xfId="9330" xr:uid="{2A583E15-159E-4824-8852-609CD4290423}"/>
    <cellStyle name="Calculation 8 2 2 2" xfId="9331" xr:uid="{E7205900-3DFB-4F7B-BB9B-ADA65573E8E9}"/>
    <cellStyle name="Calculation 8 2 2 2 2" xfId="9332" xr:uid="{ACB9B45B-F9B9-4691-9AE5-2FF18CC68891}"/>
    <cellStyle name="Calculation 8 2 2 2_CHECK_FX" xfId="9333" xr:uid="{374C6A03-CBC1-45C0-8ABE-7BC34FF4F768}"/>
    <cellStyle name="Calculation 8 2 2 3" xfId="9334" xr:uid="{BA018FEE-B252-4D2F-9C87-120D5E3158AA}"/>
    <cellStyle name="Calculation 8 2 2 4" xfId="9335" xr:uid="{F5BBE482-309B-44DD-9BE6-EB82A89F0258}"/>
    <cellStyle name="Calculation 8 2 2_CHECK_FX" xfId="9336" xr:uid="{692DE0D8-5427-4A43-8209-41F0172883A6}"/>
    <cellStyle name="Calculation 8 2 3" xfId="9337" xr:uid="{D0243DF4-0239-466A-B67A-7AE0937D10E2}"/>
    <cellStyle name="Calculation 8 2 3 2" xfId="9338" xr:uid="{0C47A52D-1A21-4695-B478-F242886A4F48}"/>
    <cellStyle name="Calculation 8 2 3 2 2" xfId="9339" xr:uid="{F2D0B4F1-D057-4417-B110-E2F3DD63584F}"/>
    <cellStyle name="Calculation 8 2 3 2_CHECK_FX" xfId="9340" xr:uid="{E08B82D5-CCC0-48DE-8D2F-5D11E988B91F}"/>
    <cellStyle name="Calculation 8 2 3 3" xfId="9341" xr:uid="{D3FA7B45-406F-4618-983F-E392E9AFAAE1}"/>
    <cellStyle name="Calculation 8 2 3 4" xfId="9342" xr:uid="{FD9B4C43-E925-42BB-8748-23E025057820}"/>
    <cellStyle name="Calculation 8 2 3_CHECK_FX" xfId="9343" xr:uid="{592F855F-DD48-4061-B0F7-9D45CAFFF9FD}"/>
    <cellStyle name="Calculation 8 2 4" xfId="9344" xr:uid="{2786914B-3BFF-4398-9B20-C849D3799AAE}"/>
    <cellStyle name="Calculation 8 2 4 2" xfId="9345" xr:uid="{FDDEC4F7-D04D-4F70-BDCF-57D9BBF7DC40}"/>
    <cellStyle name="Calculation 8 2 4_CHECK_FX" xfId="9346" xr:uid="{3CEA936A-1BF1-46D6-808E-6C3FF633B2FB}"/>
    <cellStyle name="Calculation 8 2 5" xfId="9347" xr:uid="{F8C12E4A-81B6-42BD-8D7A-4976BD9CE8B3}"/>
    <cellStyle name="Calculation 8 2 6" xfId="9348" xr:uid="{652B95A9-206E-4957-9D13-61FE714CE8AB}"/>
    <cellStyle name="Calculation 8 2_CHECK_FX" xfId="9349" xr:uid="{70A78AB6-14B1-4357-AF28-CB35831D7E96}"/>
    <cellStyle name="Calculation 8 3" xfId="9350" xr:uid="{EDA8C8AC-0EDE-4A34-91ED-540F797587AD}"/>
    <cellStyle name="Calculation 8 3 2" xfId="9351" xr:uid="{FD8E01ED-2F95-402D-B6D3-F42C13DC0655}"/>
    <cellStyle name="Calculation 8 3 2 2" xfId="9352" xr:uid="{FEBCFEB1-3BB8-4A07-8B51-97FFCF651C11}"/>
    <cellStyle name="Calculation 8 3 2_CHECK_FX" xfId="9353" xr:uid="{25CB9760-8B6D-4A57-9238-D0CA62D343D6}"/>
    <cellStyle name="Calculation 8 3 3" xfId="9354" xr:uid="{1BC28EBF-876C-48A6-BA12-2D675F4C75BA}"/>
    <cellStyle name="Calculation 8 3 4" xfId="9355" xr:uid="{31B2331E-EFDC-4AF0-BE54-CA1DE61B7464}"/>
    <cellStyle name="Calculation 8 3_CHECK_FX" xfId="9356" xr:uid="{81739539-0C27-4A48-8DFF-B460AC55CC38}"/>
    <cellStyle name="Calculation 8 4" xfId="9357" xr:uid="{929E2DBF-9313-4236-8450-8AF20EDE8022}"/>
    <cellStyle name="Calculation 8 4 2" xfId="9358" xr:uid="{C4435B22-80F5-4804-947B-6ED616022157}"/>
    <cellStyle name="Calculation 8 4 2 2" xfId="9359" xr:uid="{3D53EB83-E680-494E-BD33-4FD6FAAF5255}"/>
    <cellStyle name="Calculation 8 4 2_CHECK_FX" xfId="9360" xr:uid="{3FB01CBE-6BED-414C-B46D-4A28AE055131}"/>
    <cellStyle name="Calculation 8 4 3" xfId="9361" xr:uid="{F549DA84-BD5F-4BC2-B35A-D12B7250B4B8}"/>
    <cellStyle name="Calculation 8 4 4" xfId="9362" xr:uid="{F5290603-1998-4983-B3CF-27252E92D713}"/>
    <cellStyle name="Calculation 8 4_CHECK_FX" xfId="9363" xr:uid="{7A266D16-4964-4CD6-9783-F8F3CB613A96}"/>
    <cellStyle name="Calculation 8 5" xfId="9364" xr:uid="{AB9E527F-9F27-455C-A457-9830BCDE2C9B}"/>
    <cellStyle name="Calculation 8 5 2" xfId="9365" xr:uid="{50525596-E969-4966-BBD7-EA63D60472F3}"/>
    <cellStyle name="Calculation 8 5_CHECK_FX" xfId="9366" xr:uid="{53FDFEF8-8128-4E1A-A084-43E8EC7449EC}"/>
    <cellStyle name="Calculation 8 6" xfId="9367" xr:uid="{A05CDEF4-435D-45F3-974B-A79FF8E58A76}"/>
    <cellStyle name="Calculation 8 7" xfId="9368" xr:uid="{6DE37F41-6C9B-47DE-BF79-B64AFD88D52C}"/>
    <cellStyle name="Calculation 8_CHECK_FX" xfId="9369" xr:uid="{0C1E2177-BCB0-4812-910E-79B52B10EECE}"/>
    <cellStyle name="Calculation 9" xfId="9370" xr:uid="{8B744969-AD4C-47D9-B053-9D023B939D37}"/>
    <cellStyle name="Calculation 9 2" xfId="9371" xr:uid="{2BB4F551-F93A-4ABF-8450-1F4EF869CA8A}"/>
    <cellStyle name="Calculation 9 2 2" xfId="9372" xr:uid="{2A13F7CE-7EDB-470B-951B-931BD4034D60}"/>
    <cellStyle name="Calculation 9 2 2 2" xfId="9373" xr:uid="{616ECC78-F1BF-4118-84B2-576BFEC24127}"/>
    <cellStyle name="Calculation 9 2 2 2 2" xfId="9374" xr:uid="{2E40A61F-D6E8-4B55-9D0C-172D086F8838}"/>
    <cellStyle name="Calculation 9 2 2 2_CHECK_FX" xfId="9375" xr:uid="{5DA3BCAE-E6B0-438C-AF6F-A97097A947A9}"/>
    <cellStyle name="Calculation 9 2 2 3" xfId="9376" xr:uid="{1CCB2196-DAAC-45DE-BA2D-84B20143E397}"/>
    <cellStyle name="Calculation 9 2 2 4" xfId="9377" xr:uid="{EDD3F74B-56C6-4317-AF63-AEABC00A468A}"/>
    <cellStyle name="Calculation 9 2 2_CHECK_FX" xfId="9378" xr:uid="{82633365-5850-4F9E-9ED9-993C1D4CAC23}"/>
    <cellStyle name="Calculation 9 2 3" xfId="9379" xr:uid="{C11E8206-F303-4B1C-B339-628E3EA89688}"/>
    <cellStyle name="Calculation 9 2 3 2" xfId="9380" xr:uid="{3DB680AC-34F8-4A2B-911C-96D01AEA6CF0}"/>
    <cellStyle name="Calculation 9 2 3 2 2" xfId="9381" xr:uid="{2675AE8F-7F79-4D9F-B114-37C62B530978}"/>
    <cellStyle name="Calculation 9 2 3 2_CHECK_FX" xfId="9382" xr:uid="{E9861001-F782-44FA-B39E-E5E74C356609}"/>
    <cellStyle name="Calculation 9 2 3 3" xfId="9383" xr:uid="{6FAF698C-DAE3-4A11-AEA7-B7C59B95CB32}"/>
    <cellStyle name="Calculation 9 2 3 4" xfId="9384" xr:uid="{91BD88D0-656C-470A-B82E-A26F38D48298}"/>
    <cellStyle name="Calculation 9 2 3_CHECK_FX" xfId="9385" xr:uid="{2C0B5656-D18C-46AA-BCE4-BAC5DFB5AE22}"/>
    <cellStyle name="Calculation 9 2 4" xfId="9386" xr:uid="{36CC0527-E4B8-4EF8-B02F-64C423FB635D}"/>
    <cellStyle name="Calculation 9 2 4 2" xfId="9387" xr:uid="{6248DCD2-BA3E-4AE2-A3F0-C270D5D5C6ED}"/>
    <cellStyle name="Calculation 9 2 4_CHECK_FX" xfId="9388" xr:uid="{F4318B88-7CFB-4B7B-9248-C7F9EB0C9229}"/>
    <cellStyle name="Calculation 9 2 5" xfId="9389" xr:uid="{37084DED-A3CB-4805-A15C-EA0A49F01F56}"/>
    <cellStyle name="Calculation 9 2 6" xfId="9390" xr:uid="{D36664CC-173C-480B-A7F2-3359377540B3}"/>
    <cellStyle name="Calculation 9 2_CHECK_FX" xfId="9391" xr:uid="{D394678B-2B6D-4763-82E5-F80867E732AF}"/>
    <cellStyle name="Calculation 9 3" xfId="9392" xr:uid="{5E36F11D-17B6-45BE-BC51-22A83C0B1241}"/>
    <cellStyle name="Calculation 9 3 2" xfId="9393" xr:uid="{239CACAE-3977-4D98-A8D7-190A8715A88F}"/>
    <cellStyle name="Calculation 9 3 2 2" xfId="9394" xr:uid="{63F1F924-1D6E-42CD-A4FB-F3E9A8327FCC}"/>
    <cellStyle name="Calculation 9 3 2_CHECK_FX" xfId="9395" xr:uid="{78148226-A5AB-4638-9498-D9B1036ADD5A}"/>
    <cellStyle name="Calculation 9 3 3" xfId="9396" xr:uid="{D93CD198-D868-48B6-BCCB-0675A6CF5315}"/>
    <cellStyle name="Calculation 9 3 4" xfId="9397" xr:uid="{4C777EDE-A67F-480C-8F76-76E10231E897}"/>
    <cellStyle name="Calculation 9 3_CHECK_FX" xfId="9398" xr:uid="{C317C573-3C67-4FA8-8B88-55DC9D273F33}"/>
    <cellStyle name="Calculation 9 4" xfId="9399" xr:uid="{E46FF513-B005-4974-B5D9-1B76C16F3C03}"/>
    <cellStyle name="Calculation 9 4 2" xfId="9400" xr:uid="{314AC3AD-954B-4FC3-80AA-510EA1A0E9F1}"/>
    <cellStyle name="Calculation 9 4 2 2" xfId="9401" xr:uid="{A5C3E7CB-8525-4146-9DB3-5141A692D2D4}"/>
    <cellStyle name="Calculation 9 4 2_CHECK_FX" xfId="9402" xr:uid="{6DD6E74A-571E-4087-94F9-E61B8E31FDC9}"/>
    <cellStyle name="Calculation 9 4 3" xfId="9403" xr:uid="{E9B82E36-1EED-490C-A617-A9330D9B208C}"/>
    <cellStyle name="Calculation 9 4 4" xfId="9404" xr:uid="{88839BEE-1E94-4B7D-AEA4-A61494EF2B89}"/>
    <cellStyle name="Calculation 9 4_CHECK_FX" xfId="9405" xr:uid="{5993DA3F-13AB-4196-8949-59D0E82CDED7}"/>
    <cellStyle name="Calculation 9 5" xfId="9406" xr:uid="{A8A8B23B-2860-4B87-B244-F1FC0320FA64}"/>
    <cellStyle name="Calculation 9 5 2" xfId="9407" xr:uid="{C620606B-DED9-4D91-A4E3-0DE23A8B3BAE}"/>
    <cellStyle name="Calculation 9 5_CHECK_FX" xfId="9408" xr:uid="{E593BA4B-E661-482D-8432-9F2CD6F116CA}"/>
    <cellStyle name="Calculation 9 6" xfId="9409" xr:uid="{9C8676F4-44B0-4283-89E8-FCAD87AAA9AA}"/>
    <cellStyle name="Calculation 9 7" xfId="9410" xr:uid="{D115978E-A8D8-46AC-9FF4-427ACB9924C5}"/>
    <cellStyle name="Calculation 9_CHECK_FX" xfId="9411" xr:uid="{5C018BCE-1491-47F3-841D-7D6F1D3F0D57}"/>
    <cellStyle name="Cálculo" xfId="9412" xr:uid="{82D05B97-84AC-412B-94E5-80D190E2364F}"/>
    <cellStyle name="Cálculo 2" xfId="9413" xr:uid="{4EDAA33A-07F8-43AC-BCDA-210A7D6BC0EF}"/>
    <cellStyle name="Cálculo 2 2" xfId="9414" xr:uid="{33B32E97-7AE5-4FA4-BD62-803A19021F56}"/>
    <cellStyle name="Cálculo 2 2 2" xfId="9415" xr:uid="{5BA2EAA4-FF0B-4250-9CC9-E31E720FC910}"/>
    <cellStyle name="Cálculo 2 2 3" xfId="9416" xr:uid="{CF5182FA-107D-43E9-9010-8ECB5AC389B3}"/>
    <cellStyle name="Cálculo 2 2 4" xfId="9417" xr:uid="{6F4ACA56-331F-40B5-B214-28EC286951C3}"/>
    <cellStyle name="Cálculo 2 2 5" xfId="9418" xr:uid="{09C16FC0-BEC3-47FF-9BFD-6D5B3BA6EEB2}"/>
    <cellStyle name="Cálculo 2 2_AgeSa_NewFormat" xfId="9419" xr:uid="{EE151DA0-5481-444C-889E-78A3806824F1}"/>
    <cellStyle name="Cálculo 2 3" xfId="9420" xr:uid="{6D74CB5E-8714-4A38-8FD1-2FC529F45DDC}"/>
    <cellStyle name="Cálculo 2 4" xfId="9421" xr:uid="{E4D1C309-F022-421C-B489-E6E20F82B510}"/>
    <cellStyle name="Cálculo 2 5" xfId="9422" xr:uid="{CD25273D-CC5D-4DDD-9BA5-060A42B4D373}"/>
    <cellStyle name="Cálculo 2 6" xfId="9423" xr:uid="{27F3BEF2-8087-4405-BA5E-FFE375DDE45B}"/>
    <cellStyle name="Cálculo 2_AgeSa_NewFormat" xfId="9424" xr:uid="{A92AE254-1A23-4C59-8E6D-30BF44ADBBDD}"/>
    <cellStyle name="Cálculo 3" xfId="9425" xr:uid="{7E404AD6-7AFF-4876-B20A-11C94413406B}"/>
    <cellStyle name="Cálculo 3 2" xfId="9426" xr:uid="{1151E3D5-4829-47CD-9759-FC75A9EDC0C6}"/>
    <cellStyle name="Cálculo 3 3" xfId="9427" xr:uid="{29DC4F47-2597-4147-AD89-690D366D43D1}"/>
    <cellStyle name="Cálculo 3 4" xfId="9428" xr:uid="{A24BE5F7-B8BC-4D59-B6A8-6B142DC35C0C}"/>
    <cellStyle name="Cálculo 3 5" xfId="9429" xr:uid="{6AED3242-2437-4DBF-86BE-09B9E65E9377}"/>
    <cellStyle name="Cálculo 3_AgeSa_NewFormat" xfId="9430" xr:uid="{EE2905D9-FBC5-4240-8C89-1E1D4EA52CCE}"/>
    <cellStyle name="Cálculo 4" xfId="9431" xr:uid="{624915EC-DC36-4DFB-AB96-37DCFCE35F4E}"/>
    <cellStyle name="Cálculo 5" xfId="9432" xr:uid="{A7A7BCCE-02DA-44B4-9652-69B97BFF577E}"/>
    <cellStyle name="Cálculo 6" xfId="9433" xr:uid="{A32E2FC0-3E27-4A1E-89B2-88E1462A6686}"/>
    <cellStyle name="Cálculo 7" xfId="9434" xr:uid="{B9EFA058-C9B0-40B7-B552-A7D2C53FABE5}"/>
    <cellStyle name="Cálculo_AgeSa_NewFormat" xfId="9435" xr:uid="{7EAACBC6-CBFF-4A4A-9B99-4093F2AA60D8}"/>
    <cellStyle name="CalcWi - Style5" xfId="9436" xr:uid="{83C2041A-EC5C-4AFE-A4AA-4E7C0A84BC48}"/>
    <cellStyle name="category" xfId="9437" xr:uid="{A9DFEA82-3609-44E5-A57D-01C2CC8FBE90}"/>
    <cellStyle name="Celda de comprobación" xfId="9438" xr:uid="{2F3DE315-1608-45E7-A4F1-FDD6DFF275F2}"/>
    <cellStyle name="Celda vinculada" xfId="9439" xr:uid="{83B131A8-6148-4C7A-B7FB-49361641D113}"/>
    <cellStyle name="Cella collegata" xfId="9440" xr:uid="{208E8BA6-7828-467F-9A78-FBE74F2D1A9F}"/>
    <cellStyle name="Cella da controllare" xfId="9441" xr:uid="{31DCCD1A-D3B7-4C35-AF66-7F6EF0E0043D}"/>
    <cellStyle name="Cellule liée" xfId="9442" xr:uid="{D6E8271D-0316-4DF8-BE60-FDC90CF3BD3D}"/>
    <cellStyle name="Célula Ligada" xfId="9443" xr:uid="{2F52504B-D13C-494B-A9BD-9899C44C43A9}"/>
    <cellStyle name="Check Cell 10" xfId="9444" xr:uid="{45AB84B4-1213-42F8-AED7-768A7C8B53B9}"/>
    <cellStyle name="Check Cell 11" xfId="9445" xr:uid="{E65DCA45-2880-4EA7-A4F8-7504E3434AE8}"/>
    <cellStyle name="Check Cell 2" xfId="9446" xr:uid="{B8DF9BF4-9A93-483D-9C42-699BADE8F6F8}"/>
    <cellStyle name="Check Cell 2 2" xfId="9447" xr:uid="{940D5EF9-7BCA-4F69-A604-51BAFC8CBB2B}"/>
    <cellStyle name="Check Cell 2_AgeSa_NewFormat" xfId="9448" xr:uid="{8518B521-D2BF-4607-BC4C-BA7DA13957FE}"/>
    <cellStyle name="Check Cell 3" xfId="9449" xr:uid="{D37454C1-1337-44B9-8327-12CFF08FB34A}"/>
    <cellStyle name="Check Cell 3 2" xfId="9450" xr:uid="{45664576-AB3A-4F30-B9D6-0139AFB6B708}"/>
    <cellStyle name="Check Cell 3_CHECK_FX" xfId="9451" xr:uid="{D9566106-E7B7-4819-9FBC-3802428FBD41}"/>
    <cellStyle name="Check Cell 4" xfId="9452" xr:uid="{8DA67BE1-8160-4BC2-A31D-3B9189C5A722}"/>
    <cellStyle name="Check Cell 4 2" xfId="9453" xr:uid="{65A3C742-E313-401A-AA54-AF9E774611D2}"/>
    <cellStyle name="Check Cell 4_CHECK_FX" xfId="9454" xr:uid="{14F66A2D-45CB-4737-8CD1-18CFCAB71041}"/>
    <cellStyle name="Check Cell 5" xfId="9455" xr:uid="{CB88B6DE-969F-4BA2-B986-40320BF3AC20}"/>
    <cellStyle name="Check Cell 5 2" xfId="9456" xr:uid="{E128F00E-210D-4C48-A7E5-643AC461BB09}"/>
    <cellStyle name="Check Cell 5_CHECK_FX" xfId="9457" xr:uid="{430F85C3-7854-4876-A5CD-DA398A00A426}"/>
    <cellStyle name="Check Cell 6" xfId="9458" xr:uid="{5487A6DF-6191-4F9F-8B54-66056AAD5B7B}"/>
    <cellStyle name="Check Cell 6 2" xfId="9459" xr:uid="{D6118CC1-1282-49DA-8A62-1D91C2610022}"/>
    <cellStyle name="Check Cell 6_CHECK_FX" xfId="9460" xr:uid="{F142F932-AF65-4563-B6D1-F915C5D546AD}"/>
    <cellStyle name="Check Cell 7" xfId="9461" xr:uid="{9719B92A-DCD7-4377-A93E-29B215E34786}"/>
    <cellStyle name="Check Cell 7 2" xfId="9462" xr:uid="{6E3445B7-A65B-40E6-BD22-7007DA2141E1}"/>
    <cellStyle name="Check Cell 7_CHECK_FX" xfId="9463" xr:uid="{B48972F8-52E5-4325-951C-80FABE316371}"/>
    <cellStyle name="Check Cell 8" xfId="9464" xr:uid="{4CF9AF93-569A-4BC2-B13B-F9F7AA2B41F5}"/>
    <cellStyle name="Check Cell 8 2" xfId="9465" xr:uid="{44DE3ADA-268F-4561-B91D-C50C4D289DC5}"/>
    <cellStyle name="Check Cell 8_CHECK_FX" xfId="9466" xr:uid="{EE484550-C102-4B40-B483-AF79E31C7310}"/>
    <cellStyle name="Check Cell 9" xfId="9467" xr:uid="{CFF30BD8-D2B4-40EA-962B-7033FFC415B0}"/>
    <cellStyle name="Check Cell 9 2" xfId="9468" xr:uid="{00B0A914-E9DE-479F-A64E-B0A63B1111C5}"/>
    <cellStyle name="Check Cell 9_CHECK_FX" xfId="9469" xr:uid="{EC41F381-04B8-43F5-B777-B1E1DFA9C89B}"/>
    <cellStyle name="Çıkış 2" xfId="9470" xr:uid="{4C78A018-F35B-4B71-AEDB-3B29641699E4}"/>
    <cellStyle name="Çıkış 2 2" xfId="9471" xr:uid="{42236B9C-929F-40FE-8BB7-897564631C69}"/>
    <cellStyle name="Çıkış 2 2 2" xfId="9472" xr:uid="{6E745A29-2344-4994-8488-956FE2C2ED76}"/>
    <cellStyle name="Çıkış 2 2 2 2" xfId="9473" xr:uid="{3C4B0221-9A90-43BF-B9F0-ADB74B5E426A}"/>
    <cellStyle name="Çıkış 2 2 2 2 2" xfId="9474" xr:uid="{F5AE9650-EB78-4FDB-A601-D3B1A802FD27}"/>
    <cellStyle name="Çıkış 2 2 2 2_CHECK_FX" xfId="9475" xr:uid="{1A57C6C3-3364-4B78-B3C9-99607E73253F}"/>
    <cellStyle name="Çıkış 2 2 2 3" xfId="9476" xr:uid="{545B0586-274F-47DC-A0E7-188F1FA187DE}"/>
    <cellStyle name="Çıkış 2 2 2 4" xfId="9477" xr:uid="{E57DDCBD-AFD6-4E13-9541-F69C592EE446}"/>
    <cellStyle name="Çıkış 2 2 2_CHECK_FX" xfId="9478" xr:uid="{2A9A8B40-E938-409B-990A-20087A932844}"/>
    <cellStyle name="Çıkış 2 2 3" xfId="9479" xr:uid="{BC1619BF-8A2B-44F8-8080-B268F5F421A0}"/>
    <cellStyle name="Çıkış 2 2 3 2" xfId="9480" xr:uid="{EB74283C-CBD7-4568-804F-D2C033571D7D}"/>
    <cellStyle name="Çıkış 2 2 3 2 2" xfId="9481" xr:uid="{A09F0BDB-2EFA-4611-ADC1-5EFCD08103A3}"/>
    <cellStyle name="Çıkış 2 2 3 2_CHECK_FX" xfId="9482" xr:uid="{153E9E05-D906-4049-B1A4-2B51D692532D}"/>
    <cellStyle name="Çıkış 2 2 3 3" xfId="9483" xr:uid="{85750E89-9D26-45AF-9EAE-C1B21AA3B935}"/>
    <cellStyle name="Çıkış 2 2 3 4" xfId="9484" xr:uid="{93415436-CEB0-4D1A-B00C-2C131E2190BB}"/>
    <cellStyle name="Çıkış 2 2 3_CHECK_FX" xfId="9485" xr:uid="{011D95FD-CB24-48AE-A586-B43BBB01F5C4}"/>
    <cellStyle name="Çıkış 2 2 4" xfId="9486" xr:uid="{8A1B5A3A-3381-445E-AADC-F4DE384ABA4F}"/>
    <cellStyle name="Çıkış 2 2 4 2" xfId="9487" xr:uid="{BEC60F48-9AE6-4FFA-8551-7BD7BCB363E6}"/>
    <cellStyle name="Çıkış 2 2 4_CHECK_FX" xfId="9488" xr:uid="{870D6E70-7684-450D-9F83-0BF14002044A}"/>
    <cellStyle name="Çıkış 2 2 5" xfId="9489" xr:uid="{B8CF6A35-3731-4F74-A604-81C617326DFA}"/>
    <cellStyle name="Çıkış 2 2 6" xfId="9490" xr:uid="{CB047B1F-D39A-4EEF-B691-DDB9DB0D8056}"/>
    <cellStyle name="Çıkış 2 2_CHECK_FX" xfId="9491" xr:uid="{6CE2F034-ECD3-47F9-8D3E-9A678A5D849D}"/>
    <cellStyle name="Çıkış 2 3" xfId="9492" xr:uid="{8619D9AF-6AFC-457D-86BB-C5AD07E8CF6A}"/>
    <cellStyle name="Çıkış 2 3 2" xfId="9493" xr:uid="{285469C3-8C9A-472A-A632-F6089636E0F1}"/>
    <cellStyle name="Çıkış 2 3 2 2" xfId="9494" xr:uid="{E5773B3D-D3BA-4891-94FA-8422F3D16F88}"/>
    <cellStyle name="Çıkış 2 3 2_CHECK_FX" xfId="9495" xr:uid="{616D9E2E-C494-4EE7-8912-A9EF5A5ADA50}"/>
    <cellStyle name="Çıkış 2 3 3" xfId="9496" xr:uid="{8DCC56BE-108C-448A-8CD5-D330CAFE2CEE}"/>
    <cellStyle name="Çıkış 2 3 4" xfId="9497" xr:uid="{F08A2022-556E-4D28-BA9D-B06B46B2FBA4}"/>
    <cellStyle name="Çıkış 2 3_CHECK_FX" xfId="9498" xr:uid="{11DB3EAB-C45F-449D-BAD0-239B970D86FC}"/>
    <cellStyle name="Çıkış 2 4" xfId="9499" xr:uid="{831D523C-5D2C-4C8F-8920-B8B7050CB8A6}"/>
    <cellStyle name="Çıkış 2 4 2" xfId="9500" xr:uid="{A8C89490-E750-4D81-8227-3E92FEC5730A}"/>
    <cellStyle name="Çıkış 2 4 2 2" xfId="9501" xr:uid="{629C6B27-A170-4D77-BF36-104A8051B17C}"/>
    <cellStyle name="Çıkış 2 4 2_CHECK_FX" xfId="9502" xr:uid="{C8EA8628-A7EE-4D68-9F36-0679A7970A16}"/>
    <cellStyle name="Çıkış 2 4 3" xfId="9503" xr:uid="{56E74C84-B5D4-4FF1-97A2-26B5FC7D1D89}"/>
    <cellStyle name="Çıkış 2 4 4" xfId="9504" xr:uid="{254A9D97-1E30-4F88-BC29-14E2D722CAE6}"/>
    <cellStyle name="Çıkış 2 4_CHECK_FX" xfId="9505" xr:uid="{23BC6BD1-3EA9-4F97-9F01-0ED499D376E0}"/>
    <cellStyle name="Çıkış 2 5" xfId="9506" xr:uid="{42EFA1C8-7368-4532-B3C1-D0DBD22DF196}"/>
    <cellStyle name="Çıkış 2 5 2" xfId="9507" xr:uid="{0C04A463-5B7D-473E-9FBE-A72EA3E3C251}"/>
    <cellStyle name="Çıkış 2 5_CHECK_FX" xfId="9508" xr:uid="{B02D0159-3D62-4174-ACA9-A603CEEE4B0A}"/>
    <cellStyle name="Çıkış 2 6" xfId="9509" xr:uid="{84FBE88B-3DAE-43D4-BA1A-A5365F3F7AD4}"/>
    <cellStyle name="Çıkış 2 7" xfId="9510" xr:uid="{57DC74FE-D30F-4A4F-85EA-77D7B6EA5D5E}"/>
    <cellStyle name="Çıkış 2_CHECK_FX" xfId="9511" xr:uid="{FDE5796C-D4F4-45B8-83AC-C30ACB122A08}"/>
    <cellStyle name="Colore 1" xfId="9512" xr:uid="{86CA54CC-DD92-453A-BFB7-42C56A34419B}"/>
    <cellStyle name="Colore 2" xfId="9513" xr:uid="{507F7F6E-1EEB-45D3-BDF9-2E7683639FDE}"/>
    <cellStyle name="Colore 3" xfId="9514" xr:uid="{AA0B5246-603B-4BD8-8B47-1A0B98A7C79A}"/>
    <cellStyle name="Colore 4" xfId="9515" xr:uid="{EEBBAF46-5C75-4402-8F8C-89361E87F027}"/>
    <cellStyle name="Colore 5" xfId="9516" xr:uid="{E25B2527-3139-45D5-B58B-B2E11009577B}"/>
    <cellStyle name="Colore 6" xfId="9517" xr:uid="{787FBAC1-9253-442F-9667-37C59696050C}"/>
    <cellStyle name="Column CY" xfId="9518" xr:uid="{263F132B-EF8B-4E3B-86BD-5BE17DC74CFD}"/>
    <cellStyle name="Column PY" xfId="9519" xr:uid="{279DDB86-333B-4E5F-9B36-5415591CD3C3}"/>
    <cellStyle name="Column_Title" xfId="9520" xr:uid="{06E55154-730A-4A44-A2E0-F3FD0269C433}"/>
    <cellStyle name="Comma" xfId="1" builtinId="3"/>
    <cellStyle name="Comma  - Style1" xfId="9521" xr:uid="{0A856E62-A832-431B-B1B3-B0B5FB02C092}"/>
    <cellStyle name="Comma  - Style2" xfId="9522" xr:uid="{6062CDEF-CE41-4F10-9E44-895B760529D6}"/>
    <cellStyle name="Comma  - Style3" xfId="9523" xr:uid="{3765D9DB-DA81-4332-ACEA-6AF18C7BEDB8}"/>
    <cellStyle name="Comma  - Style4" xfId="9524" xr:uid="{2E603384-2880-48E5-87E9-3D92F8447E9E}"/>
    <cellStyle name="Comma  - Style5" xfId="9525" xr:uid="{4F1AA191-ED79-4A1F-ABAD-A134E1131875}"/>
    <cellStyle name="Comma  - Style6" xfId="9526" xr:uid="{8C4DDB07-0906-48E0-8F1E-5BC6AD1AB51A}"/>
    <cellStyle name="Comma  - Style7" xfId="9527" xr:uid="{651DB2C4-9A08-4934-9EAF-7E5ADC69D08B}"/>
    <cellStyle name="Comma  - Style8" xfId="9528" xr:uid="{08CEBB36-5679-4647-9896-B32901D3E638}"/>
    <cellStyle name="Comma [0] 2" xfId="9529" xr:uid="{E99316A8-A30B-4E40-A476-F0CE97BCB756}"/>
    <cellStyle name="Comma [0] 2 2" xfId="9530" xr:uid="{10DEFD93-9B2D-4F08-B36C-BD258FEB2C71}"/>
    <cellStyle name="Comma [0] 2_AgeSa_NewFormat" xfId="9531" xr:uid="{97D82919-BC63-4BAE-B88A-1313EC838410}"/>
    <cellStyle name="Comma [0] 3" xfId="9532" xr:uid="{97984B5A-AF5C-4CFF-A95A-9F273B3CAF19}"/>
    <cellStyle name="Comma [0] 3 2" xfId="9533" xr:uid="{7A8464D4-DAFF-4008-B353-D4563A529ADD}"/>
    <cellStyle name="Comma [0] 3_AgeSa_NewFormat" xfId="9534" xr:uid="{550C916A-7073-4CCB-8E85-242C9F713146}"/>
    <cellStyle name="Comma [0] 4" xfId="9535" xr:uid="{FA3553C7-41F5-49AD-BAAB-D3751B93F69D}"/>
    <cellStyle name="Comma [0] 5" xfId="9536" xr:uid="{ED1B17DC-1718-413D-AA7D-E3A73C8712A9}"/>
    <cellStyle name="Comma [00]" xfId="9537" xr:uid="{5432DC58-373A-47A7-AC0F-A72D7A83892D}"/>
    <cellStyle name="Comma [1]" xfId="9538" xr:uid="{70184A76-C05D-4199-984D-BEA9B8F69E61}"/>
    <cellStyle name="Comma 0" xfId="9539" xr:uid="{BA7E68CA-9243-49C2-94E8-181C5970CA28}"/>
    <cellStyle name="Comma 10" xfId="9540" xr:uid="{59665999-4D27-4098-B3EB-43EA47705842}"/>
    <cellStyle name="Comma 10 2" xfId="9541" xr:uid="{74F95273-B667-42B9-8BAD-3B71F5F5676A}"/>
    <cellStyle name="Comma 10 3" xfId="9542" xr:uid="{8AE63EC2-117C-43D3-B89A-086DD7D394EC}"/>
    <cellStyle name="Comma 10 4" xfId="9543" xr:uid="{AD224767-6164-412E-AB6E-191968A982F3}"/>
    <cellStyle name="Comma 10 5" xfId="15776" xr:uid="{6D65257E-0F8E-41DF-A843-F31F212F5618}"/>
    <cellStyle name="Comma 10_AgeSa_NewFormat" xfId="9544" xr:uid="{922E8D38-71BC-4092-832C-C9E91F3B949B}"/>
    <cellStyle name="Comma 100" xfId="9545" xr:uid="{9E35874E-111C-4EF5-98FB-67B8F277E332}"/>
    <cellStyle name="Comma 101" xfId="9546" xr:uid="{F5666B1B-C5EB-481B-9063-42F0CC573795}"/>
    <cellStyle name="Comma 102" xfId="9547" xr:uid="{36535478-A159-4799-B7ED-E4F12C05FAFB}"/>
    <cellStyle name="Comma 103" xfId="9548" xr:uid="{F5ED92E9-6D07-4262-B0D3-F4741E64C7BC}"/>
    <cellStyle name="Comma 104" xfId="9549" xr:uid="{D701580B-1B4D-44AB-B8E3-C16C90829865}"/>
    <cellStyle name="Comma 105" xfId="9550" xr:uid="{56D14776-BFDE-45AB-B223-1920816D4EE6}"/>
    <cellStyle name="Comma 106" xfId="9551" xr:uid="{B34223B8-965F-4BEC-90F6-919C47629347}"/>
    <cellStyle name="Comma 107" xfId="9552" xr:uid="{81956562-B56E-40BE-8569-2D58C5B2B672}"/>
    <cellStyle name="Comma 108" xfId="9553" xr:uid="{2611CBBD-7468-411F-A389-D42AE388E77B}"/>
    <cellStyle name="Comma 109" xfId="9554" xr:uid="{B69C85DB-04BC-48A1-BF93-A9DCDFE4D9A2}"/>
    <cellStyle name="Comma 11" xfId="9555" xr:uid="{DD6E6EAB-6BDA-4F44-8F27-CAFB4B3EDA2F}"/>
    <cellStyle name="Comma 11 2" xfId="9556" xr:uid="{4357F8F0-05E5-41D1-89F0-502D6C935E93}"/>
    <cellStyle name="Comma 11 3" xfId="15777" xr:uid="{FBC2AABC-74CC-4BD3-9A90-A70B53DB3B48}"/>
    <cellStyle name="Comma 11_AgeSa_NewFormat" xfId="9557" xr:uid="{B7ED1D0B-6D1E-4303-8CF1-FD69DF89652C}"/>
    <cellStyle name="Comma 110" xfId="9558" xr:uid="{F67F0EB2-E4CA-4557-972D-DF5EC8A02D25}"/>
    <cellStyle name="Comma 111" xfId="9559" xr:uid="{75E50CE0-CF40-4FE8-99EA-234D42909564}"/>
    <cellStyle name="Comma 112" xfId="9560" xr:uid="{AA27DE5A-244D-4EA8-A32D-D7A819C204EC}"/>
    <cellStyle name="Comma 113" xfId="9561" xr:uid="{4AD50056-4E27-4356-AF90-A279DD8B218B}"/>
    <cellStyle name="Comma 114" xfId="9562" xr:uid="{B94A06AA-8571-4ECF-84DB-22714671ABF6}"/>
    <cellStyle name="Comma 115" xfId="9563" xr:uid="{017DA918-7C3A-48E3-AE71-A17BA698F6AC}"/>
    <cellStyle name="Comma 116" xfId="9564" xr:uid="{B4EFCBA2-5635-4C81-87D8-94AE4A93302A}"/>
    <cellStyle name="Comma 117" xfId="15640" xr:uid="{79244996-070C-4BED-943F-A02B50A758A3}"/>
    <cellStyle name="Comma 118" xfId="15641" xr:uid="{327F4132-8174-4922-B8D8-31E8A63073B9}"/>
    <cellStyle name="Comma 119" xfId="15669" xr:uid="{165B11C3-F283-4C78-8D17-BE32F43FF8BA}"/>
    <cellStyle name="Comma 12" xfId="9565" xr:uid="{30D72280-3CFB-45F9-A31E-D38FBC09D6C7}"/>
    <cellStyle name="Comma 12 2" xfId="9566" xr:uid="{456DBA2E-7042-49DA-A875-F93FCF7581E9}"/>
    <cellStyle name="Comma 12_AgeSa_NewFormat" xfId="9567" xr:uid="{6C407005-9A96-4A2E-80A3-3844B1DB15B5}"/>
    <cellStyle name="Comma 120" xfId="15655" xr:uid="{AAF2CA59-19CC-4077-83C5-E26A82FDE02D}"/>
    <cellStyle name="Comma 121" xfId="15677" xr:uid="{74600D33-2FCB-4138-8DE5-0BBE4F36C76B}"/>
    <cellStyle name="Comma 122" xfId="15682" xr:uid="{0DABEE8A-E764-47F6-A202-F709F38B6701}"/>
    <cellStyle name="Comma 123" xfId="15676" xr:uid="{2376D9E2-069A-45C8-99A1-F60D054EF5D8}"/>
    <cellStyle name="Comma 124" xfId="15681" xr:uid="{E9F39ED3-CCCE-4E29-A5CE-0D80E85EBB22}"/>
    <cellStyle name="Comma 125" xfId="15689" xr:uid="{203D59A7-E370-48D4-AAB5-3587FFC20357}"/>
    <cellStyle name="Comma 126" xfId="15693" xr:uid="{1231D670-82E6-400F-9DCD-D26DE8317660}"/>
    <cellStyle name="Comma 13" xfId="9568" xr:uid="{8A522C1A-3D62-4EAD-848B-3F6CCA926EC0}"/>
    <cellStyle name="Comma 13 2" xfId="9569" xr:uid="{8FED7774-422E-4BB7-8B74-2BC7240EC331}"/>
    <cellStyle name="Comma 13_AFLI" xfId="9570" xr:uid="{F11122A7-B36F-434E-AA86-D9639F0701E5}"/>
    <cellStyle name="Comma 14" xfId="9571" xr:uid="{47965060-4973-41EA-9670-8900210E6056}"/>
    <cellStyle name="Comma 14 2" xfId="9572" xr:uid="{7E82FB55-B3A8-4C4A-9E7D-FD8F599E2823}"/>
    <cellStyle name="Comma 14_AgeSa_NewFormat" xfId="9573" xr:uid="{618EE729-346A-4D5D-9D68-65BDA6EA8FC5}"/>
    <cellStyle name="Comma 15" xfId="9574" xr:uid="{C2A01003-98A6-4FD4-8A54-5484AFF399DB}"/>
    <cellStyle name="Comma 15 2" xfId="9575" xr:uid="{B4A4268F-06A7-4897-A798-489DE8DFFAFF}"/>
    <cellStyle name="Comma 15_AgeSa_NewFormat" xfId="9576" xr:uid="{563916B7-8AB6-4666-AE48-ED414BCF55E3}"/>
    <cellStyle name="Comma 16" xfId="9577" xr:uid="{AB47A1AE-1063-46EC-94FA-6E5B0E25D869}"/>
    <cellStyle name="Comma 16 2" xfId="9578" xr:uid="{F2EFF248-876D-4116-B084-2C39191AE7E8}"/>
    <cellStyle name="Comma 16 2 2" xfId="9579" xr:uid="{289967B8-1657-4508-9305-EA9CC1F94FA2}"/>
    <cellStyle name="Comma 16 2 3" xfId="9580" xr:uid="{48D86F22-638E-4582-ABCD-B5D2D9F9691E}"/>
    <cellStyle name="Comma 16 2 4" xfId="9581" xr:uid="{4AA7C8BB-F67D-47C1-9A9D-CAAC060B28B2}"/>
    <cellStyle name="Comma 16 2 5" xfId="9582" xr:uid="{FD33FA6C-990B-4E20-8283-6FC13E236988}"/>
    <cellStyle name="Comma 16 2_AgeSa_NewFormat" xfId="9583" xr:uid="{ED9C0C5A-5735-491A-8FC6-5CF58DB0C1C5}"/>
    <cellStyle name="Comma 16 3" xfId="9584" xr:uid="{EEEFCA67-8E7F-4485-B084-51795D686B1B}"/>
    <cellStyle name="Comma 16 4" xfId="9585" xr:uid="{1B4A1717-0FDF-410A-8C0C-8887F81802E3}"/>
    <cellStyle name="Comma 16_AgeSa_NewFormat" xfId="9586" xr:uid="{2C8C5B7E-FD1C-4D14-931F-3E89A41317F5}"/>
    <cellStyle name="Comma 166" xfId="9587" xr:uid="{EC2F9904-6FE3-42BE-8855-D6D8234EF0D7}"/>
    <cellStyle name="Comma 166 2" xfId="9588" xr:uid="{70088DD6-9923-4965-A438-495815F0F045}"/>
    <cellStyle name="Comma 166 3" xfId="9589" xr:uid="{83E1635C-E297-441E-9652-9A71A690468F}"/>
    <cellStyle name="Comma 166 4" xfId="15774" xr:uid="{AE04D73A-090A-4335-8EEB-7D39149A2A05}"/>
    <cellStyle name="Comma 166_segment AS" xfId="9590" xr:uid="{A04F8028-8994-44E5-A653-F9EA27C3A682}"/>
    <cellStyle name="Comma 17" xfId="9591" xr:uid="{6EB75BF7-17ED-418D-93C0-C4D6118495F9}"/>
    <cellStyle name="Comma 18" xfId="9592" xr:uid="{5AD8942F-3D1F-4152-A083-49D87EC71D7C}"/>
    <cellStyle name="Comma 19" xfId="9593" xr:uid="{5F76D0D8-CCD0-4297-BD10-42CCED357171}"/>
    <cellStyle name="Comma 2" xfId="9594" xr:uid="{86594E7E-72D1-4957-87EF-026437349CAA}"/>
    <cellStyle name="Comma 2 10" xfId="9595" xr:uid="{93125BC3-14C0-488C-B0ED-0D5391936805}"/>
    <cellStyle name="Comma 2 11" xfId="9596" xr:uid="{7D79455A-FA73-4CEF-92B0-A2165546453A}"/>
    <cellStyle name="Comma 2 12" xfId="9597" xr:uid="{93BB332D-EE6D-45A8-B6BF-40D1640F19DF}"/>
    <cellStyle name="Comma 2 13" xfId="9598" xr:uid="{17310556-0F10-4375-AEF7-E77CC188B38F}"/>
    <cellStyle name="Comma 2 14" xfId="15656" xr:uid="{01C1A6E7-78FC-446C-9C37-F7EFB20880F0}"/>
    <cellStyle name="Comma 2 15" xfId="15694" xr:uid="{410E8582-4A45-4E91-8415-DFC8C132B648}"/>
    <cellStyle name="Comma 2 16" xfId="15700" xr:uid="{83F4387C-810D-4763-A309-E2DA99A78929}"/>
    <cellStyle name="Comma 2 2" xfId="9599" xr:uid="{D38E2F03-6E58-4776-871D-C4DB4E030E09}"/>
    <cellStyle name="Comma 2 2 10" xfId="9600" xr:uid="{79D03EF1-ACA2-402B-9649-34784493F87A}"/>
    <cellStyle name="Comma 2 2 11" xfId="15662" xr:uid="{8EA5DDFD-D636-407C-A688-6E90DC1C4397}"/>
    <cellStyle name="Comma 2 2 2" xfId="9601" xr:uid="{0EF98A19-159C-485D-A4EF-832831BE327B}"/>
    <cellStyle name="Comma 2 2 2 2" xfId="9602" xr:uid="{A8DCA0B7-7EB6-493D-B74A-DD06BC3E9F5C}"/>
    <cellStyle name="Comma 2 2 2 2 2" xfId="9603" xr:uid="{4C478F91-2A77-4C06-81D0-5E09ED168E74}"/>
    <cellStyle name="Comma 2 2 2 2_AgeSa_NewFormat" xfId="9604" xr:uid="{A6484935-CDFD-46DF-997C-18A640FD1C42}"/>
    <cellStyle name="Comma 2 2 2 3" xfId="9605" xr:uid="{B521D707-C003-47B8-9A88-C5BEDF682BDD}"/>
    <cellStyle name="Comma 2 2 2_2. Exec Summary" xfId="9606" xr:uid="{96460935-936B-4A0C-BBA4-E18E91326C49}"/>
    <cellStyle name="Comma 2 2 3" xfId="9607" xr:uid="{47CE962C-3D70-4063-BFEB-21FE8CA2244A}"/>
    <cellStyle name="Comma 2 2 4" xfId="9608" xr:uid="{E82F9434-DE7F-4E52-B01F-CB5CB2130FD1}"/>
    <cellStyle name="Comma 2 2 5" xfId="9609" xr:uid="{AF519546-A8BB-4958-8B26-43404BCA27E5}"/>
    <cellStyle name="Comma 2 2 6" xfId="9610" xr:uid="{063020F7-99E3-40B2-AC77-7DA1AD7B29A3}"/>
    <cellStyle name="Comma 2 2 7" xfId="9611" xr:uid="{F1787272-5DD8-4502-AA50-45873BCFF7FB}"/>
    <cellStyle name="Comma 2 2 8" xfId="9612" xr:uid="{A159E2F9-D0BD-46D8-B159-6D87F1291757}"/>
    <cellStyle name="Comma 2 2 9" xfId="9613" xr:uid="{3B0ADBE6-2A91-45C2-9CB8-DDD89CB991EE}"/>
    <cellStyle name="Comma 2 2_2. Exec Summary" xfId="9614" xr:uid="{D8134E81-D251-48F9-8BC5-C1491514C5E8}"/>
    <cellStyle name="Comma 2 3" xfId="9615" xr:uid="{B2D9DFD7-C8A3-4265-91F0-B1187C92ED08}"/>
    <cellStyle name="Comma 2 3 2" xfId="9616" xr:uid="{3236816F-A960-4369-93A1-C432F93B8C5E}"/>
    <cellStyle name="Comma 2 3 2 2" xfId="9617" xr:uid="{B77F63A2-4C2F-4689-AD01-3DF2B49B161B}"/>
    <cellStyle name="Comma 2 3 2 3" xfId="9618" xr:uid="{E85517DA-4194-4AE8-9902-E8D8060D36B4}"/>
    <cellStyle name="Comma 2 3 2 4" xfId="9619" xr:uid="{D188C488-192D-4CD4-84DB-8971667134E1}"/>
    <cellStyle name="Comma 2 3 2 5" xfId="9620" xr:uid="{8D1A8E99-8941-4082-AB04-174208772A1E}"/>
    <cellStyle name="Comma 2 3 2_AgeSa_NewFormat" xfId="9621" xr:uid="{94394603-5465-432E-9AC2-B9C5A2FEE86F}"/>
    <cellStyle name="Comma 2 3 3" xfId="9622" xr:uid="{A2BE030B-E964-45F9-8715-91F435FA7ED5}"/>
    <cellStyle name="Comma 2 3 4" xfId="9623" xr:uid="{66B83FA0-B362-4665-947E-4EE65E3BEC94}"/>
    <cellStyle name="Comma 2 3 5" xfId="9624" xr:uid="{5EA37950-42D1-45FF-BB05-71A3096B5E77}"/>
    <cellStyle name="Comma 2 3_2. Exec Summary" xfId="9625" xr:uid="{65D4C63F-9D38-4479-8C48-C8042C633184}"/>
    <cellStyle name="Comma 2 4" xfId="9626" xr:uid="{BCC5E674-E49C-49C9-AEAD-4846AFB341DE}"/>
    <cellStyle name="Comma 2 4 2" xfId="9627" xr:uid="{CBC21630-0F13-4A27-BA43-C25DB62BC081}"/>
    <cellStyle name="Comma 2 4 3" xfId="9628" xr:uid="{8F65DEA9-E672-4267-9AD6-C31D4AA78185}"/>
    <cellStyle name="Comma 2 4_AgeSa_NewFormat" xfId="9629" xr:uid="{6C337337-ACD2-4E64-9B7B-B8135D35111F}"/>
    <cellStyle name="Comma 2 5" xfId="9630" xr:uid="{991EB572-0FF2-49A9-A2A4-F18DFE69F1C1}"/>
    <cellStyle name="Comma 2 6" xfId="9631" xr:uid="{FF814401-8ABA-4532-9AF3-97EBA509BCE8}"/>
    <cellStyle name="Comma 2 6 2" xfId="9632" xr:uid="{55679ABE-922D-4F56-8614-DF6E093CCDAF}"/>
    <cellStyle name="Comma 2 6_AgeSa_NewFormat" xfId="9633" xr:uid="{D2083134-FCE6-4868-9DEB-08EF5389F804}"/>
    <cellStyle name="Comma 2 7" xfId="9634" xr:uid="{E7026B68-E5C2-465C-9271-88B27411EB22}"/>
    <cellStyle name="Comma 2 7 2" xfId="9635" xr:uid="{97D5AE02-C60E-4C26-A360-BA2144079128}"/>
    <cellStyle name="Comma 2 7 2 2" xfId="9636" xr:uid="{F25BB6FE-E473-4D15-B3D7-9A2B318BF64C}"/>
    <cellStyle name="Comma 2 7 2 3" xfId="9637" xr:uid="{C9612ED2-9612-4D88-9655-16B027A55686}"/>
    <cellStyle name="Comma 2 7 2 4" xfId="9638" xr:uid="{C52D2392-8D38-4E53-AA6C-2CDC036D7900}"/>
    <cellStyle name="Comma 2 7 2 5" xfId="9639" xr:uid="{1F4FC6F9-CBC9-4755-BEBC-4F136CD2A3A0}"/>
    <cellStyle name="Comma 2 7 2_AgeSa_NewFormat" xfId="9640" xr:uid="{9FBD8D3C-5C4A-4D37-A6AF-ACBDF89F644E}"/>
    <cellStyle name="Comma 2 7 3" xfId="9641" xr:uid="{D3E3C4A4-2E76-49BD-9B83-AB74FFF04922}"/>
    <cellStyle name="Comma 2 7 4" xfId="9642" xr:uid="{91F43E92-9DC7-4191-BBDB-3A0AE0D3234B}"/>
    <cellStyle name="Comma 2 7 5" xfId="9643" xr:uid="{F26F1326-6AD8-415F-A5F7-F42102DD0A4F}"/>
    <cellStyle name="Comma 2 7 6" xfId="9644" xr:uid="{797354DD-F81B-4BD5-987D-1E5EADA00786}"/>
    <cellStyle name="Comma 2 7_AgeSa_NewFormat" xfId="9645" xr:uid="{4A78AB7E-1B75-4611-A617-AF9BB7C4A6A4}"/>
    <cellStyle name="Comma 2 8" xfId="9646" xr:uid="{016BB45F-F190-41D9-BA1E-F6A022BE63DB}"/>
    <cellStyle name="Comma 2 8 2" xfId="15649" xr:uid="{FA679802-46AC-49C9-B4DD-7B3F104879E3}"/>
    <cellStyle name="Comma 2 9" xfId="9647" xr:uid="{AF507383-D560-4C3E-B46E-2D39CF6A6D6D}"/>
    <cellStyle name="Comma 2_16.00.00 Other Assets" xfId="9648" xr:uid="{5D3AEEB0-B3BC-4D8C-8A89-1FF1731873B8}"/>
    <cellStyle name="Comma 20" xfId="9649" xr:uid="{FD368AE2-A26A-4B9B-84A1-AF88D0969967}"/>
    <cellStyle name="Comma 21" xfId="9650" xr:uid="{8A5D1877-002B-4300-BA9A-BB4A4A21DF1C}"/>
    <cellStyle name="Comma 22" xfId="9651" xr:uid="{DBB11A4D-F034-4B4B-A822-4E596D1EB131}"/>
    <cellStyle name="Comma 23" xfId="9652" xr:uid="{DEC25098-FF41-4AB4-8B44-1B8E03A8B79D}"/>
    <cellStyle name="Comma 24" xfId="9653" xr:uid="{0E68FC0F-535C-4986-BF93-A204CFB0A552}"/>
    <cellStyle name="Comma 25" xfId="9654" xr:uid="{FAB1B9AB-F7A8-4A43-A3A1-F31BA7101BC9}"/>
    <cellStyle name="Comma 26" xfId="9655" xr:uid="{2D85738F-9860-4C42-A258-66948DFC83C2}"/>
    <cellStyle name="Comma 27" xfId="9656" xr:uid="{6D5F7E10-26DD-428F-AEA9-72A409E4B780}"/>
    <cellStyle name="Comma 28" xfId="9657" xr:uid="{AB2572F2-DF33-47D5-9585-36328D2E2F0A}"/>
    <cellStyle name="Comma 29" xfId="9658" xr:uid="{B117A96A-2F44-4756-8DA3-F454D0EEC758}"/>
    <cellStyle name="Comma 3" xfId="9659" xr:uid="{90FF7A59-AFC1-440B-B764-1AEF9036CA96}"/>
    <cellStyle name="Comma 3 10" xfId="9660" xr:uid="{05AAE333-E93A-4281-ABC8-F7B00F83CA90}"/>
    <cellStyle name="Comma 3 11" xfId="9661" xr:uid="{0AA48BDE-FF02-4673-B1E1-D17041335788}"/>
    <cellStyle name="Comma 3 12" xfId="9662" xr:uid="{1B8D541B-72A6-4E81-9F00-52B26BEBC0F9}"/>
    <cellStyle name="Comma 3 13" xfId="9663" xr:uid="{66381BA0-D02C-4774-9912-A0E4FA9C6A5A}"/>
    <cellStyle name="Comma 3 14" xfId="9664" xr:uid="{AD0CF502-8F78-48A0-A5CB-4246A951EF21}"/>
    <cellStyle name="Comma 3 15" xfId="9665" xr:uid="{29F1AC1D-1E83-41D5-87FA-843AC72B0F9C}"/>
    <cellStyle name="Comma 3 16" xfId="9666" xr:uid="{4736152E-51BB-4C37-B829-614DBBF96014}"/>
    <cellStyle name="Comma 3 17" xfId="9667" xr:uid="{641F8BA4-1451-4BBC-A222-C2C5019262DD}"/>
    <cellStyle name="Comma 3 18" xfId="9668" xr:uid="{794EA44E-B67E-4D42-BC2A-7464BA0E219B}"/>
    <cellStyle name="Comma 3 19" xfId="9669" xr:uid="{D8F438E7-77A0-414E-9BF4-045A4D1F5C47}"/>
    <cellStyle name="Comma 3 2" xfId="9670" xr:uid="{C9E74887-BFD9-48E1-A88C-E46D0ACD4940}"/>
    <cellStyle name="Comma 3 2 10" xfId="9671" xr:uid="{994FCA18-C826-47C4-AB01-09F117C1B217}"/>
    <cellStyle name="Comma 3 2 11" xfId="9672" xr:uid="{CB346D7D-CE7E-4746-A8CE-6F0F6AC1691C}"/>
    <cellStyle name="Comma 3 2 12" xfId="9673" xr:uid="{E9FAA4E5-5B9D-4748-9794-060AB9BED5AD}"/>
    <cellStyle name="Comma 3 2 13" xfId="9674" xr:uid="{0E55CB70-096E-4E8F-961C-E941B1C12FB1}"/>
    <cellStyle name="Comma 3 2 14" xfId="9675" xr:uid="{CEAC587D-BFA0-4029-B0A7-0D05CF8377F0}"/>
    <cellStyle name="Comma 3 2 15" xfId="9676" xr:uid="{B8C421B2-8F26-43FB-8961-6E3C5DBC4159}"/>
    <cellStyle name="Comma 3 2 16" xfId="9677" xr:uid="{872A9FE6-466F-4F19-B019-2FAADD1E7FD9}"/>
    <cellStyle name="Comma 3 2 17" xfId="9678" xr:uid="{D076CD58-2115-4971-9ADD-11BB509DA4FC}"/>
    <cellStyle name="Comma 3 2 18" xfId="15742" xr:uid="{DA05DC3E-2F47-4CD9-A295-F10CBD9885FC}"/>
    <cellStyle name="Comma 3 2 2" xfId="9679" xr:uid="{CEC1907A-3297-400D-9EF7-BB8975C19936}"/>
    <cellStyle name="Comma 3 2 2 2" xfId="9680" xr:uid="{2D57C8C5-0A1E-4BDC-9C68-7CFB6AB78F68}"/>
    <cellStyle name="Comma 3 2 2 3" xfId="9681" xr:uid="{4CAA4DAF-C958-4F24-865D-F3B69447CA60}"/>
    <cellStyle name="Comma 3 2 2 4" xfId="9682" xr:uid="{A2C053CE-D3AD-40B9-9B7D-454ED4D7C5E9}"/>
    <cellStyle name="Comma 3 2 2 5" xfId="9683" xr:uid="{BBE6FC1F-A8C5-4DCD-A08E-4D2C9CD9D5FC}"/>
    <cellStyle name="Comma 3 2 2_AgeSa_NewFormat" xfId="9684" xr:uid="{C61537F7-C529-463F-BB74-0721FC4DED58}"/>
    <cellStyle name="Comma 3 2 3" xfId="9685" xr:uid="{D0CDE7E5-D090-4CB3-AA20-6B46E2267F56}"/>
    <cellStyle name="Comma 3 2 4" xfId="9686" xr:uid="{75844B95-EA95-46A1-8468-6874FA2FA70D}"/>
    <cellStyle name="Comma 3 2 5" xfId="9687" xr:uid="{4988252E-7645-42B5-9C04-65F513C29AA8}"/>
    <cellStyle name="Comma 3 2 6" xfId="9688" xr:uid="{54546190-0063-4E8D-847F-532686BF4994}"/>
    <cellStyle name="Comma 3 2 7" xfId="9689" xr:uid="{60014A72-76E4-4C52-95E9-2A067AC6DCDA}"/>
    <cellStyle name="Comma 3 2 8" xfId="9690" xr:uid="{FC54DF27-CE4E-41E3-A318-87F544B0A39D}"/>
    <cellStyle name="Comma 3 2 9" xfId="9691" xr:uid="{77AD8E5B-77A4-49F5-A580-CC4E0E22E903}"/>
    <cellStyle name="Comma 3 2_2. Exec Summary" xfId="9692" xr:uid="{60197079-71A5-4842-AA0B-403802E40C24}"/>
    <cellStyle name="Comma 3 20" xfId="9693" xr:uid="{DECCA4F8-F508-409C-95F2-6B7BBFBE8E6E}"/>
    <cellStyle name="Comma 3 21" xfId="9694" xr:uid="{4E390944-49D1-40F6-BA99-7115585E48C8}"/>
    <cellStyle name="Comma 3 22" xfId="9695" xr:uid="{BECBDD3C-8A5F-44AE-B0F2-81FE32360068}"/>
    <cellStyle name="Comma 3 23" xfId="9696" xr:uid="{06E940FE-1014-42B7-B6FE-B9ECED0E460D}"/>
    <cellStyle name="Comma 3 24" xfId="9697" xr:uid="{CFAB7C5D-ED16-4811-9195-BCDBF8D1E040}"/>
    <cellStyle name="Comma 3 25" xfId="9698" xr:uid="{53A4FA00-4B41-4327-9447-AF5527030D34}"/>
    <cellStyle name="Comma 3 26" xfId="15701" xr:uid="{EA9CB2B7-49AD-4EE6-90F9-8E740E16AFE6}"/>
    <cellStyle name="Comma 3 3" xfId="9699" xr:uid="{C8EA7110-3C97-4D8D-824F-37FEDB2C0A46}"/>
    <cellStyle name="Comma 3 3 2" xfId="9700" xr:uid="{0D924BE1-3614-4375-8598-C606F3881472}"/>
    <cellStyle name="Comma 3 3 3" xfId="9701" xr:uid="{424CA35D-18A1-4BE9-87A7-61A1796E7706}"/>
    <cellStyle name="Comma 3 3 4" xfId="9702" xr:uid="{460D071A-9274-48E1-904B-1EFA053D85A8}"/>
    <cellStyle name="Comma 3 3 5" xfId="9703" xr:uid="{09E19EA7-B0BB-495C-9899-1754ED39906E}"/>
    <cellStyle name="Comma 3 3 6" xfId="9704" xr:uid="{89ED9B9F-628E-4878-9C3B-53A88DCAEB99}"/>
    <cellStyle name="Comma 3 3 7" xfId="15756" xr:uid="{A1B58C02-225F-4F06-B819-85D54DF118D7}"/>
    <cellStyle name="Comma 3 3_AgeSa_NewFormat" xfId="9705" xr:uid="{F211FFB6-9798-4A39-A23C-7F2B10D70F4E}"/>
    <cellStyle name="Comma 3 4" xfId="9706" xr:uid="{EF4A00F3-4E61-4778-919E-CB0370A8FEE2}"/>
    <cellStyle name="Comma 3 4 2" xfId="9707" xr:uid="{0BDE43B9-860C-47AF-BF1F-A75F27F3CA3A}"/>
    <cellStyle name="Comma 3 4 3" xfId="9708" xr:uid="{DD8F6CA1-4041-41AD-9FCD-8714FAC00181}"/>
    <cellStyle name="Comma 3 4 4" xfId="9709" xr:uid="{6228C178-8021-435C-ABC2-B2208BE9BEE8}"/>
    <cellStyle name="Comma 3 4 5" xfId="9710" xr:uid="{DF3B1E9C-B749-4587-8663-97770A93271B}"/>
    <cellStyle name="Comma 3 4_AgeSa_NewFormat" xfId="9711" xr:uid="{3F4E09D3-9174-4813-91A4-F3F235B0AF6E}"/>
    <cellStyle name="Comma 3 5" xfId="9712" xr:uid="{5AD8ABE4-4799-4D8C-9CB1-12DE6B09B56B}"/>
    <cellStyle name="Comma 3 5 2" xfId="9713" xr:uid="{AF190DB4-EB26-4634-80BF-76A4E07C77E8}"/>
    <cellStyle name="Comma 3 5 3" xfId="9714" xr:uid="{31277071-A02E-4DB0-91A3-BF614524A50F}"/>
    <cellStyle name="Comma 3 5 4" xfId="9715" xr:uid="{87C2D1B6-7FA2-4696-AAF2-8C43E1F802D8}"/>
    <cellStyle name="Comma 3 5 5" xfId="9716" xr:uid="{ED4E332F-EAE3-4FC6-AF3F-AAA8F7F235EA}"/>
    <cellStyle name="Comma 3 5_AgeSa_NewFormat" xfId="9717" xr:uid="{A039DCEC-5B86-4FE2-86FA-5126772E6F61}"/>
    <cellStyle name="Comma 3 6" xfId="9718" xr:uid="{7C1C819E-894F-4F11-B5B7-C45508EE6CF1}"/>
    <cellStyle name="Comma 3 6 2" xfId="9719" xr:uid="{A3549F84-3A47-4E0F-AC27-F94099AA03F1}"/>
    <cellStyle name="Comma 3 6 3" xfId="9720" xr:uid="{38059A01-1B8A-4532-AF4A-3641EADFAA47}"/>
    <cellStyle name="Comma 3 6 4" xfId="9721" xr:uid="{99433955-7EB6-469D-B55E-3A22D86D8AD6}"/>
    <cellStyle name="Comma 3 6 5" xfId="9722" xr:uid="{7E4F5657-DFCD-4502-9C43-71EFDE767714}"/>
    <cellStyle name="Comma 3 6_AgeSa_NewFormat" xfId="9723" xr:uid="{31DC400C-E075-4DC2-9457-6651D4633BA1}"/>
    <cellStyle name="Comma 3 7" xfId="9724" xr:uid="{E79F18DD-2710-4B8E-BAD6-BEEFD6C957A7}"/>
    <cellStyle name="Comma 3 7 2" xfId="9725" xr:uid="{A8C9D72A-94D8-4235-9FD3-38208D2B5F4D}"/>
    <cellStyle name="Comma 3 7_AgeSa_NewFormat" xfId="9726" xr:uid="{E058EE6D-2D5E-4682-A2BE-33ADDB11265A}"/>
    <cellStyle name="Comma 3 8" xfId="9727" xr:uid="{8A659879-618C-4A2A-A9A2-C6A7B663315B}"/>
    <cellStyle name="Comma 3 9" xfId="9728" xr:uid="{F5CC8CE9-F1E8-4B17-A3AF-6DD3FDA691B3}"/>
    <cellStyle name="Comma 3 95" xfId="9729" xr:uid="{57120B5B-59B8-46EA-9BE6-91898A73D688}"/>
    <cellStyle name="Comma 3 95 2" xfId="9730" xr:uid="{842F1A94-D52D-450F-AAB6-796F98352B67}"/>
    <cellStyle name="Comma 3 95 3" xfId="9731" xr:uid="{387E0C72-82FD-482A-A746-A4131DB122E1}"/>
    <cellStyle name="Comma 3 95 4" xfId="15775" xr:uid="{CAA83F16-1353-4DE8-8219-8CDA422C997F}"/>
    <cellStyle name="Comma 3 95_segment AS" xfId="9732" xr:uid="{1888B30B-55C8-417A-92FF-9BDDBA33B94E}"/>
    <cellStyle name="Comma 3_2. Exec Summary" xfId="9733" xr:uid="{99BF673E-72CD-4376-A7B6-63C73820A7F5}"/>
    <cellStyle name="Comma 30" xfId="9734" xr:uid="{0094C10C-3F37-4547-ACE0-85FCC773BA5C}"/>
    <cellStyle name="Comma 31" xfId="9735" xr:uid="{5E09EE9F-DF5F-4E6E-8E8F-929D46536195}"/>
    <cellStyle name="Comma 32" xfId="9736" xr:uid="{88CB84B2-2651-4672-912E-B76FA57F5B2A}"/>
    <cellStyle name="Comma 33" xfId="9737" xr:uid="{84977CB0-49C7-4DB1-98DB-0A41CB019BF8}"/>
    <cellStyle name="Comma 34" xfId="9738" xr:uid="{54E8344F-FF34-4029-A473-73E6E316078D}"/>
    <cellStyle name="Comma 35" xfId="9739" xr:uid="{C621F953-0A50-4068-952B-F343BEB8A57E}"/>
    <cellStyle name="Comma 36" xfId="9740" xr:uid="{CF108E06-1DE3-4D75-BB5B-55D84D09212D}"/>
    <cellStyle name="Comma 37" xfId="9741" xr:uid="{B8154779-8CE9-4291-B8E4-512DD72DB0EF}"/>
    <cellStyle name="Comma 38" xfId="9742" xr:uid="{37C37DCE-A9DC-4213-9A77-AC301A82F425}"/>
    <cellStyle name="Comma 39" xfId="9743" xr:uid="{BCB713A4-28B6-4D0C-8870-BD1EF3FD2677}"/>
    <cellStyle name="Comma 4" xfId="9744" xr:uid="{9BCA10A0-C198-4202-A640-65D7680FF062}"/>
    <cellStyle name="Comma 4 10" xfId="9745" xr:uid="{A5ABDC65-FFAE-4E2F-A127-9B9B8065DCC1}"/>
    <cellStyle name="Comma 4 11" xfId="9746" xr:uid="{EDF4E202-E9B6-42EF-82CF-4B45DC82ED10}"/>
    <cellStyle name="Comma 4 12" xfId="9747" xr:uid="{533529FB-B042-4150-98B6-28EC36E07A88}"/>
    <cellStyle name="Comma 4 13" xfId="15658" xr:uid="{0ED56054-DD16-4E23-95B3-D235E04DBFF6}"/>
    <cellStyle name="Comma 4 14" xfId="15702" xr:uid="{99C96C60-03D7-4096-8010-7493F717DCD9}"/>
    <cellStyle name="Comma 4 2" xfId="9748" xr:uid="{A18860A6-4214-4CB1-9B63-BE3C43D51ED5}"/>
    <cellStyle name="Comma 4 2 2" xfId="9749" xr:uid="{B86D53C8-A4A4-4C81-B888-9723D7B3A726}"/>
    <cellStyle name="Comma 4 2 3" xfId="9750" xr:uid="{67CD206E-BDC1-4704-A016-9A01D9614D58}"/>
    <cellStyle name="Comma 4 2 4" xfId="15743" xr:uid="{374E7B59-6EB5-4535-91EF-8513E2B0EBCC}"/>
    <cellStyle name="Comma 4 2_AFLI" xfId="9751" xr:uid="{46C17DB6-7120-4D5A-8182-264C4207323D}"/>
    <cellStyle name="Comma 4 3" xfId="9752" xr:uid="{51DBC691-8C44-4E34-9E56-C07837CF84A0}"/>
    <cellStyle name="Comma 4 3 2" xfId="9753" xr:uid="{39F1B70B-F84E-4B7A-A8E5-E7308A5711D6}"/>
    <cellStyle name="Comma 4 3 3" xfId="15757" xr:uid="{6871933F-AB27-4A0F-8BD5-9E0C0DB7482E}"/>
    <cellStyle name="Comma 4 3_AgeSa_NewFormat" xfId="9754" xr:uid="{371B4C97-FD0C-4A6B-84B6-C0302A0489CB}"/>
    <cellStyle name="Comma 4 4" xfId="9755" xr:uid="{A203B404-1B0B-427C-9F71-5259881911F1}"/>
    <cellStyle name="Comma 4 5" xfId="9756" xr:uid="{688B3690-6CB5-4D66-A3F3-2DFDD47EA07A}"/>
    <cellStyle name="Comma 4 6" xfId="9757" xr:uid="{61BB86F4-5FA3-4C4E-AEB9-29B3216678E6}"/>
    <cellStyle name="Comma 4 7" xfId="9758" xr:uid="{5A2AD13B-05E8-4612-9386-BEA93C7E1D16}"/>
    <cellStyle name="Comma 4 8" xfId="9759" xr:uid="{5712423B-9162-459D-B38B-95C26C192169}"/>
    <cellStyle name="Comma 4 9" xfId="9760" xr:uid="{2739B06E-35C5-400F-BD68-8B98531EF146}"/>
    <cellStyle name="Comma 4_2. Exec Summary" xfId="9761" xr:uid="{BC360F24-7267-4B7E-8753-365BC4601A72}"/>
    <cellStyle name="Comma 40" xfId="9762" xr:uid="{3F7CDD92-7E76-44EC-96FC-B6CED90F5A6C}"/>
    <cellStyle name="Comma 41" xfId="9763" xr:uid="{C83954FE-C407-4444-BC54-D3E9F4D4FB39}"/>
    <cellStyle name="Comma 42" xfId="9764" xr:uid="{34373532-EC23-4430-A5D0-3CBB51A70B9F}"/>
    <cellStyle name="Comma 43" xfId="9765" xr:uid="{F0E9B329-6725-4FB4-B862-F1229B1FDB95}"/>
    <cellStyle name="Comma 44" xfId="9766" xr:uid="{3F0791E7-93F7-479D-AD80-1E3A77900D7D}"/>
    <cellStyle name="Comma 45" xfId="9767" xr:uid="{6573D0AD-E9B3-4CDF-AF8A-4C4187684790}"/>
    <cellStyle name="Comma 46" xfId="9768" xr:uid="{0488A36A-8C57-4045-A6A0-848A69ACCE22}"/>
    <cellStyle name="Comma 46 2" xfId="9769" xr:uid="{24B913D8-64F9-4613-9B5D-79CE27C4C953}"/>
    <cellStyle name="Comma 46_AgeSa_NewFormat" xfId="9770" xr:uid="{5DBD07FE-455D-4A54-A114-A8AA47CC39F3}"/>
    <cellStyle name="Comma 47" xfId="9771" xr:uid="{B06FA31B-8E61-4D37-A380-94B22F58E479}"/>
    <cellStyle name="Comma 48" xfId="9772" xr:uid="{24A1511F-B494-47E2-B6D0-15F7529248EC}"/>
    <cellStyle name="Comma 48 2" xfId="9773" xr:uid="{0CD15BB4-9F7D-4C17-BFD6-4F7B4B7AD2B4}"/>
    <cellStyle name="Comma 48 3" xfId="9774" xr:uid="{EBDC8AF7-A3DE-4C1B-B6A3-36AE42BC284F}"/>
    <cellStyle name="Comma 48 4" xfId="9775" xr:uid="{EB45F82C-3153-4D02-B76D-A94BBE6C8A20}"/>
    <cellStyle name="Comma 48 5" xfId="9776" xr:uid="{2F37131E-3D9D-4985-8FC5-B2D640C25DB6}"/>
    <cellStyle name="Comma 48 6" xfId="9777" xr:uid="{DB4B1AD5-86B2-48D4-9C52-A576D5DD8E9E}"/>
    <cellStyle name="Comma 48_AgeSa_NewFormat" xfId="9778" xr:uid="{E4A8A98F-0AED-452F-BD2E-6770E6F60B26}"/>
    <cellStyle name="Comma 49" xfId="9779" xr:uid="{D485A46B-796C-48FC-9EB0-BED7F96B6302}"/>
    <cellStyle name="Comma 5" xfId="9780" xr:uid="{E1DC602D-893E-4A73-9C0D-891612E80854}"/>
    <cellStyle name="Comma 5 10" xfId="15736" xr:uid="{C4331024-ECBA-425C-8043-8FF3706E9334}"/>
    <cellStyle name="Comma 5 2" xfId="9781" xr:uid="{EA0B9080-E99C-4A21-A136-49F3CEFEBE13}"/>
    <cellStyle name="Comma 5 2 2" xfId="9782" xr:uid="{15FBEBCC-A774-4117-9464-396DECD2248D}"/>
    <cellStyle name="Comma 5 2 3" xfId="9783" xr:uid="{FD1C2287-5D11-4E4E-BB48-6B00EC080936}"/>
    <cellStyle name="Comma 5 2 4" xfId="15744" xr:uid="{1B8B3ECD-577B-47FB-815D-AE06986DC5F0}"/>
    <cellStyle name="Comma 5 2_AFLI" xfId="9784" xr:uid="{4C2683A7-81C8-4BCC-87BC-F8D910CF053D}"/>
    <cellStyle name="Comma 5 3" xfId="9785" xr:uid="{C35A60AE-332B-4882-8321-2FFBA17BEDA7}"/>
    <cellStyle name="Comma 5 3 2" xfId="9786" xr:uid="{AEA37E0B-D011-4A73-8887-A28B6C8E5768}"/>
    <cellStyle name="Comma 5 3 2 2" xfId="9787" xr:uid="{545D4410-E88B-43DE-9684-5842A3A5565B}"/>
    <cellStyle name="Comma 5 3 2 3" xfId="9788" xr:uid="{276A2BAB-6A7A-49BC-8536-77B8650CCD26}"/>
    <cellStyle name="Comma 5 3 2 4" xfId="9789" xr:uid="{783E72AF-61A8-4FEA-B025-18D04203A627}"/>
    <cellStyle name="Comma 5 3 2 5" xfId="9790" xr:uid="{F0E3D77A-F165-4164-97AD-BBECA9470A7D}"/>
    <cellStyle name="Comma 5 3 2_AgeSa_NewFormat" xfId="9791" xr:uid="{090B3449-18EA-4F18-B64A-D88C50C135D0}"/>
    <cellStyle name="Comma 5 3 3" xfId="9792" xr:uid="{C8D2AE71-CA87-45D6-99C3-3E27DF799DAF}"/>
    <cellStyle name="Comma 5 3 4" xfId="15758" xr:uid="{58BABB88-B13F-48C3-A551-3697ABF4ABF1}"/>
    <cellStyle name="Comma 5 3 5" xfId="15788" xr:uid="{E79618E4-CA6D-4E72-8289-84930BF8C605}"/>
    <cellStyle name="Comma 5 3_AgeSa_NewFormat" xfId="9793" xr:uid="{46C944B3-934E-4983-B353-FC8BFAE703E6}"/>
    <cellStyle name="Comma 5 4" xfId="9794" xr:uid="{777D56D8-8520-4182-BD01-FA14D5B48FD1}"/>
    <cellStyle name="Comma 5 4 2" xfId="9795" xr:uid="{FAD91D34-029C-4EAD-8E2B-9C68BEE25AD9}"/>
    <cellStyle name="Comma 5 4_AgeSa_NewFormat" xfId="9796" xr:uid="{FF84A67F-AC69-426E-A630-A197046089EC}"/>
    <cellStyle name="Comma 5 5" xfId="9797" xr:uid="{E164BB71-0E1A-4258-A9F8-7DA753AF55A5}"/>
    <cellStyle name="Comma 5 6" xfId="9798" xr:uid="{BD4021BD-FFC8-4730-BB04-491FFDC68E81}"/>
    <cellStyle name="Comma 5 7" xfId="9799" xr:uid="{413A13F9-52BC-42FF-AE5D-044D5B7E8A4C}"/>
    <cellStyle name="Comma 5 8" xfId="9800" xr:uid="{BE5F6870-471E-42AD-816F-F184642125BB}"/>
    <cellStyle name="Comma 5 9" xfId="9801" xr:uid="{2466067D-0256-4A4B-8421-4BCB26FA95CB}"/>
    <cellStyle name="Comma 5_AFLI" xfId="9802" xr:uid="{6FE3533A-F9C3-4191-9C53-242323A20150}"/>
    <cellStyle name="Comma 50" xfId="9803" xr:uid="{D265F11A-79DE-488E-AE43-5776B28DD01D}"/>
    <cellStyle name="Comma 51" xfId="9804" xr:uid="{634E1626-A980-4AE2-A155-18034D10CEA7}"/>
    <cellStyle name="Comma 52" xfId="9805" xr:uid="{5BE1B69E-BDBC-446D-85A8-34345499C8C5}"/>
    <cellStyle name="Comma 53" xfId="9806" xr:uid="{2BA086CF-528E-477B-BD31-EBC9632CB1D1}"/>
    <cellStyle name="Comma 54" xfId="9807" xr:uid="{83537B7C-18F1-41B0-B53F-E38569321012}"/>
    <cellStyle name="Comma 55" xfId="9808" xr:uid="{8204A350-7D12-49DE-89AE-656F7AC9F7EE}"/>
    <cellStyle name="Comma 56" xfId="9809" xr:uid="{4268090A-AD15-4D7C-BDAE-7B712546DD58}"/>
    <cellStyle name="Comma 57" xfId="9810" xr:uid="{8185668A-B420-4520-AF8C-C8A57B781735}"/>
    <cellStyle name="Comma 58" xfId="9811" xr:uid="{CDF7856E-0CD1-45CD-A2DC-94F0C70F043D}"/>
    <cellStyle name="Comma 59" xfId="9812" xr:uid="{AD2B3820-DFC9-4A87-BA60-CA6109413D1A}"/>
    <cellStyle name="Comma 6" xfId="9813" xr:uid="{C38A57C4-1913-4FD6-9485-3F2A8C1DF404}"/>
    <cellStyle name="Comma 6 10" xfId="9814" xr:uid="{F8C379FD-2F28-4014-9D5A-2FB28067699A}"/>
    <cellStyle name="Comma 6 11" xfId="9815" xr:uid="{6EE4CF7F-1478-4B83-9264-3F43DFB9A23B}"/>
    <cellStyle name="Comma 6 12" xfId="9816" xr:uid="{00E2ADA5-1AD9-418C-94AC-0C592B47D927}"/>
    <cellStyle name="Comma 6 13" xfId="15745" xr:uid="{0CE00DAB-2082-489A-938C-DE7607DE664F}"/>
    <cellStyle name="Comma 6 2" xfId="9817" xr:uid="{AA42A768-0357-4C6C-8502-DD88E06D32C0}"/>
    <cellStyle name="Comma 6 2 2" xfId="9818" xr:uid="{C986FEEE-61F7-4BC1-9E5B-931CDA8D7CBC}"/>
    <cellStyle name="Comma 6 2 3" xfId="9819" xr:uid="{ED910C33-32B7-4D1D-AFAA-347E24ED5496}"/>
    <cellStyle name="Comma 6 2 4" xfId="9820" xr:uid="{5B1712C6-DB0E-466C-B9FD-30E314AFD343}"/>
    <cellStyle name="Comma 6 2 5" xfId="9821" xr:uid="{4E2B8C94-9073-4BD8-A5F0-E0D8247B8F65}"/>
    <cellStyle name="Comma 6 2 6" xfId="9822" xr:uid="{DD7BA776-24A4-4E95-B9D0-3BE406355191}"/>
    <cellStyle name="Comma 6 2 7" xfId="9823" xr:uid="{124E26BB-B52D-4109-80DE-6E1C7DB137DE}"/>
    <cellStyle name="Comma 6 2_AgeSa_NewFormat" xfId="9824" xr:uid="{B7FEE928-3FD3-4159-94C5-B5748CB8D6A8}"/>
    <cellStyle name="Comma 6 3" xfId="9825" xr:uid="{3FD09B3E-575C-4A8E-AFBA-0DB4D521771C}"/>
    <cellStyle name="Comma 6 4" xfId="9826" xr:uid="{CCC278FB-5B5A-4C83-8C5F-10F0A2C48C40}"/>
    <cellStyle name="Comma 6 5" xfId="9827" xr:uid="{A6DAC3CF-185B-4A86-9143-29552B4397ED}"/>
    <cellStyle name="Comma 6 6" xfId="9828" xr:uid="{BCDCF192-DC7A-449B-BB1D-44CE8B2001E7}"/>
    <cellStyle name="Comma 6 7" xfId="9829" xr:uid="{0E2574B6-0B17-4733-8F31-3F9EFB2BE01B}"/>
    <cellStyle name="Comma 6 8" xfId="9830" xr:uid="{AC11F307-4D60-497B-8EE1-0701F9E9107D}"/>
    <cellStyle name="Comma 6 9" xfId="9831" xr:uid="{96DE6786-A464-4BC2-A8BA-1D81CA40AC7B}"/>
    <cellStyle name="Comma 6_2. Exec Summary" xfId="9832" xr:uid="{FC5DBE00-ECC4-4817-A76D-56B871B15887}"/>
    <cellStyle name="Comma 60" xfId="9833" xr:uid="{AA3EAFB9-7194-4AB3-BC35-FF68724F4D50}"/>
    <cellStyle name="Comma 61" xfId="9834" xr:uid="{F1B187FB-E1DD-47A3-B193-DEED1B8073E2}"/>
    <cellStyle name="Comma 62" xfId="9835" xr:uid="{2E634698-5417-47DE-8476-F6E118633A57}"/>
    <cellStyle name="Comma 63" xfId="9836" xr:uid="{20E6D0A4-B261-4E04-9985-55790DF7A6B7}"/>
    <cellStyle name="Comma 64" xfId="9837" xr:uid="{D1A2005A-90F2-4AC1-8728-35029D9F0D25}"/>
    <cellStyle name="Comma 65" xfId="9838" xr:uid="{D29BBB51-4A46-4987-8B19-A7D09EA93E54}"/>
    <cellStyle name="Comma 66" xfId="9839" xr:uid="{52877E8C-E2C6-405B-9A2B-BA7EE4AB539A}"/>
    <cellStyle name="Comma 67" xfId="9840" xr:uid="{E372BC16-6C15-4A27-9084-4C2BA911A47D}"/>
    <cellStyle name="Comma 68" xfId="9841" xr:uid="{A17277F3-10DB-49DA-9422-79827923AC1F}"/>
    <cellStyle name="Comma 69" xfId="9842" xr:uid="{E991D80A-30C4-47DA-AAA3-DB97EBFAEFD1}"/>
    <cellStyle name="Comma 7" xfId="9843" xr:uid="{346C05FA-6C32-4B6B-BDCB-EB52C94CFA93}"/>
    <cellStyle name="Comma 7 2" xfId="9844" xr:uid="{17F25B66-BAC5-4953-B5BD-40E7C9E18960}"/>
    <cellStyle name="Comma 7 3" xfId="9845" xr:uid="{7847A833-849D-4FE8-9C9A-3D431B68D61E}"/>
    <cellStyle name="Comma 7 4" xfId="9846" xr:uid="{5C4AA56D-BF3A-4B18-B6FC-C0BF96E109B3}"/>
    <cellStyle name="Comma 7 5" xfId="9847" xr:uid="{F4D8C3A7-F831-4F0A-871E-1BB03FD835E3}"/>
    <cellStyle name="Comma 7 6" xfId="9848" xr:uid="{F4450564-783E-42D4-A351-AA853E8A6B00}"/>
    <cellStyle name="Comma 7 7" xfId="9849" xr:uid="{0BD78B0C-8BDC-4BE4-AFF1-7FDA06FC91B3}"/>
    <cellStyle name="Comma 7 8" xfId="9850" xr:uid="{47F36056-E009-4F07-9810-F654C05685F0}"/>
    <cellStyle name="Comma 7 9" xfId="15759" xr:uid="{791DD38B-E674-40AB-93A8-97035A6F2BBE}"/>
    <cellStyle name="Comma 7_AgeSa_NewFormat" xfId="9851" xr:uid="{FDD601E6-F9EE-4F4D-A4CF-5ADAD1BAEF48}"/>
    <cellStyle name="Comma 70" xfId="9852" xr:uid="{D2A58F8B-265E-41C0-8B6F-42F642F821B3}"/>
    <cellStyle name="Comma 71" xfId="9853" xr:uid="{2D9E92F2-90DC-482F-A847-D349FD8E6415}"/>
    <cellStyle name="Comma 72" xfId="9854" xr:uid="{9FCD2A71-3459-4090-83E9-A41BFDEE61F6}"/>
    <cellStyle name="Comma 73" xfId="9855" xr:uid="{E175CDC6-E001-4465-B402-D70922246C14}"/>
    <cellStyle name="Comma 74" xfId="9856" xr:uid="{52835695-6012-49FC-AA85-4DE99E63BE24}"/>
    <cellStyle name="Comma 75" xfId="9857" xr:uid="{EEA563F0-3AC6-4840-8A35-CFE6865F0F0A}"/>
    <cellStyle name="Comma 76" xfId="9858" xr:uid="{54C12456-A6CF-41F8-91C3-83FE1C3FA5D9}"/>
    <cellStyle name="Comma 77" xfId="9859" xr:uid="{E4CAEE7F-FED2-48BA-90C9-4D4C9B572CFB}"/>
    <cellStyle name="Comma 78" xfId="9860" xr:uid="{43AF7283-2FF9-4838-93A2-6DE616868597}"/>
    <cellStyle name="Comma 79" xfId="9861" xr:uid="{87CABF58-BF5C-4053-AD9E-24CA5D0C1B53}"/>
    <cellStyle name="Comma 8" xfId="9862" xr:uid="{E43ED8DE-7D5B-4732-8590-4A03BF0FDBCC}"/>
    <cellStyle name="Comma 8 10" xfId="9863" xr:uid="{0D13D2F8-9AF5-4E8C-8C7F-9F2E9CDD8BE3}"/>
    <cellStyle name="Comma 8 11" xfId="9864" xr:uid="{49B9FE14-B5D6-4D24-BA4C-F7188D13C965}"/>
    <cellStyle name="Comma 8 12" xfId="15760" xr:uid="{74C6C223-24BB-4C5B-8AEB-18A7D6230D9D}"/>
    <cellStyle name="Comma 8 2" xfId="9865" xr:uid="{619FBA74-21EE-4849-AAA3-BB446F3778E2}"/>
    <cellStyle name="Comma 8 2 2" xfId="9866" xr:uid="{F6C16978-2D24-4BED-ACCD-EEF7F54DBEF7}"/>
    <cellStyle name="Comma 8 2 2 2" xfId="9867" xr:uid="{56C2CA53-6646-428D-87FF-B2253B600209}"/>
    <cellStyle name="Comma 8 2 2 3" xfId="9868" xr:uid="{0E51A8E0-0FCD-4AA8-AEB2-D7118DC6E65C}"/>
    <cellStyle name="Comma 8 2 2 4" xfId="9869" xr:uid="{B0BAD255-AF8A-4D54-A33E-289EC376F83B}"/>
    <cellStyle name="Comma 8 2 2 5" xfId="9870" xr:uid="{A882F65E-E99E-4571-ACEE-FE4598F06B89}"/>
    <cellStyle name="Comma 8 2 2_AgeSa_NewFormat" xfId="9871" xr:uid="{D6D288FB-3194-4733-833F-EF014E20230B}"/>
    <cellStyle name="Comma 8 2 3" xfId="9872" xr:uid="{4E5166F6-8153-4B92-8488-FDC362A836C3}"/>
    <cellStyle name="Comma 8 2 4" xfId="9873" xr:uid="{5C812FB3-28B3-4CC5-A51F-E98E53A84233}"/>
    <cellStyle name="Comma 8 2 5" xfId="9874" xr:uid="{D4417517-19FA-41BF-8668-AE8CC6FA838E}"/>
    <cellStyle name="Comma 8 2 6" xfId="9875" xr:uid="{19EE1A6A-CC7B-495A-A9AC-75A547CA4A5F}"/>
    <cellStyle name="Comma 8 2_AgeSa_NewFormat" xfId="9876" xr:uid="{1199F7D4-7FB4-42AB-9CBD-9731EA3DAB7F}"/>
    <cellStyle name="Comma 8 3" xfId="9877" xr:uid="{061106EC-3216-4E25-AF77-5009A28F89C6}"/>
    <cellStyle name="Comma 8 3 2" xfId="9878" xr:uid="{30246F87-F94F-49E1-A464-6FF14BAAB93F}"/>
    <cellStyle name="Comma 8 3 3" xfId="9879" xr:uid="{7591F1E6-C402-4345-AFAB-1231B065FFBB}"/>
    <cellStyle name="Comma 8 3 4" xfId="9880" xr:uid="{449BB082-2740-4146-9A04-11D8D2E29EF5}"/>
    <cellStyle name="Comma 8 3 5" xfId="9881" xr:uid="{A2A53891-1763-4D76-A1E7-F59239107D79}"/>
    <cellStyle name="Comma 8 3_AgeSa_NewFormat" xfId="9882" xr:uid="{F2439308-CFF3-4A68-B9F5-899C2609213D}"/>
    <cellStyle name="Comma 8 4" xfId="9883" xr:uid="{32D7CEC5-C623-4BBE-BCF7-9A4A63543CAD}"/>
    <cellStyle name="Comma 8 5" xfId="9884" xr:uid="{C861BDC1-36B3-4977-8D68-39E3860D1115}"/>
    <cellStyle name="Comma 8 6" xfId="9885" xr:uid="{5DC0F9AD-9B11-4E04-9E1F-0BD025BCFB19}"/>
    <cellStyle name="Comma 8 7" xfId="9886" xr:uid="{6FA061FC-5B4F-4FAB-A039-FB99D5EEF18C}"/>
    <cellStyle name="Comma 8 8" xfId="9887" xr:uid="{F7566E48-9D31-4539-89CC-9E9C651E581A}"/>
    <cellStyle name="Comma 8 9" xfId="9888" xr:uid="{D131CBCE-B331-4189-AE7A-75B8FF4FB10C}"/>
    <cellStyle name="Comma 8_2. Exec Summary" xfId="9889" xr:uid="{5637EDF5-8BE2-43A9-B14A-C11383B47396}"/>
    <cellStyle name="Comma 80" xfId="9890" xr:uid="{3FC6F73A-8B2A-49FE-9D4D-F5B188D7C50C}"/>
    <cellStyle name="Comma 81" xfId="9891" xr:uid="{89FA07B5-9DAE-4732-A380-6D406E3A6EB2}"/>
    <cellStyle name="Comma 82" xfId="9892" xr:uid="{3D3EE039-AB0D-43EE-A19D-E9C89499DAD3}"/>
    <cellStyle name="Comma 83" xfId="9893" xr:uid="{C546BE65-C724-4A5D-95B7-475CAEF0A90C}"/>
    <cellStyle name="Comma 84" xfId="9894" xr:uid="{0E430F0F-D249-40B0-97EA-933BFCD0A688}"/>
    <cellStyle name="Comma 85" xfId="9895" xr:uid="{F67F05DD-4C38-4064-8CB1-E264E3237916}"/>
    <cellStyle name="Comma 86" xfId="9896" xr:uid="{58A6C2BA-A9EF-4668-91C2-F1810FA951B9}"/>
    <cellStyle name="Comma 87" xfId="9897" xr:uid="{EC798C50-6ABA-4EE0-A9FE-72D21A2158D7}"/>
    <cellStyle name="Comma 88" xfId="9898" xr:uid="{2BCBFA7D-722D-4D8A-97B4-E57F554273E0}"/>
    <cellStyle name="Comma 89" xfId="9899" xr:uid="{95A44F98-4F1D-421F-8372-3FEBF96DA6F1}"/>
    <cellStyle name="Comma 9" xfId="9900" xr:uid="{8EEEAA75-5FEC-49D3-93B7-429B35B80439}"/>
    <cellStyle name="Comma 9 2" xfId="9901" xr:uid="{D077809B-C8D1-46B0-A569-D1256EA01622}"/>
    <cellStyle name="Comma 9 3" xfId="9902" xr:uid="{74F737B5-9D91-49C4-A92C-86565A09BDC7}"/>
    <cellStyle name="Comma 9 4" xfId="9903" xr:uid="{C79AB2D0-BC27-4AE7-842F-0FC74B2A3CEB}"/>
    <cellStyle name="Comma 9 5" xfId="15772" xr:uid="{42FD4F29-897C-4244-BEED-0BBB3F033DF7}"/>
    <cellStyle name="Comma 9_AgeSa_NewFormat" xfId="9904" xr:uid="{3DFFD084-DA01-4701-8784-EE3AA608A247}"/>
    <cellStyle name="Comma 90" xfId="9905" xr:uid="{29949D82-FF17-4C6A-B4E8-BFBAB512786E}"/>
    <cellStyle name="Comma 91" xfId="9906" xr:uid="{38DD5560-1FD2-47B0-BD46-88A8C6263B8B}"/>
    <cellStyle name="Comma 92" xfId="9907" xr:uid="{D08B604A-AF98-4FE8-AD2D-B32312FECC75}"/>
    <cellStyle name="Comma 93" xfId="9908" xr:uid="{88F8EFCD-7C68-4448-ADD2-2A7D7BF0CA82}"/>
    <cellStyle name="Comma 94" xfId="9909" xr:uid="{C79DA8F4-7706-48BF-9D21-370B86E971BA}"/>
    <cellStyle name="Comma 95" xfId="9910" xr:uid="{E4AC4B30-4FC4-439F-A214-243586171568}"/>
    <cellStyle name="Comma 96" xfId="9911" xr:uid="{89663502-24EF-4900-AB34-B8C1086AC7FE}"/>
    <cellStyle name="Comma 97" xfId="9912" xr:uid="{F222C095-6124-40FF-9410-74E8DAD15418}"/>
    <cellStyle name="Comma 98" xfId="9913" xr:uid="{A1E75DA3-EF27-49C7-879D-9BE8D22322C6}"/>
    <cellStyle name="Comma 99" xfId="9914" xr:uid="{B55B7FE0-1474-4640-BC6C-7152C3BB26DF}"/>
    <cellStyle name="Comma0" xfId="9915" xr:uid="{F112AB19-C268-4390-8E80-C47C0F0EA7A6}"/>
    <cellStyle name="Comma0 - Biçem2" xfId="9916" xr:uid="{ABE7BCD9-3097-4E83-86FD-9707B44DD09D}"/>
    <cellStyle name="Comma0 - Biçem2 2" xfId="9917" xr:uid="{ACBDB637-EDB7-470C-9170-C08A1E143B25}"/>
    <cellStyle name="Comma0 - Biçem2_CHECK_FX" xfId="9918" xr:uid="{02C99646-E997-43A9-B386-AB0F5402FAFA}"/>
    <cellStyle name="Comma0 - Modelo1" xfId="9919" xr:uid="{6D56A82C-C7AB-4462-BCE8-38EE24ADC691}"/>
    <cellStyle name="Comma0 - Style1" xfId="9920" xr:uid="{5ECE3029-0CEC-4EB1-8697-E27F58780726}"/>
    <cellStyle name="Comma0_AgeSa_NewFormat" xfId="9921" xr:uid="{82A3C87F-B7F0-4E59-803D-D07F7FEF78A4}"/>
    <cellStyle name="Comma1 - Modelo2" xfId="9922" xr:uid="{D5659807-0F17-4640-900D-ECCAFEB46CEF}"/>
    <cellStyle name="Comma1 - Style2" xfId="9923" xr:uid="{5B29D99E-06E7-461C-808F-2EAA1AF3F367}"/>
    <cellStyle name="Commentaire" xfId="9924" xr:uid="{736B40F3-F8EB-4D16-86D3-D99C1F5ADA58}"/>
    <cellStyle name="Commentaire 10" xfId="9925" xr:uid="{21A8D1D5-6220-4693-9689-A1B9CC37B221}"/>
    <cellStyle name="Commentaire 11" xfId="9926" xr:uid="{354C1F2B-CEDB-4017-943A-CA7ED4F4B956}"/>
    <cellStyle name="Commentaire 12" xfId="9927" xr:uid="{3132DBB5-6ADA-471E-A8BF-7F3B058CB5F2}"/>
    <cellStyle name="Commentaire 13" xfId="9928" xr:uid="{C1034983-E454-4129-90D5-BA51623A4FE6}"/>
    <cellStyle name="Commentaire 2" xfId="9929" xr:uid="{1ABD1804-724E-4E01-980B-574AB0E75705}"/>
    <cellStyle name="Commentaire 2 10" xfId="9930" xr:uid="{69C8C410-44CA-4047-BFE1-0CA4E2E4B53C}"/>
    <cellStyle name="Commentaire 2 11" xfId="9931" xr:uid="{7083A41D-2565-4E25-8977-331EF5DC8F0B}"/>
    <cellStyle name="Commentaire 2 12" xfId="9932" xr:uid="{5339CE45-853E-45EA-994B-0E6E75AF8CC7}"/>
    <cellStyle name="Commentaire 2 13" xfId="9933" xr:uid="{4B72F28E-2394-48DA-9FD7-B39EEADB7B42}"/>
    <cellStyle name="Commentaire 2 2" xfId="9934" xr:uid="{4930CD42-7EA7-4F48-B8D9-C452663CEE54}"/>
    <cellStyle name="Commentaire 2 2 2" xfId="9935" xr:uid="{1B54D236-D604-4E13-844F-D91DD2CBE976}"/>
    <cellStyle name="Commentaire 2 2_CHECK_FX" xfId="9936" xr:uid="{56C675DF-927C-47AF-88F3-174FC429A1C4}"/>
    <cellStyle name="Commentaire 2 3" xfId="9937" xr:uid="{0C9137C0-0508-4858-9D9E-AFCEA14F69A2}"/>
    <cellStyle name="Commentaire 2 4" xfId="9938" xr:uid="{E0C0D9B7-AB35-4806-BCCF-5905850CBE45}"/>
    <cellStyle name="Commentaire 2 5" xfId="9939" xr:uid="{C9F1B34A-E2F6-4753-912B-600BCCE60AD0}"/>
    <cellStyle name="Commentaire 2 6" xfId="9940" xr:uid="{4ADCC811-8FDF-4E62-B0B6-5E7220B7F830}"/>
    <cellStyle name="Commentaire 2 7" xfId="9941" xr:uid="{066BDB12-B151-4E43-8AF9-D02824E70822}"/>
    <cellStyle name="Commentaire 2 8" xfId="9942" xr:uid="{9AFE6067-2E93-45E3-81C9-763DAC58494F}"/>
    <cellStyle name="Commentaire 2 9" xfId="9943" xr:uid="{D228FB20-17C6-4090-92E0-F188646E313F}"/>
    <cellStyle name="Commentaire 2_AgeSa_NewFormat" xfId="9944" xr:uid="{1C8C1BDC-EDEF-4E7B-B27B-D39921E601B4}"/>
    <cellStyle name="Commentaire 3" xfId="9945" xr:uid="{1728F182-7CF2-480A-B279-0E97E91148D9}"/>
    <cellStyle name="Commentaire 3 2" xfId="9946" xr:uid="{ACFC9070-2AE8-4B77-83DF-6796E057B303}"/>
    <cellStyle name="Commentaire 3 2 2" xfId="9947" xr:uid="{F0169303-E307-4FEB-A955-F0B52DC6699E}"/>
    <cellStyle name="Commentaire 3 2_CHECK_FX" xfId="9948" xr:uid="{A5B6F7CE-8CF3-4489-8A07-3506A430879E}"/>
    <cellStyle name="Commentaire 3 3" xfId="9949" xr:uid="{E7E45D0A-3171-4F08-9A56-08F334E3099E}"/>
    <cellStyle name="Commentaire 3 4" xfId="9950" xr:uid="{9A90C5CA-1663-4E5F-A1FD-D392DF28495A}"/>
    <cellStyle name="Commentaire 3_CHECK_FX" xfId="9951" xr:uid="{DBF017EB-DB75-4A24-A143-CD9155EECD34}"/>
    <cellStyle name="Commentaire 4" xfId="9952" xr:uid="{6EA94F55-4256-4657-B38E-037157EB1786}"/>
    <cellStyle name="Commentaire 4 2" xfId="9953" xr:uid="{9E71FFF6-D456-44D7-83AC-E2D513810CB2}"/>
    <cellStyle name="Commentaire 4_CHECK_FX" xfId="9954" xr:uid="{0DADC5F1-3E9E-4BA1-BD87-33460FD7D706}"/>
    <cellStyle name="Commentaire 5" xfId="9955" xr:uid="{1261306B-91B9-4115-BB4E-D6974C5C4C97}"/>
    <cellStyle name="Commentaire 6" xfId="9956" xr:uid="{A4510015-1C99-4417-AFEC-F1938EFFE4B6}"/>
    <cellStyle name="Commentaire 7" xfId="9957" xr:uid="{4A8E5A80-D057-467B-A7F1-4FC604C0988B}"/>
    <cellStyle name="Commentaire 8" xfId="9958" xr:uid="{F8452CAB-9354-4A17-A889-EBF3CAA9B091}"/>
    <cellStyle name="Commentaire 9" xfId="9959" xr:uid="{42F211A9-ABF3-4827-B038-55FA3C69B019}"/>
    <cellStyle name="Commentaire_AgeSa_NewFormat" xfId="9960" xr:uid="{305406A4-C5FD-40BA-A1CC-79542C179C3B}"/>
    <cellStyle name="Controlecel" xfId="9961" xr:uid="{4010BDB8-3272-4A7E-88DC-81B96837CA49}"/>
    <cellStyle name="Copied" xfId="9962" xr:uid="{30C312A3-AB42-4C6C-8F11-A54F5944621C}"/>
    <cellStyle name="Cor1" xfId="9963" xr:uid="{2988DB3F-6DE8-4673-98C2-DCBB0E27022B}"/>
    <cellStyle name="Cor2" xfId="9964" xr:uid="{15594F55-5C59-404E-BB42-5E8216FA73AE}"/>
    <cellStyle name="Cor3" xfId="9965" xr:uid="{8C433DC8-1748-415D-999F-9764D96C8948}"/>
    <cellStyle name="Cor4" xfId="9966" xr:uid="{65B197F5-D00C-4FE2-9C85-834F9FC16B2D}"/>
    <cellStyle name="Cor5" xfId="9967" xr:uid="{7AD62F80-18EF-4EEF-A86A-B943EEF14107}"/>
    <cellStyle name="Cor6" xfId="9968" xr:uid="{1E76A3C2-FC2F-4252-9D93-26D19CD156EC}"/>
    <cellStyle name="Correcto" xfId="9969" xr:uid="{C71BDBD7-0DDD-4DEC-9B43-AFCF3F575BE9}"/>
    <cellStyle name="COST1" xfId="9970" xr:uid="{1ED22EED-787B-4009-948C-ABA3B5B09873}"/>
    <cellStyle name="Country" xfId="9971" xr:uid="{3C2785B4-DF04-44A1-A34F-5D6CDA7C807C}"/>
    <cellStyle name="Cover Date" xfId="9972" xr:uid="{33BFC7B4-8A46-4D9D-81AF-150FBB1C19DD}"/>
    <cellStyle name="Cover Subtitle" xfId="9973" xr:uid="{7E00E858-22B1-4CA4-87FF-83907220D665}"/>
    <cellStyle name="Cover Title" xfId="9974" xr:uid="{C6450C52-55D6-4E6D-B059-EEE6CFCC486D}"/>
    <cellStyle name="Currency $" xfId="9975" xr:uid="{A390EBD6-278F-4DD6-A9CE-CA0B130AAB8A}"/>
    <cellStyle name="Currency [00]" xfId="9976" xr:uid="{D92D5336-3C63-4285-9B16-3A868E2EFEDC}"/>
    <cellStyle name="Currency MTL" xfId="9977" xr:uid="{4733023B-2054-49CC-9629-02E39C3A75C5}"/>
    <cellStyle name="Currency T$" xfId="9978" xr:uid="{C56B9A9B-651D-4751-A02A-1ABF7C74F4C9}"/>
    <cellStyle name="Currency0" xfId="9979" xr:uid="{3254E6F9-5C6B-43FC-B3C7-C8BB0E43BB63}"/>
    <cellStyle name="Current_Inactive" xfId="9980" xr:uid="{AAA59D40-0181-4906-A476-A269974A96E8}"/>
    <cellStyle name="custom" xfId="9981" xr:uid="{31692E78-06C8-4862-AD61-C923EA350995}"/>
    <cellStyle name="custom 10" xfId="9982" xr:uid="{A9701591-7460-4306-9163-40BBB63DA66D}"/>
    <cellStyle name="custom 2" xfId="9983" xr:uid="{33D8205C-0AB4-4C86-94F8-9BC636940BB0}"/>
    <cellStyle name="custom 3" xfId="9984" xr:uid="{F8E1AA58-BECA-4392-95C3-5923CAD79298}"/>
    <cellStyle name="custom 4" xfId="9985" xr:uid="{4BF13A05-4A16-4704-9380-F99F39FA0C72}"/>
    <cellStyle name="custom 5" xfId="9986" xr:uid="{FC34BC16-35EC-4E46-B3E7-C492C57A4E88}"/>
    <cellStyle name="custom 6" xfId="9987" xr:uid="{F1417EF5-DC82-4FB5-9D90-A5D2BA445E0E}"/>
    <cellStyle name="custom 7" xfId="9988" xr:uid="{771241E4-C557-4881-8049-E708D890BB73}"/>
    <cellStyle name="custom 8" xfId="9989" xr:uid="{FC3A3FA4-4579-4B08-B7EA-45713BD15792}"/>
    <cellStyle name="custom 9" xfId="9990" xr:uid="{3BD4AA17-62C2-49B1-96F1-541CE47D0281}"/>
    <cellStyle name="custom_CHECK_FX" xfId="9991" xr:uid="{BFF33302-6BFC-4CBF-906E-7607FA646572}"/>
    <cellStyle name="d mmm yy" xfId="9992" xr:uid="{6D11A163-482F-47F8-AFB0-7C32DACE31A5}"/>
    <cellStyle name="DATA_ENT" xfId="9993" xr:uid="{D05DAB26-9A9A-400A-8F88-C8E12469F826}"/>
    <cellStyle name="DataCell" xfId="9994" xr:uid="{937ED292-118F-4AD0-84E6-DBBED6F8E8D9}"/>
    <cellStyle name="Date" xfId="9995" xr:uid="{74E2DA66-356B-45E1-A283-9436E00ED2DF}"/>
    <cellStyle name="Date 2" xfId="15703" xr:uid="{87C68886-3FE4-4CF8-B4EC-3D06E8F80329}"/>
    <cellStyle name="Date Short" xfId="9996" xr:uid="{5FDA329D-987C-4494-9E38-9FDDC4F9FF00}"/>
    <cellStyle name="Date_03.04Tat_IAS_FR" xfId="9997" xr:uid="{F63233A6-D076-4762-8D6F-F8FFAF814744}"/>
    <cellStyle name="DateCenter" xfId="9998" xr:uid="{B524FB41-83DF-41F1-8816-C84634D05B45}"/>
    <cellStyle name="DateLeft" xfId="9999" xr:uid="{8BC2D3B6-6C85-409B-8158-D1423B386971}"/>
    <cellStyle name="Datum" xfId="10000" xr:uid="{50B2BC47-4160-41D4-83B0-D4181976164C}"/>
    <cellStyle name="DELTA" xfId="10001" xr:uid="{6B9B2DE9-C7A8-481E-8FD5-8A45EFBC3B4B}"/>
    <cellStyle name="DEPROTEGE" xfId="10002" xr:uid="{A46ADBD1-F450-4183-AC78-AE36A92BFE27}"/>
    <cellStyle name="Dezimal [0]_BS" xfId="10003" xr:uid="{25E466A9-C5A8-4064-82C0-933C65B89B4D}"/>
    <cellStyle name="Dezimal_2 Pages" xfId="10004" xr:uid="{3F29225E-CEB0-44EA-AEC1-80FD450C1379}"/>
    <cellStyle name="Dezimal+-" xfId="10005" xr:uid="{87E744B6-33B2-4907-8DD6-0574E8D223F9}"/>
    <cellStyle name="Dezimal0" xfId="10006" xr:uid="{7C739425-EE54-4066-9DD0-3723571EAF4B}"/>
    <cellStyle name="Dezimal0+-" xfId="10007" xr:uid="{C9CAA414-39B4-473C-AC6A-3125A0B5B7A4}"/>
    <cellStyle name="Dia" xfId="10008" xr:uid="{DCAF77A5-7672-47B5-AA62-3CA69BC6C2B9}"/>
    <cellStyle name="Disp1 - Style7" xfId="10009" xr:uid="{47B7D0CB-4CD9-4FD6-9A41-FF6A57DB8D1B}"/>
    <cellStyle name="Disp2 - Style8" xfId="10010" xr:uid="{B7484A20-77E2-4B0E-98EC-4CA2FA3BB09A}"/>
    <cellStyle name="Displ1 - Style2" xfId="10011" xr:uid="{056C72FD-1922-49C0-BD5D-DDC80DBA2606}"/>
    <cellStyle name="DISPL1 - Style4" xfId="10012" xr:uid="{F5CCE942-B54F-4D59-817A-E38CBAA6A111}"/>
    <cellStyle name="DISPL2 - Style5" xfId="10013" xr:uid="{27D071D8-2523-401C-A9D5-11DF797F7DC2}"/>
    <cellStyle name="Dziesi?tny_wrzesie? 2004" xfId="10014" xr:uid="{527BDAA1-6BEA-4602-BA92-FF8F5D0BD9E5}"/>
    <cellStyle name="Dziesiętny_BIL_3" xfId="10015" xr:uid="{52E0EF5C-EE9D-475B-9B79-570E6CA3A146}"/>
    <cellStyle name="ecarts" xfId="10016" xr:uid="{04BFF3FD-1DE6-4801-9A15-2F424A5E5D6B}"/>
    <cellStyle name="EmptyCell" xfId="10017" xr:uid="{54353109-2F09-4A46-A427-9DFAD7E97258}"/>
    <cellStyle name="EmptyCell 2" xfId="10018" xr:uid="{6FFF5BC0-7731-4156-8FA2-004D53C55709}"/>
    <cellStyle name="EmptyCell_AgeSa_NewFormat" xfId="10019" xr:uid="{E80DE207-1ED5-425E-9538-1F000A2C8BFE}"/>
    <cellStyle name="Encabez1" xfId="10020" xr:uid="{E5D1D00F-0E5C-491C-8294-4D5BA0D36B99}"/>
    <cellStyle name="Encabez2" xfId="10021" xr:uid="{B2CCADEF-39CB-4A52-BB98-F75A986FE3EA}"/>
    <cellStyle name="Encabezado 4" xfId="10022" xr:uid="{06808DAE-0579-425B-B95E-9A315A2FE838}"/>
    <cellStyle name="Énfasis1" xfId="10023" xr:uid="{056794D1-8772-4D6C-8917-CCA06A480B52}"/>
    <cellStyle name="Énfasis2" xfId="10024" xr:uid="{256E1EA7-B299-4785-BA03-D557075D74A6}"/>
    <cellStyle name="Énfasis3" xfId="10025" xr:uid="{6ADADC4F-5202-45AF-95F8-5BF6594DBE8E}"/>
    <cellStyle name="Énfasis4" xfId="10026" xr:uid="{4A8878E4-FC91-4689-A285-E8CD1AFB854B}"/>
    <cellStyle name="Énfasis5" xfId="10027" xr:uid="{7D21BEDE-380A-4998-B76E-0E041CBCCCA7}"/>
    <cellStyle name="Énfasis6" xfId="10028" xr:uid="{F50BAD82-4975-4627-98A7-976C653F675E}"/>
    <cellStyle name="Enter Currency (0)" xfId="10029" xr:uid="{174B844A-893B-4F2C-A975-CD00D85CE7BC}"/>
    <cellStyle name="Enter Currency (2)" xfId="10030" xr:uid="{1D7E107A-C81A-4AEB-8838-17F831D196E7}"/>
    <cellStyle name="Enter Units (0)" xfId="10031" xr:uid="{ADE86238-3747-40A5-A521-0EFAA0F2F10F}"/>
    <cellStyle name="Enter Units (1)" xfId="10032" xr:uid="{D805DFE3-84F8-42AD-BE91-CD811BF676A2}"/>
    <cellStyle name="Enter Units (2)" xfId="10033" xr:uid="{181FACC1-949C-4B81-8B7F-2DB391F61AF2}"/>
    <cellStyle name="Entered" xfId="10034" xr:uid="{28D83394-30E3-4CCE-820A-99BD92202C21}"/>
    <cellStyle name="Entrada" xfId="10035" xr:uid="{5A9D341D-022D-4B54-8CD5-ADD90DC6C97B}"/>
    <cellStyle name="Entrada 2" xfId="10036" xr:uid="{8D9CB9C7-C851-4587-8FA7-4483462AD557}"/>
    <cellStyle name="Entrada 2 2" xfId="10037" xr:uid="{2F6F02D8-1D20-4DAC-B678-90DA188FC4D6}"/>
    <cellStyle name="Entrada 2 2 2" xfId="10038" xr:uid="{AD5D3F0A-D69B-48E2-B46C-F895AEB2E485}"/>
    <cellStyle name="Entrada 2 2 3" xfId="10039" xr:uid="{1DDED482-11C3-4DBE-A054-59AFFEEB0DE0}"/>
    <cellStyle name="Entrada 2 2 4" xfId="10040" xr:uid="{5754F150-7B17-4962-BAA7-9D799A8B8EA5}"/>
    <cellStyle name="Entrada 2 2 5" xfId="10041" xr:uid="{0F576555-E09C-484A-88C8-FA824CC10FA1}"/>
    <cellStyle name="Entrada 2 2_AgeSa_NewFormat" xfId="10042" xr:uid="{211B66DB-B0FB-4857-BFFE-FD0406CC8A06}"/>
    <cellStyle name="Entrada 2 3" xfId="10043" xr:uid="{BA9D4F43-5B45-4378-BCCC-15C9AFE03744}"/>
    <cellStyle name="Entrada 2 4" xfId="10044" xr:uid="{CF702E93-6A8C-4437-A3AB-15F71E3D5BC7}"/>
    <cellStyle name="Entrada 2 5" xfId="10045" xr:uid="{7E42BB13-BC06-4094-A0E3-304EF21BB976}"/>
    <cellStyle name="Entrada 2 6" xfId="10046" xr:uid="{7A9FA85E-CB33-453B-A15C-8A13D2A41FCA}"/>
    <cellStyle name="Entrada 2_AgeSa_NewFormat" xfId="10047" xr:uid="{B08FD3DA-2C50-440E-9B4A-3F3FC5E40D74}"/>
    <cellStyle name="Entrada 3" xfId="10048" xr:uid="{E34A77F3-8FB1-4997-8473-E4FB196CACAE}"/>
    <cellStyle name="Entrada 3 2" xfId="10049" xr:uid="{95DD2989-8086-41BC-81D7-42A3E0FB0AD8}"/>
    <cellStyle name="Entrada 3 3" xfId="10050" xr:uid="{F6CFA6BA-CEE1-4730-ADEC-75B34BD23A1F}"/>
    <cellStyle name="Entrada 3 4" xfId="10051" xr:uid="{8044C435-0DAD-45F4-983D-72E35C6A7085}"/>
    <cellStyle name="Entrada 3 5" xfId="10052" xr:uid="{394E743C-59E8-4CD2-A720-1A4F7D0616CE}"/>
    <cellStyle name="Entrada 3_AgeSa_NewFormat" xfId="10053" xr:uid="{CE8673EA-984C-4F20-9140-318BA1E80080}"/>
    <cellStyle name="Entrada 4" xfId="10054" xr:uid="{57213E3C-F8C2-4FFF-8439-0F80FADF39D9}"/>
    <cellStyle name="Entrada 5" xfId="10055" xr:uid="{85AAA2D6-6E63-4A95-8D92-4889BC98FE89}"/>
    <cellStyle name="Entrada 6" xfId="10056" xr:uid="{3DE80A63-2A26-48DA-A48A-199C352A4F75}"/>
    <cellStyle name="Entrada 7" xfId="10057" xr:uid="{F9A7AD1F-B970-4D3B-91E0-EEA27DFE271A}"/>
    <cellStyle name="Entrada_AgeSa_NewFormat" xfId="10058" xr:uid="{F5B47E81-F82A-45D0-A92C-B97C62411A72}"/>
    <cellStyle name="Entrée" xfId="10059" xr:uid="{CF0B08C4-8C88-4A95-8C64-6249F3C3EA5C}"/>
    <cellStyle name="Entrée 10" xfId="10060" xr:uid="{5DD6FFE4-CF2C-43C7-99AF-0F709BFACC24}"/>
    <cellStyle name="Entrée 11" xfId="10061" xr:uid="{02EAA42F-E401-4873-81D6-043D6E375DE9}"/>
    <cellStyle name="Entrée 12" xfId="10062" xr:uid="{99820A45-9349-4095-A190-45A062247E35}"/>
    <cellStyle name="Entrée 13" xfId="10063" xr:uid="{096ACE33-6958-42DB-9588-6DE425E7E0F0}"/>
    <cellStyle name="Entrée 2" xfId="10064" xr:uid="{D3FDEBE3-679A-4972-B140-0D0830CF1F2C}"/>
    <cellStyle name="Entrée 2 10" xfId="10065" xr:uid="{2F99881B-BB94-41D7-8402-41141A00A468}"/>
    <cellStyle name="Entrée 2 11" xfId="10066" xr:uid="{315C325C-3185-4544-8533-7429007ADC01}"/>
    <cellStyle name="Entrée 2 12" xfId="10067" xr:uid="{A220AE06-C38A-446A-8021-5E90DAF1D22E}"/>
    <cellStyle name="Entrée 2 13" xfId="10068" xr:uid="{5E6B2B6F-2EF6-420D-BF3B-C68ADD0F9744}"/>
    <cellStyle name="Entrée 2 2" xfId="10069" xr:uid="{B34EB27E-E662-450B-9FD1-D7A1BA89BC53}"/>
    <cellStyle name="Entrée 2 2 2" xfId="10070" xr:uid="{3CDA5A59-9F4F-4773-B09C-29757EB63220}"/>
    <cellStyle name="Entrée 2 2_CHECK_FX" xfId="10071" xr:uid="{A6F021B7-2C38-477B-A22A-1058D5757C0F}"/>
    <cellStyle name="Entrée 2 3" xfId="10072" xr:uid="{A08FC828-EFAB-409F-A8DB-3A894F43BC49}"/>
    <cellStyle name="Entrée 2 4" xfId="10073" xr:uid="{C64B4CFA-7E33-4806-A631-B0EA912C6A7D}"/>
    <cellStyle name="Entrée 2 5" xfId="10074" xr:uid="{CB26901E-4258-4C35-9B3C-A094910887C5}"/>
    <cellStyle name="Entrée 2 6" xfId="10075" xr:uid="{B8793480-886D-41B0-804B-702BB2DF8673}"/>
    <cellStyle name="Entrée 2 7" xfId="10076" xr:uid="{2E98A15C-406F-441D-80BF-79B6B80914A7}"/>
    <cellStyle name="Entrée 2 8" xfId="10077" xr:uid="{C2F0AF4A-8787-401E-9E94-2198FBCE18B1}"/>
    <cellStyle name="Entrée 2 9" xfId="10078" xr:uid="{923609CD-55F0-424D-9219-A8140C6DC421}"/>
    <cellStyle name="Entrée 2_AgeSa_NewFormat" xfId="10079" xr:uid="{E64583CE-B2D5-4F40-87B6-C5BCE1DEAAD0}"/>
    <cellStyle name="Entrée 3" xfId="10080" xr:uid="{41DDE4FE-58CA-4305-BE41-C2F473675DB4}"/>
    <cellStyle name="Entrée 3 2" xfId="10081" xr:uid="{35E31CF5-ACB0-4F03-B055-9D04C744FFF5}"/>
    <cellStyle name="Entrée 3 2 2" xfId="10082" xr:uid="{0E0C46C6-DA08-4D62-8A24-BB3DB6428C61}"/>
    <cellStyle name="Entrée 3 2_CHECK_FX" xfId="10083" xr:uid="{88B19A8E-E447-4A16-84D2-086F598F04EF}"/>
    <cellStyle name="Entrée 3 3" xfId="10084" xr:uid="{9F83F329-B79C-46FB-A92A-A635D3709A97}"/>
    <cellStyle name="Entrée 3 4" xfId="10085" xr:uid="{75385634-E3E0-4956-A3BC-9AB602391B4E}"/>
    <cellStyle name="Entrée 3_CHECK_FX" xfId="10086" xr:uid="{64EE8BDE-965B-4988-8C27-84343B53439D}"/>
    <cellStyle name="Entrée 4" xfId="10087" xr:uid="{C85F45D9-77D1-4C5E-AF5C-36BD64EFDB11}"/>
    <cellStyle name="Entrée 4 2" xfId="10088" xr:uid="{05A575FD-30AC-4654-85BF-3270906782BB}"/>
    <cellStyle name="Entrée 4_CHECK_FX" xfId="10089" xr:uid="{C7EAA2F8-131F-4DA3-A2F0-D8176EA2B379}"/>
    <cellStyle name="Entrée 5" xfId="10090" xr:uid="{5B772DA5-CDF5-42B8-890F-A6248CE757A9}"/>
    <cellStyle name="Entrée 6" xfId="10091" xr:uid="{72FD4233-3299-4E3F-9808-3F2D9A7B81C1}"/>
    <cellStyle name="Entrée 7" xfId="10092" xr:uid="{F34D7981-A486-447B-880A-2987375D0D25}"/>
    <cellStyle name="Entrée 8" xfId="10093" xr:uid="{31330F9B-DD9F-492D-B6E4-3F001DD31AE5}"/>
    <cellStyle name="Entrée 9" xfId="10094" xr:uid="{5D08678B-0D9D-45A2-B0FA-8F549066F8C8}"/>
    <cellStyle name="Entrée_AgeSa_NewFormat" xfId="10095" xr:uid="{30D8F9C3-F9AB-4689-9FA3-EB6D9319D5F7}"/>
    <cellStyle name="entry" xfId="10096" xr:uid="{3B107D46-B408-4D7C-8612-0B6BC77F577C}"/>
    <cellStyle name="Eomma [0]_MACRO1.XLM" xfId="10097" xr:uid="{572F60CE-D09A-4787-8323-49BB0F508CE9}"/>
    <cellStyle name="Ertan" xfId="10098" xr:uid="{FCB463ED-A9E5-4294-BDC9-2CEA56BFC65C}"/>
    <cellStyle name="Ertan 2" xfId="10099" xr:uid="{559A6DD7-06B5-4574-82C4-FDF0DFE4841B}"/>
    <cellStyle name="Ertan_CHECK_FX" xfId="10100" xr:uid="{4B07FCD5-1D75-4E32-B1E7-3DFECDCE9E82}"/>
    <cellStyle name="Euro" xfId="10101" xr:uid="{A506ACAB-A006-464C-A24A-49934AD9DABB}"/>
    <cellStyle name="Euro 10" xfId="10102" xr:uid="{CEBBD56B-B783-4A0B-9E29-25F77A0CE026}"/>
    <cellStyle name="Euro 11" xfId="10103" xr:uid="{0EFEBEEF-7DF6-4999-B034-29C1A3A85541}"/>
    <cellStyle name="Euro 12" xfId="10104" xr:uid="{92593919-2BBE-4AC7-A375-237CA44D5815}"/>
    <cellStyle name="Euro 13" xfId="15704" xr:uid="{0D556C7C-FD7F-455C-BB52-5AFDBFC05B68}"/>
    <cellStyle name="Euro 2" xfId="10105" xr:uid="{F4F99C5E-E8F8-4C4B-A4A7-332FBF4404D0}"/>
    <cellStyle name="Euro 2 2" xfId="10106" xr:uid="{0FEE3FC4-08CA-4710-9791-DEEF4DD1F85E}"/>
    <cellStyle name="Euro 2 3" xfId="10107" xr:uid="{7557B21C-026B-4DB6-91CA-4BF279273957}"/>
    <cellStyle name="Euro 2 4" xfId="10108" xr:uid="{7B452A56-B407-40B4-A910-4D3DBF2A19E7}"/>
    <cellStyle name="Euro 2_AgeSa_NewFormat" xfId="10109" xr:uid="{183EFDDD-FEC5-4E2F-A095-4646406A0A0C}"/>
    <cellStyle name="Euro 3" xfId="10110" xr:uid="{C191F60E-F5DA-4D22-8F3C-55E9AA936060}"/>
    <cellStyle name="Euro 3 2" xfId="10111" xr:uid="{560BE2A9-5DD9-4A91-AB32-72AAEB8BAD32}"/>
    <cellStyle name="Euro 3 3" xfId="10112" xr:uid="{18A26347-03CB-4AAA-9CF6-98CB93A99F86}"/>
    <cellStyle name="Euro 3 4" xfId="10113" xr:uid="{BAD3609B-0F14-4C72-A302-4A315E7CF580}"/>
    <cellStyle name="Euro 3 5" xfId="10114" xr:uid="{6BF4398C-B5CD-439B-BBDC-73EE78FAE954}"/>
    <cellStyle name="Euro 3 6" xfId="10115" xr:uid="{C41147BA-878C-4B98-BDE7-08E3A6140540}"/>
    <cellStyle name="Euro 3 7" xfId="10116" xr:uid="{67153A37-B8AD-4BBC-9D4E-8EB9C553208D}"/>
    <cellStyle name="Euro 3 8" xfId="10117" xr:uid="{B1DD1D71-7E0F-4467-8C67-4D3FEDC6CB90}"/>
    <cellStyle name="Euro 3_AgeSa_NewFormat" xfId="10118" xr:uid="{6C41AD40-BBA8-4E31-AD2F-E0B7974F8A22}"/>
    <cellStyle name="Euro 4" xfId="10119" xr:uid="{3A5A365A-C8C7-401B-B810-B37B983E6EB3}"/>
    <cellStyle name="Euro 4 2" xfId="10120" xr:uid="{4EB180AA-9ABB-472C-B4DD-DA64FA28898F}"/>
    <cellStyle name="Euro 4 3" xfId="10121" xr:uid="{DC4B4DAD-D53C-4C23-9D2D-F13A11DD04A9}"/>
    <cellStyle name="Euro 4 4" xfId="10122" xr:uid="{264AB43E-AACB-4C38-95AE-7B16DFC064FB}"/>
    <cellStyle name="Euro 4_AgeSa_NewFormat" xfId="10123" xr:uid="{1B78911C-6C1E-4671-8E3F-89F9E35F85AA}"/>
    <cellStyle name="Euro 5" xfId="10124" xr:uid="{6313C566-98A9-4B71-B512-968E733F1673}"/>
    <cellStyle name="Euro 6" xfId="10125" xr:uid="{92C17887-6231-4C8D-B9C8-83A480E739A5}"/>
    <cellStyle name="Euro 7" xfId="10126" xr:uid="{EB5F6941-CD66-4A29-B8A0-EFF15E47DD88}"/>
    <cellStyle name="Euro 8" xfId="10127" xr:uid="{3481F37A-1BCF-4012-A519-42355804B820}"/>
    <cellStyle name="Euro 9" xfId="10128" xr:uid="{8D1C27E6-9C72-4CBF-8FF1-AE7CC1148807}"/>
    <cellStyle name="Euro_2. Exec Summary" xfId="10129" xr:uid="{08E6452F-DD0A-45AA-B628-0175DC21420C}"/>
    <cellStyle name="EVS_MM€" xfId="10130" xr:uid="{2B143B62-B14A-4AEB-8BB8-EA18F0402097}"/>
    <cellStyle name="Explanatory Text 2" xfId="10131" xr:uid="{6423CADC-9A0D-4FBE-A8CA-BDC4FBCD75C0}"/>
    <cellStyle name="Explanatory Text 2 2" xfId="10132" xr:uid="{9B095832-9A9B-4DE9-84E5-87F72AFE9F25}"/>
    <cellStyle name="Explanatory Text 2_AgeSa_NewFormat" xfId="10133" xr:uid="{499E1035-653F-4DEF-A96A-28AC6BD52F43}"/>
    <cellStyle name="Explanatory Text 3" xfId="10134" xr:uid="{6A10BB77-46DA-445A-B488-3A97FF446590}"/>
    <cellStyle name="Explanatory Text 3 2" xfId="10135" xr:uid="{5CA6EC78-E14F-444D-BF67-6C080D2EBEFA}"/>
    <cellStyle name="Explanatory Text 3_CHECK_FX" xfId="10136" xr:uid="{8F97F68A-FE16-42AD-B9E6-6EEE8BA06A76}"/>
    <cellStyle name="Explanatory Text 4" xfId="10137" xr:uid="{F6D928FB-5623-46DD-8ACA-527DED892BF9}"/>
    <cellStyle name="Explanatory Text 4 2" xfId="10138" xr:uid="{7C560FFD-C2BA-4A50-BBE6-0F86DA6D1E63}"/>
    <cellStyle name="Explanatory Text 4_CHECK_FX" xfId="10139" xr:uid="{0EF697CB-5D0E-46CA-93D6-0018806C3193}"/>
    <cellStyle name="Explanatory Text 5" xfId="10140" xr:uid="{DD89AE54-C4DF-40A9-A2C6-2A0E89541B73}"/>
    <cellStyle name="Explanatory Text 5 2" xfId="10141" xr:uid="{8F83352E-0F13-4E8C-B4B3-F383E44924CE}"/>
    <cellStyle name="Explanatory Text 5_CHECK_FX" xfId="10142" xr:uid="{9C4C5A0B-89E2-4F25-BC72-7C35B0610587}"/>
    <cellStyle name="Explanatory Text 6" xfId="10143" xr:uid="{A4AABFCE-3E89-428F-B04A-6F84C908D100}"/>
    <cellStyle name="Explanatory Text 6 2" xfId="10144" xr:uid="{7F09709E-219A-4753-AC83-D3160C668FEE}"/>
    <cellStyle name="Explanatory Text 6_CHECK_FX" xfId="10145" xr:uid="{68D7212D-D891-401E-8A00-A2E0548DB0FF}"/>
    <cellStyle name="Explanatory Text 7" xfId="10146" xr:uid="{1468E9E9-7A1E-4065-AD99-A188A7F024A8}"/>
    <cellStyle name="Explanatory Text 7 2" xfId="10147" xr:uid="{599708C5-4769-4A49-8ED2-9671866836B6}"/>
    <cellStyle name="Explanatory Text 7_CHECK_FX" xfId="10148" xr:uid="{861CBE44-E683-45AC-A3F9-CCA970EF2E36}"/>
    <cellStyle name="Explanatory Text 8" xfId="10149" xr:uid="{DA60EB3E-4D6F-443A-968E-D303574653E7}"/>
    <cellStyle name="Explanatory Text 8 2" xfId="10150" xr:uid="{07DE3400-197F-4D13-89BB-A78FF1AF0975}"/>
    <cellStyle name="Explanatory Text 8_CHECK_FX" xfId="10151" xr:uid="{30FF5D01-0F41-418A-9C92-5A3C90A58FB6}"/>
    <cellStyle name="Explanatory Text 9" xfId="10152" xr:uid="{E79010BA-8B58-47C1-B9A5-6F11330EE59F}"/>
    <cellStyle name="Ȝ" xfId="10153" xr:uid="{DE50870E-90DA-40DA-90BB-823350B6DBFC}"/>
    <cellStyle name="Ȝ_CHECK_FX" xfId="10154" xr:uid="{17E04F37-CDE9-406C-8872-9F53101BF748}"/>
    <cellStyle name="Ȝ_Inflow" xfId="10155" xr:uid="{0B0BA097-2111-455E-8D68-1495C2B06ED4}"/>
    <cellStyle name="Ȝ_Overall" xfId="10156" xr:uid="{B41961CE-89D6-43C6-859F-4BE86869A4B3}"/>
    <cellStyle name="Ȝ_Overall (2)" xfId="10157" xr:uid="{F629FA38-4CBA-4272-8419-AE22BE16E22C}"/>
    <cellStyle name="f‰H_x0010_‹Ëf‰h,ÿt$_x0018_è¸Wÿÿé&gt;Ëÿÿ÷Ç_x0001_" xfId="10158" xr:uid="{5F990A02-E265-47F3-9AA5-88EE8E801199}"/>
    <cellStyle name="F2" xfId="10159" xr:uid="{392A8B81-C532-4D59-8DB1-451E017C2A0A}"/>
    <cellStyle name="F2 10" xfId="10160" xr:uid="{0C27390D-14E7-45D1-8496-1F2B8E6077B4}"/>
    <cellStyle name="F2 11" xfId="15705" xr:uid="{82AA0382-B289-4E8C-B1A2-90548DAF274D}"/>
    <cellStyle name="F2 2" xfId="10161" xr:uid="{A4B3C62E-42F3-47E2-8FB7-2720DA4AE033}"/>
    <cellStyle name="F2 2 2" xfId="10162" xr:uid="{5BDB3976-82B6-4F59-9AD7-BA4AD54E20DB}"/>
    <cellStyle name="F2 2_CHECK_FX" xfId="10163" xr:uid="{F06C0322-A266-4755-AE42-94CDE030DBA8}"/>
    <cellStyle name="F2 3" xfId="10164" xr:uid="{931E8016-D52D-41AE-8C42-455689F1175B}"/>
    <cellStyle name="F2 3 2" xfId="10165" xr:uid="{82F11C9C-E558-494A-88F8-A133E1CC6190}"/>
    <cellStyle name="F2 3_CHECK_FX" xfId="10166" xr:uid="{25BD6C2F-0EE9-4307-A3BC-6E06F5499554}"/>
    <cellStyle name="F2 4" xfId="10167" xr:uid="{C4DC6893-71E4-4FF4-B6FF-77D75C549C32}"/>
    <cellStyle name="F2 4 2" xfId="10168" xr:uid="{9E181114-E3FA-4951-96F1-4D7F312A9763}"/>
    <cellStyle name="F2 4_CHECK_FX" xfId="10169" xr:uid="{36904485-D37C-4434-BC2A-FCA7470276FD}"/>
    <cellStyle name="F2 5" xfId="10170" xr:uid="{257035E9-D5BE-4B4C-8763-7C8A9D063B5C}"/>
    <cellStyle name="F2 5 2" xfId="10171" xr:uid="{ACDDB008-C103-4D34-9992-18B32A3937E7}"/>
    <cellStyle name="F2 5_CHECK_FX" xfId="10172" xr:uid="{69B18095-A429-4972-8CEB-B6C737D3A825}"/>
    <cellStyle name="F2 6" xfId="10173" xr:uid="{A95F4BBB-9146-4D20-A9F8-3D8AC7F9AC27}"/>
    <cellStyle name="F2 6 2" xfId="10174" xr:uid="{16198AA5-B22F-4121-B981-2BA3EE77F189}"/>
    <cellStyle name="F2 6_CHECK_FX" xfId="10175" xr:uid="{778BE6B9-EDC1-434D-B988-9BA48B10E1C7}"/>
    <cellStyle name="F2 7" xfId="10176" xr:uid="{43B2E3B6-0820-41BD-866F-80EE226FA2BE}"/>
    <cellStyle name="F2 7 2" xfId="10177" xr:uid="{DD9DF19D-3F8E-440C-AD55-54DF2991F5E1}"/>
    <cellStyle name="F2 7_CHECK_FX" xfId="10178" xr:uid="{75F5514A-BFAA-4AB5-8ADC-5ED7CE37ABC7}"/>
    <cellStyle name="F2 8" xfId="10179" xr:uid="{C4701C2F-BB8B-40BD-B9B1-703E11A02F58}"/>
    <cellStyle name="F2 8 2" xfId="10180" xr:uid="{09DE0E18-4F84-4193-AEC4-EF8C12D1D8CB}"/>
    <cellStyle name="F2 8_CHECK_FX" xfId="10181" xr:uid="{7DBB600E-6210-417A-9EB6-4750D1348357}"/>
    <cellStyle name="F2 9" xfId="10182" xr:uid="{B076292F-53AB-4347-9535-15660CB274AC}"/>
    <cellStyle name="F2 9 2" xfId="10183" xr:uid="{02C6C629-2DBC-48DD-B0C9-5923708D7965}"/>
    <cellStyle name="F2 9_CHECK_FX" xfId="10184" xr:uid="{6DB6BADB-107E-4B3F-8C9B-A665A6041BEB}"/>
    <cellStyle name="F2_AFLI" xfId="10185" xr:uid="{FBC378A0-238E-4F9E-8B8B-001CAE7C431A}"/>
    <cellStyle name="F3" xfId="10186" xr:uid="{9A4F1E13-AA53-47FE-B58E-1AB5C5C49454}"/>
    <cellStyle name="F3 10" xfId="10187" xr:uid="{2ED732D7-0B41-4434-9FAE-5D9359BCAB2F}"/>
    <cellStyle name="F3 11" xfId="15706" xr:uid="{EAC1D6B1-DC4C-4E26-8E64-0776162896F9}"/>
    <cellStyle name="F3 2" xfId="10188" xr:uid="{2827F0CE-0565-40C8-8360-C76424073937}"/>
    <cellStyle name="F3 2 2" xfId="10189" xr:uid="{B46A0C0F-4E2E-4AA2-81BA-77AC2B43A447}"/>
    <cellStyle name="F3 2_CHECK_FX" xfId="10190" xr:uid="{553BB486-8955-4F80-BC05-949E2F6A68E9}"/>
    <cellStyle name="F3 3" xfId="10191" xr:uid="{FAEF2C76-3A0F-4AA5-9766-8386205D9F02}"/>
    <cellStyle name="F3 3 2" xfId="10192" xr:uid="{5F385DB7-71F2-490A-86EC-1D3F5ACFB042}"/>
    <cellStyle name="F3 3_CHECK_FX" xfId="10193" xr:uid="{7B7E8716-3C6F-48BA-85FC-EAAD01E2782C}"/>
    <cellStyle name="F3 4" xfId="10194" xr:uid="{FFDA2E91-9D4F-45C3-9A23-F860F7B19F9D}"/>
    <cellStyle name="F3 4 2" xfId="10195" xr:uid="{3304624C-0F3A-45DB-A26F-D43A272FB0BD}"/>
    <cellStyle name="F3 4_CHECK_FX" xfId="10196" xr:uid="{36CF9FE4-ACED-4779-973A-A7B7E5090193}"/>
    <cellStyle name="F3 5" xfId="10197" xr:uid="{416FA43D-DB9E-4469-846C-3DE264CA698C}"/>
    <cellStyle name="F3 5 2" xfId="10198" xr:uid="{2B80C559-0B1A-44FE-A559-CABA9E0CD42A}"/>
    <cellStyle name="F3 5_CHECK_FX" xfId="10199" xr:uid="{7EEB2901-C452-4C10-93D6-9E856F969DD3}"/>
    <cellStyle name="F3 6" xfId="10200" xr:uid="{33194551-C6DF-4BD0-9611-8AE63A0EADC9}"/>
    <cellStyle name="F3 6 2" xfId="10201" xr:uid="{C8C627F7-F323-468E-A308-E5BA61355133}"/>
    <cellStyle name="F3 6_CHECK_FX" xfId="10202" xr:uid="{F7D3EEC2-4277-42B0-8A96-3635C31BD1C3}"/>
    <cellStyle name="F3 7" xfId="10203" xr:uid="{7B32A070-E00B-4984-802D-720246908393}"/>
    <cellStyle name="F3 7 2" xfId="10204" xr:uid="{A41B8D12-FAD8-49C3-8DDE-5293A212E6DA}"/>
    <cellStyle name="F3 7_CHECK_FX" xfId="10205" xr:uid="{B863F011-7CE9-447C-9EC2-F310C30F3A2D}"/>
    <cellStyle name="F3 8" xfId="10206" xr:uid="{DD9B27ED-67B9-41AF-8952-BC98515FF9F4}"/>
    <cellStyle name="F3 8 2" xfId="10207" xr:uid="{780A16B0-AE8D-4F49-AFE4-6E9CFDE2FD04}"/>
    <cellStyle name="F3 8_CHECK_FX" xfId="10208" xr:uid="{C5E1ADD2-D2C9-4AC4-B78B-60CDF456E78E}"/>
    <cellStyle name="F3 9" xfId="10209" xr:uid="{C8FDE8F7-BA5E-4FF5-A986-CF90F8093A09}"/>
    <cellStyle name="F3 9 2" xfId="10210" xr:uid="{A3AB9E22-73B8-4682-940D-594034E10D18}"/>
    <cellStyle name="F3 9_CHECK_FX" xfId="10211" xr:uid="{FE683D67-1A64-4362-B7CE-75808C3C90B7}"/>
    <cellStyle name="F3_AFLI" xfId="10212" xr:uid="{D412D176-CEA7-45D1-A34A-3A1A82CF8EDA}"/>
    <cellStyle name="F4" xfId="10213" xr:uid="{B78CF5D6-0A62-4B13-BBCD-04DF3E94AF41}"/>
    <cellStyle name="F4 2" xfId="10214" xr:uid="{F0B2F5C2-48E7-4AB3-81F8-1B0D2CA9A65A}"/>
    <cellStyle name="F4 3" xfId="15707" xr:uid="{FF78BCEB-0782-4A3E-ADF2-A51BEF440770}"/>
    <cellStyle name="F4_AFLI" xfId="10215" xr:uid="{01FA1B54-CC70-45C6-9D82-47ADA0A323E2}"/>
    <cellStyle name="F5" xfId="10216" xr:uid="{750B08BC-DC57-4F9E-9FC8-45A1996653C6}"/>
    <cellStyle name="F5 10" xfId="10217" xr:uid="{497BA3A0-0D26-43A8-96F0-0204E4303831}"/>
    <cellStyle name="F5 11" xfId="15708" xr:uid="{D2C85949-D2A4-4F7D-8077-113065696221}"/>
    <cellStyle name="F5 2" xfId="10218" xr:uid="{63F90B83-2986-4F5B-97FE-A946F7BBF45B}"/>
    <cellStyle name="F5 2 2" xfId="10219" xr:uid="{F5F15705-4B51-437B-8899-87FB53A6AAA1}"/>
    <cellStyle name="F5 2_CHECK_FX" xfId="10220" xr:uid="{E98E4C39-1F3E-429B-A717-D962DB736167}"/>
    <cellStyle name="F5 3" xfId="10221" xr:uid="{7E1D7DED-C05B-482A-99DA-F39769C96444}"/>
    <cellStyle name="F5 3 2" xfId="10222" xr:uid="{7AA0D2AA-9143-4D33-9577-F5AA7EEBC411}"/>
    <cellStyle name="F5 3_CHECK_FX" xfId="10223" xr:uid="{0E2A7C54-E4B1-41B2-B4C3-180E220D18FD}"/>
    <cellStyle name="F5 4" xfId="10224" xr:uid="{3CC613AC-856E-488A-B236-393815C3DADA}"/>
    <cellStyle name="F5 4 2" xfId="10225" xr:uid="{75504D16-09DA-4550-961B-A8B60613A120}"/>
    <cellStyle name="F5 4_CHECK_FX" xfId="10226" xr:uid="{368F1864-3B7F-4DD5-9EAE-94AD8F4C7E9F}"/>
    <cellStyle name="F5 5" xfId="10227" xr:uid="{4566F575-B0B7-447B-93BE-43435CF7364A}"/>
    <cellStyle name="F5 5 2" xfId="10228" xr:uid="{153915F7-56A7-4DE3-9523-0CAA0AE11C81}"/>
    <cellStyle name="F5 5_CHECK_FX" xfId="10229" xr:uid="{B2CB5966-07A2-4D87-B3E8-28444DE228FA}"/>
    <cellStyle name="F5 6" xfId="10230" xr:uid="{1A8B55D0-C59E-4C2A-AB7A-7A3AA959CA36}"/>
    <cellStyle name="F5 6 2" xfId="10231" xr:uid="{F1655C96-2B84-47B5-9321-4D91082C11B3}"/>
    <cellStyle name="F5 6_CHECK_FX" xfId="10232" xr:uid="{8125DE4D-9588-4706-AF88-F79D21CE78AE}"/>
    <cellStyle name="F5 7" xfId="10233" xr:uid="{E783C838-122D-4A48-9391-AC45D1CDBD0E}"/>
    <cellStyle name="F5 7 2" xfId="10234" xr:uid="{73DFBE5B-64BB-4CE1-AAA6-AB3C175863D6}"/>
    <cellStyle name="F5 7_CHECK_FX" xfId="10235" xr:uid="{EFE2D759-BC33-42F1-BFEC-BB65E1962CB5}"/>
    <cellStyle name="F5 8" xfId="10236" xr:uid="{4511430B-04B8-4A80-BBB1-0178F68F7402}"/>
    <cellStyle name="F5 8 2" xfId="10237" xr:uid="{EB45346B-B31C-47BD-84D3-FF0A7009059E}"/>
    <cellStyle name="F5 8_CHECK_FX" xfId="10238" xr:uid="{1F9D74CD-D273-4234-A171-3C3654889834}"/>
    <cellStyle name="F5 9" xfId="10239" xr:uid="{E9F034AF-3FAD-4CA1-9338-CF30BBE9A0EA}"/>
    <cellStyle name="F5 9 2" xfId="10240" xr:uid="{C11E23F8-E778-429E-AE50-BBF2A4EF13AE}"/>
    <cellStyle name="F5 9_CHECK_FX" xfId="10241" xr:uid="{8B73BAF4-BFF5-4022-96B5-E3B57D0A98C9}"/>
    <cellStyle name="F5_AFLI" xfId="10242" xr:uid="{08E9DF3B-061D-42DA-A8B9-2A487BB86DAB}"/>
    <cellStyle name="F6" xfId="10243" xr:uid="{A92641F4-E8A1-435C-9CDA-3A00C02572E3}"/>
    <cellStyle name="F6 10" xfId="10244" xr:uid="{51209DD2-FBC9-44E9-BD2D-92CB9FB341D4}"/>
    <cellStyle name="F6 11" xfId="15709" xr:uid="{E20C4FF5-72A3-4382-B7BE-0441F05867F1}"/>
    <cellStyle name="F6 2" xfId="10245" xr:uid="{6B144270-1BA1-4991-B777-B189601F3FDB}"/>
    <cellStyle name="F6 2 2" xfId="10246" xr:uid="{F2A55760-AB85-4C79-ADE3-1E2F0F643323}"/>
    <cellStyle name="F6 2_CHECK_FX" xfId="10247" xr:uid="{C8023FBE-0D58-46F4-8F15-162F6486C8B4}"/>
    <cellStyle name="F6 3" xfId="10248" xr:uid="{91E296FB-7FDA-453F-825D-3BE24D351B36}"/>
    <cellStyle name="F6 3 2" xfId="10249" xr:uid="{CCEAEA14-EEB3-47BA-BA87-03F6C0713B9E}"/>
    <cellStyle name="F6 3_CHECK_FX" xfId="10250" xr:uid="{CFE82DDF-3EBF-45D1-AAF3-A338BD189E86}"/>
    <cellStyle name="F6 4" xfId="10251" xr:uid="{02C3C539-D8E9-4D52-B4B5-B7FFA213756F}"/>
    <cellStyle name="F6 4 2" xfId="10252" xr:uid="{0B7DF562-9E25-4890-8BE2-9C0463E45D19}"/>
    <cellStyle name="F6 4_CHECK_FX" xfId="10253" xr:uid="{F9D09988-C081-48DF-8E90-744DD764ED4B}"/>
    <cellStyle name="F6 5" xfId="10254" xr:uid="{1D4353C5-79B2-4DF8-BAE4-E4CDBB8487CA}"/>
    <cellStyle name="F6 5 2" xfId="10255" xr:uid="{5DEF6B20-DA5B-4FE4-A142-A2AE890C8F36}"/>
    <cellStyle name="F6 5_CHECK_FX" xfId="10256" xr:uid="{1D3F8A8C-3600-4BB0-B57F-DE80AD96F154}"/>
    <cellStyle name="F6 6" xfId="10257" xr:uid="{388FB0C2-BE50-4796-8B72-8E8D135F22C8}"/>
    <cellStyle name="F6 6 2" xfId="10258" xr:uid="{9C8CE5F6-0B77-4F74-9245-5A7A46FFFBD2}"/>
    <cellStyle name="F6 6_CHECK_FX" xfId="10259" xr:uid="{2E11AB4B-7162-4F3A-A580-FB055380F680}"/>
    <cellStyle name="F6 7" xfId="10260" xr:uid="{9368CCAB-39B2-401C-9B59-74558CF0EFE1}"/>
    <cellStyle name="F6 7 2" xfId="10261" xr:uid="{D9F343EF-EF98-4425-83E0-946B837308D6}"/>
    <cellStyle name="F6 7_CHECK_FX" xfId="10262" xr:uid="{DF870DCD-2B2F-46B7-A9C3-034CB03EE4E8}"/>
    <cellStyle name="F6 8" xfId="10263" xr:uid="{8ECA661D-033B-4A45-B016-5DC31D34BBC5}"/>
    <cellStyle name="F6 8 2" xfId="10264" xr:uid="{A20CD6DE-719E-43B8-831F-9144011BAB8C}"/>
    <cellStyle name="F6 8_CHECK_FX" xfId="10265" xr:uid="{471478D9-23DF-4F24-BE2C-40EE44BFA663}"/>
    <cellStyle name="F6 9" xfId="10266" xr:uid="{96B17CF1-41AA-47AA-9DF8-6E12815720E6}"/>
    <cellStyle name="F6 9 2" xfId="10267" xr:uid="{AF054785-1B17-44CD-82B4-24D76079DD5C}"/>
    <cellStyle name="F6 9_CHECK_FX" xfId="10268" xr:uid="{3D13D9D3-2AC3-48C4-BDCB-7B1C12E9CFDB}"/>
    <cellStyle name="F6_AFLI" xfId="10269" xr:uid="{DC306EE3-8DD0-4070-B3D6-AB7007E2DFB0}"/>
    <cellStyle name="F7" xfId="10270" xr:uid="{5558DC34-7903-448E-B26D-8594A9C5A49E}"/>
    <cellStyle name="F7 10" xfId="10271" xr:uid="{B10061C9-9102-4A0E-9264-C6C38C1DD544}"/>
    <cellStyle name="F7 11" xfId="15710" xr:uid="{E1BD765E-87E9-40AB-A303-45E5F1FA82F8}"/>
    <cellStyle name="F7 2" xfId="10272" xr:uid="{E83BD72C-E937-443A-A544-763039D767EF}"/>
    <cellStyle name="F7 2 2" xfId="10273" xr:uid="{B8BA765A-D95A-4096-8857-CE6453827B89}"/>
    <cellStyle name="F7 2_CHECK_FX" xfId="10274" xr:uid="{2594DD72-EC3F-4FE1-8E53-E0CBCB1348B2}"/>
    <cellStyle name="F7 3" xfId="10275" xr:uid="{57E8B9D9-9203-4D99-A5D3-894BACB86C72}"/>
    <cellStyle name="F7 3 2" xfId="10276" xr:uid="{A9CAD8AF-7A44-4E84-AD09-7241677C05DD}"/>
    <cellStyle name="F7 3_CHECK_FX" xfId="10277" xr:uid="{740EC0B7-BF96-4B7D-B34D-2A41A429AD38}"/>
    <cellStyle name="F7 4" xfId="10278" xr:uid="{6C4B16E2-4DAD-4D21-800F-67320CEA6523}"/>
    <cellStyle name="F7 4 2" xfId="10279" xr:uid="{C66A08C4-4D92-43C2-9BE7-44CB758D9BE3}"/>
    <cellStyle name="F7 4_CHECK_FX" xfId="10280" xr:uid="{11FB783E-4265-48E2-9786-0C7D2C390036}"/>
    <cellStyle name="F7 5" xfId="10281" xr:uid="{5113D51B-302B-4FA9-8D14-0BC0F93ED0CA}"/>
    <cellStyle name="F7 5 2" xfId="10282" xr:uid="{8DD75CD3-27B6-410E-B8FC-076AD05F57F5}"/>
    <cellStyle name="F7 5_CHECK_FX" xfId="10283" xr:uid="{2EE393CB-3E36-4F86-9495-8E5BCDBB18C8}"/>
    <cellStyle name="F7 6" xfId="10284" xr:uid="{EDA16385-0D08-4F34-B1B0-70AF3CEC1DBE}"/>
    <cellStyle name="F7 6 2" xfId="10285" xr:uid="{860B9D3A-9BA7-4171-87B9-BED0EBAC30CB}"/>
    <cellStyle name="F7 6_CHECK_FX" xfId="10286" xr:uid="{CB39826A-DCE6-43B2-8C51-277C2C188C2B}"/>
    <cellStyle name="F7 7" xfId="10287" xr:uid="{AE874E7D-59AF-42F4-A608-5D8E7E4A81BD}"/>
    <cellStyle name="F7 7 2" xfId="10288" xr:uid="{99C6C631-E8A8-41EC-822A-12069BD72D25}"/>
    <cellStyle name="F7 7_CHECK_FX" xfId="10289" xr:uid="{064ACD76-5B28-493D-B7F5-007642FC3E30}"/>
    <cellStyle name="F7 8" xfId="10290" xr:uid="{E4DE5D62-566F-4783-9DA1-7400A675AB1A}"/>
    <cellStyle name="F7 8 2" xfId="10291" xr:uid="{2FB23CBE-2474-48BD-929F-77ACB907CB4A}"/>
    <cellStyle name="F7 8_CHECK_FX" xfId="10292" xr:uid="{02A838AB-E228-44A2-A47A-6EA8AE703D49}"/>
    <cellStyle name="F7 9" xfId="10293" xr:uid="{F833EE2D-B138-4359-BE30-DC5FE56059B4}"/>
    <cellStyle name="F7 9 2" xfId="10294" xr:uid="{978D90BF-7D32-4325-AEEF-3A902AC9BF15}"/>
    <cellStyle name="F7 9_CHECK_FX" xfId="10295" xr:uid="{B0EF5678-F906-4517-8856-DFDC0431D30D}"/>
    <cellStyle name="F7_AFLI" xfId="10296" xr:uid="{AD58B9A6-5AB6-4C71-AB81-3DDAFFE888F0}"/>
    <cellStyle name="F8" xfId="10297" xr:uid="{81E604D9-F789-468C-B88C-641F1D770835}"/>
    <cellStyle name="F8 2" xfId="10298" xr:uid="{DBA52346-21C1-490D-99AE-0B61D0A2BADA}"/>
    <cellStyle name="F8 3" xfId="15711" xr:uid="{1F326780-836D-43AE-8EC0-442F7AA94694}"/>
    <cellStyle name="F8_AFLI" xfId="10299" xr:uid="{CEC176CB-70DB-4794-853F-50006CFE6C8A}"/>
    <cellStyle name="FakePercentNoDec" xfId="10300" xr:uid="{842253E0-DD00-4E5B-AC19-767F9B82D572}"/>
    <cellStyle name="Family_Option" xfId="10301" xr:uid="{FE2CA83C-388B-4C6A-B313-3F591AE197FE}"/>
    <cellStyle name="Figures CY" xfId="10302" xr:uid="{FABB8D36-758F-448F-94B3-8159972F11D0}"/>
    <cellStyle name="Figyelmeztetés" xfId="10303" xr:uid="{12E52C91-4B07-4273-BF8C-90741715CCE8}"/>
    <cellStyle name="Fijo" xfId="10304" xr:uid="{DC722699-4378-4821-921B-9413E527C88C}"/>
    <cellStyle name="Financiero" xfId="10305" xr:uid="{4560508E-3A0C-4F8B-8079-C54057C72874}"/>
    <cellStyle name="Fixed" xfId="10306" xr:uid="{ED98609D-58D3-412C-8ED0-808EDFD016ED}"/>
    <cellStyle name="Fixed 2" xfId="15712" xr:uid="{760ADCAB-F854-4575-8ECB-13053CC86024}"/>
    <cellStyle name="FIYAT" xfId="10307" xr:uid="{FF377420-731D-428B-A0F5-4294522B2345}"/>
    <cellStyle name="FIYAT 10" xfId="10308" xr:uid="{E770026F-6A9B-425C-BAD6-168F3DFED6BB}"/>
    <cellStyle name="FIYAT 2" xfId="10309" xr:uid="{C30D4E98-8665-4A14-A48D-E5DFE29485C7}"/>
    <cellStyle name="FIYAT 3" xfId="10310" xr:uid="{C088213E-14AB-4597-B77E-E9041759BEE1}"/>
    <cellStyle name="FIYAT 4" xfId="10311" xr:uid="{FA9E6BBC-1202-4653-959F-911FAFF0731F}"/>
    <cellStyle name="FIYAT 5" xfId="10312" xr:uid="{EAABF5B4-62C6-44C5-BF7E-48A2E4F714FB}"/>
    <cellStyle name="FIYAT 6" xfId="10313" xr:uid="{97298083-7A90-45FE-A8DC-6409E16C65F7}"/>
    <cellStyle name="FIYAT 7" xfId="10314" xr:uid="{D8147F65-6A6A-4848-B41D-4B2ED2A1230C}"/>
    <cellStyle name="FIYAT 8" xfId="10315" xr:uid="{874D31EC-01B5-4C1F-9305-325F9F321B73}"/>
    <cellStyle name="FIYAT 9" xfId="10316" xr:uid="{BB3B328E-FB77-489C-B076-5F3328BDCEA1}"/>
    <cellStyle name="FIYAT_CHECK_FX" xfId="10317" xr:uid="{494A1C5D-18E3-4B70-9E9E-937E917D9D43}"/>
    <cellStyle name="Flag" xfId="10318" xr:uid="{FAEA2610-3E67-4506-8BC8-DB07B07FBBC6}"/>
    <cellStyle name="fo]_x000d__x000a_UserName=Murat Zelef_x000d__x000a_UserCompany=Bumerang_x000d__x000a__x000d__x000a_[File Paths]_x000d__x000a_WorkingDirectory=C:\EQUIS\DLWIN_x000d__x000a_DownLoader=C" xfId="10319" xr:uid="{716533C6-1E1B-404F-AD59-9729697ABBCD}"/>
    <cellStyle name="FontanaPh#" xfId="10320" xr:uid="{A2C2D90D-9B72-43DD-BB7D-5F5E465311A4}"/>
    <cellStyle name="Footer SBILogo1" xfId="10321" xr:uid="{1637E680-7F2C-4F0F-815F-70F44E47501C}"/>
    <cellStyle name="Footer SBILogo2" xfId="10322" xr:uid="{22A46C7A-CBCF-4D4F-83BA-83597AE97CCF}"/>
    <cellStyle name="Footnote" xfId="10323" xr:uid="{16B093CA-70F3-4A7E-9C85-E58E117D2170}"/>
    <cellStyle name="Footnote Reference" xfId="10324" xr:uid="{241D41C9-A936-4A2F-889E-236DC74CFFCE}"/>
    <cellStyle name="Footnote_CHECK_FX" xfId="10325" xr:uid="{7CF8F271-E31A-4020-AE70-8DC89ECD2F61}"/>
    <cellStyle name="FormattingSheetDelimitor" xfId="10326" xr:uid="{1AE4588D-803D-4C19-B760-8F504BE407BA}"/>
    <cellStyle name="FormattingSheetDelimitor 2" xfId="10327" xr:uid="{AC63A5E5-A384-42D6-8930-AD3D6FCFFD74}"/>
    <cellStyle name="FormattingSheetDelimitor_2. Exec Summary" xfId="10328" xr:uid="{280E38E6-B7CE-44C3-AFA7-DBC61A82F7F8}"/>
    <cellStyle name="Future_Inactive" xfId="10329" xr:uid="{C7D281D2-C822-4A68-A0A8-E0D4BD097450}"/>
    <cellStyle name="G. Hofer" xfId="10330" xr:uid="{994E63CE-A105-4E35-AD3F-C014267CFAD4}"/>
    <cellStyle name="G. Hofer 2" xfId="10331" xr:uid="{E6BD1C69-A107-490D-86C9-DE8F5F40501D}"/>
    <cellStyle name="G. Hofer 3" xfId="10332" xr:uid="{BE115CB6-B579-4742-BFAB-93470D10962A}"/>
    <cellStyle name="G. Hofer 4" xfId="15713" xr:uid="{DA9F20D3-49A8-4848-8D05-E50549AA0F89}"/>
    <cellStyle name="G. Hofer_2. Exec Summary" xfId="10333" xr:uid="{628717CD-6FB5-41B5-A260-5C0206EFAADD}"/>
    <cellStyle name="Gekoppelde cel" xfId="10334" xr:uid="{58004402-9632-4BBB-A157-3B61BE9511B4}"/>
    <cellStyle name="Giriş 2" xfId="10335" xr:uid="{8AC0BB07-F3B5-4DF4-9C9E-C45AE2FA4A4F}"/>
    <cellStyle name="Giriş 2 2" xfId="10336" xr:uid="{B66B1AB9-3A23-423A-BF47-FF4489FF5C55}"/>
    <cellStyle name="Giriş 2 2 2" xfId="10337" xr:uid="{4E27E070-7C3F-403D-B525-EA1C428861EA}"/>
    <cellStyle name="Giriş 2 2 2 2" xfId="10338" xr:uid="{44F4C3FB-C27D-4C4A-827C-5C06E1DFACEC}"/>
    <cellStyle name="Giriş 2 2 2 2 2" xfId="10339" xr:uid="{8A680A18-72F3-4011-8CA7-CBFC39149671}"/>
    <cellStyle name="Giriş 2 2 2 2_CHECK_FX" xfId="10340" xr:uid="{3D40F50E-DFCB-43DC-95C8-084CE0FFDDEA}"/>
    <cellStyle name="Giriş 2 2 2 3" xfId="10341" xr:uid="{F15F2CFF-C78D-42D4-A9D6-A839AF2B8E1B}"/>
    <cellStyle name="Giriş 2 2 2 4" xfId="10342" xr:uid="{EA52655A-AE20-48DF-AC57-8720F1F22CBB}"/>
    <cellStyle name="Giriş 2 2 2_CHECK_FX" xfId="10343" xr:uid="{E7856DE4-03C6-4E6A-8A3A-DDE8883EF0F4}"/>
    <cellStyle name="Giriş 2 2 3" xfId="10344" xr:uid="{E079BE4E-E3FA-4356-82CA-BADD05FFAD07}"/>
    <cellStyle name="Giriş 2 2 3 2" xfId="10345" xr:uid="{87E0C4F9-890D-49F2-9712-DB030E91BB56}"/>
    <cellStyle name="Giriş 2 2 3 2 2" xfId="10346" xr:uid="{80BA6F92-875B-44BD-B47F-E0F0B699B886}"/>
    <cellStyle name="Giriş 2 2 3 2_CHECK_FX" xfId="10347" xr:uid="{732CA85F-76A1-4DDE-8EDC-27BCE8D494CE}"/>
    <cellStyle name="Giriş 2 2 3 3" xfId="10348" xr:uid="{9C0D1058-6930-4BE7-883E-CD3BDC95A094}"/>
    <cellStyle name="Giriş 2 2 3 4" xfId="10349" xr:uid="{D106168F-D1F1-45A9-9851-68C098233313}"/>
    <cellStyle name="Giriş 2 2 3_CHECK_FX" xfId="10350" xr:uid="{EC9C6942-0028-4A9E-A3A1-BD87B3E49946}"/>
    <cellStyle name="Giriş 2 2 4" xfId="10351" xr:uid="{1D4824D1-0CF5-4BD4-B8D6-8041CF7FC54D}"/>
    <cellStyle name="Giriş 2 2 4 2" xfId="10352" xr:uid="{D23BC8DA-09E9-4898-8E47-6C7C5F096050}"/>
    <cellStyle name="Giriş 2 2 4_CHECK_FX" xfId="10353" xr:uid="{9BC22947-54EA-41FA-977E-95A91124067B}"/>
    <cellStyle name="Giriş 2 2 5" xfId="10354" xr:uid="{6A30DEDC-66AC-4BAF-A797-BD2303DAB281}"/>
    <cellStyle name="Giriş 2 2 6" xfId="10355" xr:uid="{A1EFB460-5774-4F86-AD6A-55D24A7FD73E}"/>
    <cellStyle name="Giriş 2 2_CHECK_FX" xfId="10356" xr:uid="{10B7A2DC-C46F-4C7E-84BE-08E71C749500}"/>
    <cellStyle name="Giriş 2 3" xfId="10357" xr:uid="{B56DC745-BEB1-4E59-8833-554C05AEB457}"/>
    <cellStyle name="Giriş 2 3 2" xfId="10358" xr:uid="{F8C381E0-83C7-4F8F-ADD4-7625E718149E}"/>
    <cellStyle name="Giriş 2 3 2 2" xfId="10359" xr:uid="{112D5255-603C-4E11-82A3-C89A2FEA475B}"/>
    <cellStyle name="Giriş 2 3 2_CHECK_FX" xfId="10360" xr:uid="{C1319A25-EDBB-4C9F-8537-098D52510526}"/>
    <cellStyle name="Giriş 2 3 3" xfId="10361" xr:uid="{9C9267C0-BD9E-4426-94C5-FC77B4F80758}"/>
    <cellStyle name="Giriş 2 3 4" xfId="10362" xr:uid="{CF4330C2-15E6-4F0C-B216-273A2CD1A9B4}"/>
    <cellStyle name="Giriş 2 3_CHECK_FX" xfId="10363" xr:uid="{79CBF011-B893-43D9-B518-EDBC84F14C4C}"/>
    <cellStyle name="Giriş 2 4" xfId="10364" xr:uid="{D8EC0FB6-45C1-4CA6-A1FA-4D741391ECBA}"/>
    <cellStyle name="Giriş 2 4 2" xfId="10365" xr:uid="{5667EAF2-8A1B-4D65-AD3B-121396BF0234}"/>
    <cellStyle name="Giriş 2 4 2 2" xfId="10366" xr:uid="{686CFBAC-1D51-4946-9586-C172F023A481}"/>
    <cellStyle name="Giriş 2 4 2_CHECK_FX" xfId="10367" xr:uid="{62A94A86-74C0-4588-B465-05C918123AA3}"/>
    <cellStyle name="Giriş 2 4 3" xfId="10368" xr:uid="{20C2EB05-7127-40D7-90E1-D137B81FA21D}"/>
    <cellStyle name="Giriş 2 4 4" xfId="10369" xr:uid="{112B8D02-34DF-4F9E-AC7D-259179CDAEA8}"/>
    <cellStyle name="Giriş 2 4_CHECK_FX" xfId="10370" xr:uid="{7CD92806-DBC8-4203-A454-3C72D3FA1BBB}"/>
    <cellStyle name="Giriş 2 5" xfId="10371" xr:uid="{4E87A403-0670-44AD-AF0E-EED5FC90DB87}"/>
    <cellStyle name="Giriş 2 5 2" xfId="10372" xr:uid="{66031956-12A7-4962-93A7-696C2402DE33}"/>
    <cellStyle name="Giriş 2 5_CHECK_FX" xfId="10373" xr:uid="{748EAC7E-BDFD-44E5-B771-582EF04758B6}"/>
    <cellStyle name="Giriş 2 6" xfId="10374" xr:uid="{CD7ACA5A-D39E-47D4-A7A3-7305E9642201}"/>
    <cellStyle name="Giriş 2 7" xfId="10375" xr:uid="{E51FF004-BB92-4706-A95C-CD4F97250461}"/>
    <cellStyle name="Giriş 2_CHECK_FX" xfId="10376" xr:uid="{21D84DB0-701D-4417-B152-5BFFF8071BCD}"/>
    <cellStyle name="Goed" xfId="10377" xr:uid="{C81C1E22-16E5-4582-B4CB-89B633E8FDE4}"/>
    <cellStyle name="Good 10" xfId="10378" xr:uid="{1F108678-74A9-414A-A0BF-D9BE07A55266}"/>
    <cellStyle name="Good 11" xfId="10379" xr:uid="{8480A521-9154-4817-9D8A-4ACE3CB53084}"/>
    <cellStyle name="Good 2" xfId="10380" xr:uid="{4D252CEB-CF08-4020-BD9E-D8EB4936BB3B}"/>
    <cellStyle name="Good 2 2" xfId="10381" xr:uid="{4CC816B8-DC83-4354-865A-DE1770A499E2}"/>
    <cellStyle name="Good 2_AgeSa_NewFormat" xfId="10382" xr:uid="{C1CB197F-C1B8-459C-8682-6CE92D55CDB5}"/>
    <cellStyle name="Good 3" xfId="10383" xr:uid="{341B9122-7159-4CCF-A166-DC8107101CAB}"/>
    <cellStyle name="Good 3 2" xfId="10384" xr:uid="{FB048FC3-F726-4679-B826-545F38EB7B19}"/>
    <cellStyle name="Good 3_CHECK_FX" xfId="10385" xr:uid="{1A31BFE6-31D9-4D49-9259-7ECA1D7F70DD}"/>
    <cellStyle name="Good 4" xfId="10386" xr:uid="{EFDDC8C1-1895-4426-9239-A69AC481E63E}"/>
    <cellStyle name="Good 4 2" xfId="10387" xr:uid="{BF16F6B0-9DF0-49D4-9571-38E99BAC00ED}"/>
    <cellStyle name="Good 4_CHECK_FX" xfId="10388" xr:uid="{83238AE3-AB2B-43A4-B1A6-518428753F7B}"/>
    <cellStyle name="Good 5" xfId="10389" xr:uid="{239AD49A-F62D-4DBB-89B3-0B1EAC7930C4}"/>
    <cellStyle name="Good 5 2" xfId="10390" xr:uid="{63569F70-EE7C-47B3-AED3-6E4B679B2408}"/>
    <cellStyle name="Good 5_CHECK_FX" xfId="10391" xr:uid="{907C4806-B374-430A-A5C5-CD2CEA3BA98A}"/>
    <cellStyle name="Good 6" xfId="10392" xr:uid="{ABB2A5C2-27C1-4540-AF3E-4EA6924EACFB}"/>
    <cellStyle name="Good 6 2" xfId="10393" xr:uid="{B86215ED-3588-4096-A9B3-8DEAF1870C8A}"/>
    <cellStyle name="Good 6_CHECK_FX" xfId="10394" xr:uid="{602721B3-A652-4984-B69E-900DF0BD67E8}"/>
    <cellStyle name="Good 7" xfId="10395" xr:uid="{2BBA7CCA-0F86-4A01-90BB-2D0EBB708D40}"/>
    <cellStyle name="Good 7 2" xfId="10396" xr:uid="{D947E4D4-53A4-4E3E-8C07-100CA2E818BE}"/>
    <cellStyle name="Good 7_CHECK_FX" xfId="10397" xr:uid="{6A3C0785-950A-452B-8CFE-84BAA57998C0}"/>
    <cellStyle name="Good 8" xfId="10398" xr:uid="{0DD64FCE-21E2-45AF-9B74-E0EFF824D76E}"/>
    <cellStyle name="Good 8 2" xfId="10399" xr:uid="{ED3ABF87-A36D-4FF3-8A27-5EE09F3C7A45}"/>
    <cellStyle name="Good 8_CHECK_FX" xfId="10400" xr:uid="{3DD53FD3-51EC-4ABE-BFE6-BA65A78D9F3F}"/>
    <cellStyle name="Good 9" xfId="10401" xr:uid="{8976317D-CC78-4761-8F8D-5A48D60D0018}"/>
    <cellStyle name="Good 9 2" xfId="10402" xr:uid="{9881EA63-E54C-41FD-B7CD-6AA95A140F34}"/>
    <cellStyle name="Good 9_CHECK_FX" xfId="10403" xr:uid="{D3497738-36F5-4A5C-8608-367612761221}"/>
    <cellStyle name="Grey" xfId="10404" xr:uid="{477D7A76-DD5B-4AD2-82F5-42E3EF05BD68}"/>
    <cellStyle name="GRUP" xfId="10405" xr:uid="{C59FC5B6-AAF2-4363-8386-D5FE05F0E62D}"/>
    <cellStyle name="GRUP 2" xfId="10406" xr:uid="{D779B49D-253A-44CB-BDA3-92C3EB39BEA1}"/>
    <cellStyle name="GRUP 2 2" xfId="10407" xr:uid="{3714E229-D933-4A7F-A552-B89B8BB2DE89}"/>
    <cellStyle name="GRUP 2_CHECK_FX" xfId="10408" xr:uid="{8978D98B-18A1-48E7-9DC0-DCEFF7A540E4}"/>
    <cellStyle name="GRUP 3" xfId="10409" xr:uid="{5F89552E-6244-40CC-BEF4-0798B5F5BEDA}"/>
    <cellStyle name="GRUP_CHECK_FX" xfId="10410" xr:uid="{A8934A04-1360-4FFB-B4F1-CE4F3693C83F}"/>
    <cellStyle name="gs]_x000d__x000a_Window=0,0,640,480, , ,3_x000d__x000a_dir1=5,7,637,250,-1,-1,1,30,201,1905,231,G:\UGRC\RB\B-DADOS\FOX-PRO\CRED-VEN\KP" xfId="10411" xr:uid="{E6240F01-6ACB-46B2-9451-9D6DCADD7A18}"/>
    <cellStyle name="H_Bot" xfId="10412" xr:uid="{9B7AD58E-E536-4FD7-9A2F-B594313B00FB}"/>
    <cellStyle name="H_Bot 2" xfId="10413" xr:uid="{934E910C-3303-4689-AA0B-D4D4D200F3B9}"/>
    <cellStyle name="H_Bot 2 2" xfId="10414" xr:uid="{86A60181-EF86-4019-A058-9084BF1B2B18}"/>
    <cellStyle name="H_Bot 2 2 2" xfId="10415" xr:uid="{F0E5B7B3-A36E-4FD6-860A-635AB33DFA99}"/>
    <cellStyle name="H_Bot 2 2 2 2" xfId="10416" xr:uid="{8AC8FDE4-012C-4F02-91D1-73015D214209}"/>
    <cellStyle name="H_Bot 2 2 2 2 2" xfId="10417" xr:uid="{9EAE79C3-96FB-485C-A370-EF8391CDEC8D}"/>
    <cellStyle name="H_Bot 2 2 2 2 2_CHECK_FX" xfId="10418" xr:uid="{210D47E4-E097-4820-BD92-7A36BF365A15}"/>
    <cellStyle name="H_Bot 2 2 2 2 2_Inflow" xfId="10419" xr:uid="{9B93984B-E247-479F-8596-3CC2A0761671}"/>
    <cellStyle name="H_Bot 2 2 2 2 2_Overall" xfId="10420" xr:uid="{EC5B307C-B148-4119-977A-83425067F8F3}"/>
    <cellStyle name="H_Bot 2 2 2 2 2_Overall (2)" xfId="10421" xr:uid="{BB935647-8796-428C-AACB-81010269901C}"/>
    <cellStyle name="H_Bot 2 2 2 2_CHECK_FX" xfId="10422" xr:uid="{EAC89FC0-10D9-47DA-B977-713AA1E20A40}"/>
    <cellStyle name="H_Bot 2 2 2 2_Inflow" xfId="10423" xr:uid="{4A9ADA2D-C63B-48F8-97D9-D0A4096E58D9}"/>
    <cellStyle name="H_Bot 2 2 2 2_Overall" xfId="10424" xr:uid="{E5E526C3-9707-4B8B-9BC3-EB5AD42E70CC}"/>
    <cellStyle name="H_Bot 2 2 2 2_Overall (2)" xfId="10425" xr:uid="{E60873A7-FA13-4C0B-B677-27DDB74C9E45}"/>
    <cellStyle name="H_Bot 2 2 2_CHECK_FX" xfId="10426" xr:uid="{C87C8365-F1BD-43B6-AB6F-0ECDC87A3576}"/>
    <cellStyle name="H_Bot 2 2 2_Inflow" xfId="10427" xr:uid="{D118AED0-3617-48F5-A140-A65F41CA99FA}"/>
    <cellStyle name="H_Bot 2 2 2_Overall" xfId="10428" xr:uid="{648E64EB-0C20-4EED-8387-F01ACD85F62F}"/>
    <cellStyle name="H_Bot 2 2 2_Overall (2)" xfId="10429" xr:uid="{48DF3ED6-CC70-41F2-A935-600AFD1B6B51}"/>
    <cellStyle name="H_Bot 2 2 3" xfId="10430" xr:uid="{2BA8DE6B-7D16-43F1-A5FF-D185CDFCCB5A}"/>
    <cellStyle name="H_Bot 2 2 3 2" xfId="10431" xr:uid="{D782A10C-A03B-46E1-B45E-3E09F217A6F8}"/>
    <cellStyle name="H_Bot 2 2 3 2_CHECK_FX" xfId="10432" xr:uid="{3A1B038B-83B5-49F2-9A09-D8C62525FF4E}"/>
    <cellStyle name="H_Bot 2 2 3 2_Inflow" xfId="10433" xr:uid="{B1A37147-5BA8-41C5-99A3-F56242DB0E8A}"/>
    <cellStyle name="H_Bot 2 2 3 2_Overall" xfId="10434" xr:uid="{A533E1F7-8BE1-4B0E-8AD8-C0D62674919C}"/>
    <cellStyle name="H_Bot 2 2 3 2_Overall (2)" xfId="10435" xr:uid="{4FA9832D-70F3-4C64-B7DA-B747E772F4B1}"/>
    <cellStyle name="H_Bot 2 2 3_CHECK_FX" xfId="10436" xr:uid="{F54B43C4-E23A-4B69-BCBE-92AC7C5DCC50}"/>
    <cellStyle name="H_Bot 2 2 3_Inflow" xfId="10437" xr:uid="{61D59D47-50F5-404C-A4BC-737A6CB6FE59}"/>
    <cellStyle name="H_Bot 2 2 3_Overall" xfId="10438" xr:uid="{BEC42FFF-5C39-466F-A551-97E423A20581}"/>
    <cellStyle name="H_Bot 2 2 3_Overall (2)" xfId="10439" xr:uid="{CEBECC8C-1F1F-4FD8-BECC-3392D34D5724}"/>
    <cellStyle name="H_Bot 2 2_CHECK_FX" xfId="10440" xr:uid="{45699D54-422D-4404-A4B2-3025E258EE12}"/>
    <cellStyle name="H_Bot 2 2_Inflow" xfId="10441" xr:uid="{3A7DB915-3CFE-44F6-9848-5B7EB9248E61}"/>
    <cellStyle name="H_Bot 2 2_Overall" xfId="10442" xr:uid="{FD97056C-F950-4CE4-AE9C-876B37E9D4F7}"/>
    <cellStyle name="H_Bot 2 2_Overall (2)" xfId="10443" xr:uid="{4D590F50-3471-46A7-ACAA-C8612FE97EB8}"/>
    <cellStyle name="H_Bot 2 3" xfId="10444" xr:uid="{27743612-B7A9-480B-B9EC-2D90FFE4667A}"/>
    <cellStyle name="H_Bot 2 3 2" xfId="10445" xr:uid="{4E44C4F1-157C-420D-8B75-DE04C64208E4}"/>
    <cellStyle name="H_Bot 2 3 2 2" xfId="10446" xr:uid="{72543C91-8F93-44E8-96C3-95F79E08C87C}"/>
    <cellStyle name="H_Bot 2 3 2 2_CHECK_FX" xfId="10447" xr:uid="{B562800F-2AF5-431F-AE0C-67C39BC0561F}"/>
    <cellStyle name="H_Bot 2 3 2 2_Inflow" xfId="10448" xr:uid="{A160818C-5758-44AE-90B1-296A270AD656}"/>
    <cellStyle name="H_Bot 2 3 2 2_Overall" xfId="10449" xr:uid="{9DEF9349-388E-4DAD-8772-13065B1F999D}"/>
    <cellStyle name="H_Bot 2 3 2 2_Overall (2)" xfId="10450" xr:uid="{D8F0F3CD-5F3A-45F4-9C4D-284C0A6DB4EE}"/>
    <cellStyle name="H_Bot 2 3 2_CHECK_FX" xfId="10451" xr:uid="{FC9D4D3B-0C6F-4735-A337-420072510D9C}"/>
    <cellStyle name="H_Bot 2 3 2_Inflow" xfId="10452" xr:uid="{A1C49C2E-3B2B-4A79-ABDE-6D51D380B504}"/>
    <cellStyle name="H_Bot 2 3 2_Overall" xfId="10453" xr:uid="{F5FCF2D0-EEA6-4318-9004-BD9D88FAE52F}"/>
    <cellStyle name="H_Bot 2 3 2_Overall (2)" xfId="10454" xr:uid="{0C4F045D-CE56-40FA-899F-BBB66A8100D9}"/>
    <cellStyle name="H_Bot 2 3_CHECK_FX" xfId="10455" xr:uid="{F631A36A-6C8D-46B9-98F2-366B54FF1872}"/>
    <cellStyle name="H_Bot 2 3_Inflow" xfId="10456" xr:uid="{7B13E407-7767-45BD-BE1B-F3C751F8BD8B}"/>
    <cellStyle name="H_Bot 2 3_Overall" xfId="10457" xr:uid="{A7081F18-484B-4B02-92D3-1841038F2552}"/>
    <cellStyle name="H_Bot 2 3_Overall (2)" xfId="10458" xr:uid="{F9EED032-BDDC-4A6C-9EDA-382718064990}"/>
    <cellStyle name="H_Bot 2 4" xfId="10459" xr:uid="{D7847938-CE88-4AC6-86C7-D8F19FB08DDF}"/>
    <cellStyle name="H_Bot 2 4 2" xfId="10460" xr:uid="{935FA454-CC3E-4FB8-A049-23126E67854A}"/>
    <cellStyle name="H_Bot 2 4 2_CHECK_FX" xfId="10461" xr:uid="{23D1FC05-32A8-46A0-B3B9-F8B17AC2F942}"/>
    <cellStyle name="H_Bot 2 4 2_Inflow" xfId="10462" xr:uid="{E20EEA85-6FBD-4E48-9EC9-5258FEE88FFC}"/>
    <cellStyle name="H_Bot 2 4 2_Overall" xfId="10463" xr:uid="{494AAF46-D4CB-4259-B06A-4244B218E096}"/>
    <cellStyle name="H_Bot 2 4 2_Overall (2)" xfId="10464" xr:uid="{ADC3CBC4-D4DC-45E6-A27C-04E5CAEA11C1}"/>
    <cellStyle name="H_Bot 2 4_CHECK_FX" xfId="10465" xr:uid="{604ADDFA-D6AC-4B35-ACA1-8FFD55E53674}"/>
    <cellStyle name="H_Bot 2 4_Inflow" xfId="10466" xr:uid="{12A8D1CE-99E2-416F-9394-1896BDFFBFA1}"/>
    <cellStyle name="H_Bot 2 4_Overall" xfId="10467" xr:uid="{9FCEED4A-1B82-457A-9AC7-EB68589B520A}"/>
    <cellStyle name="H_Bot 2 4_Overall (2)" xfId="10468" xr:uid="{E858176C-0E4E-4316-B808-D6F977A25BB2}"/>
    <cellStyle name="H_Bot 2_CHECK_FX" xfId="10469" xr:uid="{C4DDEE52-F076-4B28-A95C-0E2BCD9B57C3}"/>
    <cellStyle name="H_Bot 2_Inflow" xfId="10470" xr:uid="{26C5D84F-D1F1-45F5-BD1E-6CAE2090E6CE}"/>
    <cellStyle name="H_Bot 2_Overall" xfId="10471" xr:uid="{7A261CEB-367B-481E-9441-F37FE03B131A}"/>
    <cellStyle name="H_Bot 2_Overall (2)" xfId="10472" xr:uid="{4400D177-3EE4-417D-B452-8800CAABAAA5}"/>
    <cellStyle name="H_Bot 3" xfId="10473" xr:uid="{722DEBDA-8DCE-4D7C-A3C4-9D2C34760061}"/>
    <cellStyle name="H_Bot 3 2" xfId="10474" xr:uid="{D8F4E2D7-9D7E-42E3-A58A-ED1BAC052A2E}"/>
    <cellStyle name="H_Bot 3 2 2" xfId="10475" xr:uid="{263CF191-8BBA-408D-81BF-60A6E9E66325}"/>
    <cellStyle name="H_Bot 3 2 2 2" xfId="10476" xr:uid="{B3B0320B-1B79-4A0B-87B4-38CC797108A7}"/>
    <cellStyle name="H_Bot 3 2 2 2_CHECK_FX" xfId="10477" xr:uid="{FD8FF267-A5ED-4971-A78C-C2AAD86A7540}"/>
    <cellStyle name="H_Bot 3 2 2 2_Inflow" xfId="10478" xr:uid="{A1066453-BC50-479E-B551-D8CC8228D263}"/>
    <cellStyle name="H_Bot 3 2 2 2_Overall" xfId="10479" xr:uid="{4D126CDD-9BE6-469E-9096-27BBB2A5CD42}"/>
    <cellStyle name="H_Bot 3 2 2 2_Overall (2)" xfId="10480" xr:uid="{B16438AF-1D44-4CCA-8873-7F51B2EF953A}"/>
    <cellStyle name="H_Bot 3 2 2_CHECK_FX" xfId="10481" xr:uid="{537E1C76-BF7D-4FFB-8995-3368EF182AE9}"/>
    <cellStyle name="H_Bot 3 2 2_Inflow" xfId="10482" xr:uid="{C7D89A68-79BD-4E96-8275-7641A9A34343}"/>
    <cellStyle name="H_Bot 3 2 2_Overall" xfId="10483" xr:uid="{74509E02-EFC7-4938-9DED-CDC05FD1B60F}"/>
    <cellStyle name="H_Bot 3 2 2_Overall (2)" xfId="10484" xr:uid="{5395F760-A198-4C12-915F-1FF07DF68A8B}"/>
    <cellStyle name="H_Bot 3 2_CHECK_FX" xfId="10485" xr:uid="{868779CF-BA29-43DD-9D76-21F5083C626F}"/>
    <cellStyle name="H_Bot 3 2_Inflow" xfId="10486" xr:uid="{CA1DD645-37AE-406E-A1B6-F2306A2490AE}"/>
    <cellStyle name="H_Bot 3 2_Overall" xfId="10487" xr:uid="{5053E66B-E007-4506-9236-FAA3C25915D7}"/>
    <cellStyle name="H_Bot 3 2_Overall (2)" xfId="10488" xr:uid="{2ED8691A-1650-4107-8085-CAD5612DFF15}"/>
    <cellStyle name="H_Bot 3 3" xfId="10489" xr:uid="{53FE6B69-B0F0-474A-AB93-0984513BAD83}"/>
    <cellStyle name="H_Bot 3 3 2" xfId="10490" xr:uid="{61A8456B-3590-4A0A-96C9-AF7B95FB4430}"/>
    <cellStyle name="H_Bot 3 3 2_CHECK_FX" xfId="10491" xr:uid="{ABC1BB75-8483-4F14-9826-2BF3427516DD}"/>
    <cellStyle name="H_Bot 3 3 2_Inflow" xfId="10492" xr:uid="{0019B39C-57C7-4E87-883A-40F062390033}"/>
    <cellStyle name="H_Bot 3 3 2_Overall" xfId="10493" xr:uid="{DA21FCF3-8C7E-484B-B771-5D0AA469226E}"/>
    <cellStyle name="H_Bot 3 3 2_Overall (2)" xfId="10494" xr:uid="{29500047-F52B-4C3B-8513-C6A4BC57F85D}"/>
    <cellStyle name="H_Bot 3 3_CHECK_FX" xfId="10495" xr:uid="{715DDF72-A12D-4BBB-80D2-6DC16A44B70B}"/>
    <cellStyle name="H_Bot 3 3_Inflow" xfId="10496" xr:uid="{DCFDBFCF-21CC-47DF-B742-1FFE4910A6D2}"/>
    <cellStyle name="H_Bot 3 3_Overall" xfId="10497" xr:uid="{D240B68C-7C83-4710-911E-62E2AA616D1D}"/>
    <cellStyle name="H_Bot 3 3_Overall (2)" xfId="10498" xr:uid="{562E6B94-D8AE-423A-92B5-3DD070A37232}"/>
    <cellStyle name="H_Bot 3_CHECK_FX" xfId="10499" xr:uid="{19C93ACD-F580-4510-B6E8-AD675A68EAF8}"/>
    <cellStyle name="H_Bot 3_Inflow" xfId="10500" xr:uid="{6758D545-6E53-495E-AD73-6CBADF37AF32}"/>
    <cellStyle name="H_Bot 3_Overall" xfId="10501" xr:uid="{6A15EB5D-5EF1-497C-AA65-27B296AD2365}"/>
    <cellStyle name="H_Bot 3_Overall (2)" xfId="10502" xr:uid="{D986D4DD-9336-4B6C-8EA1-A0CBB14CBA52}"/>
    <cellStyle name="H_Bot 4" xfId="10503" xr:uid="{481F230F-062A-481F-B1AC-4D1B8D947362}"/>
    <cellStyle name="H_Bot 4 2" xfId="10504" xr:uid="{DF723943-05E6-4A44-B780-89B4DCA33871}"/>
    <cellStyle name="H_Bot 4 2 2" xfId="10505" xr:uid="{8808D461-4E87-4085-B3C8-791DBE1F9496}"/>
    <cellStyle name="H_Bot 4 2 2_CHECK_FX" xfId="10506" xr:uid="{2590007E-048E-458A-8AB9-5308BBF673A8}"/>
    <cellStyle name="H_Bot 4 2 2_Inflow" xfId="10507" xr:uid="{48B383BA-82A2-42A9-8AFF-9D94BF17E0B4}"/>
    <cellStyle name="H_Bot 4 2 2_Overall" xfId="10508" xr:uid="{B664192B-D705-4A74-9AFE-397A1149AF90}"/>
    <cellStyle name="H_Bot 4 2 2_Overall (2)" xfId="10509" xr:uid="{6E179C5A-8733-4277-9C7F-FFAB53B44CD1}"/>
    <cellStyle name="H_Bot 4 2_CHECK_FX" xfId="10510" xr:uid="{262BED5B-9E4F-4559-B408-0E36F04AEC65}"/>
    <cellStyle name="H_Bot 4 2_Inflow" xfId="10511" xr:uid="{3E34A135-5316-49E8-9865-0E1EACFDA6E7}"/>
    <cellStyle name="H_Bot 4 2_Overall" xfId="10512" xr:uid="{9276BD35-925E-4E02-AB0A-5C6DE8E92E7C}"/>
    <cellStyle name="H_Bot 4 2_Overall (2)" xfId="10513" xr:uid="{2853EFE9-1791-430E-8636-D8BD72F55F78}"/>
    <cellStyle name="H_Bot 4_CHECK_FX" xfId="10514" xr:uid="{0C4C9044-8A98-44EB-B22C-DA939330E6E1}"/>
    <cellStyle name="H_Bot 4_Inflow" xfId="10515" xr:uid="{C5DA1FD4-4519-4F9B-98E4-68D29EAE5C21}"/>
    <cellStyle name="H_Bot 4_Overall" xfId="10516" xr:uid="{08DFFFC2-D76F-476B-955A-57E40837B766}"/>
    <cellStyle name="H_Bot 4_Overall (2)" xfId="10517" xr:uid="{B51447B5-CDAF-46EA-BFC7-1FE7A339C4A8}"/>
    <cellStyle name="H_Bot 5" xfId="10518" xr:uid="{6B9EE14F-9C8B-45D5-9505-77990B1E0D18}"/>
    <cellStyle name="H_Bot 5 2" xfId="10519" xr:uid="{879E291F-3385-4F9A-894A-37F5C3ED66FC}"/>
    <cellStyle name="H_Bot 5 2_CHECK_FX" xfId="10520" xr:uid="{BE8378E5-63F3-477D-810F-CC52FEC37493}"/>
    <cellStyle name="H_Bot 5 2_Inflow" xfId="10521" xr:uid="{7A91F927-A0FC-4717-9351-7B46A3466DDF}"/>
    <cellStyle name="H_Bot 5 2_Overall" xfId="10522" xr:uid="{C5BB3266-0C4B-4295-B62B-CB2EEFBB2F00}"/>
    <cellStyle name="H_Bot 5 2_Overall (2)" xfId="10523" xr:uid="{A42ADCAC-1C17-47C7-964E-09424DE3C880}"/>
    <cellStyle name="H_Bot 5_CHECK_FX" xfId="10524" xr:uid="{305FD5FB-83FE-4376-A015-BA1BBF80BE9C}"/>
    <cellStyle name="H_Bot 5_Inflow" xfId="10525" xr:uid="{55AE5DF7-5423-4975-9561-7673C585693C}"/>
    <cellStyle name="H_Bot 5_Overall" xfId="10526" xr:uid="{6931FFF1-1A0A-4F58-8314-FD190079F063}"/>
    <cellStyle name="H_Bot 5_Overall (2)" xfId="10527" xr:uid="{C8CA9C4D-4478-4C78-8BBD-E3A570331CE1}"/>
    <cellStyle name="H_Bot_CHECK_FX" xfId="10528" xr:uid="{41861C3C-F622-4D6B-A413-C19F56C513D0}"/>
    <cellStyle name="H_Bot_Inflow" xfId="10529" xr:uid="{37DC3742-8691-45A7-8671-46C052D62ADD}"/>
    <cellStyle name="H_Bot_Overall" xfId="10530" xr:uid="{1791B27C-A135-4B28-91CD-AE968874F164}"/>
    <cellStyle name="H_Bot_Overall (2)" xfId="10531" xr:uid="{E1EE13A5-D91B-4B86-AD5A-B836B749D32B}"/>
    <cellStyle name="H_BotLC" xfId="10532" xr:uid="{03DA1431-D782-4A1A-86E6-20A73A552319}"/>
    <cellStyle name="H_BotLC 2" xfId="10533" xr:uid="{23014912-FD39-49D6-B1DF-178CB852096E}"/>
    <cellStyle name="H_BotLC 2 2" xfId="10534" xr:uid="{9D044EB9-3EE5-4F35-8C1D-79BB3D9F0203}"/>
    <cellStyle name="H_BotLC 2 2 2" xfId="10535" xr:uid="{9D686EF3-BA24-4E52-9452-42087121D665}"/>
    <cellStyle name="H_BotLC 2 2 2_CHECK_FX" xfId="10536" xr:uid="{5293D3BE-3848-4F4E-B8D5-E53A26E0A734}"/>
    <cellStyle name="H_BotLC 2 2 2_Inflow" xfId="10537" xr:uid="{62A80FB1-7DFA-4B77-89AC-E4151A15EEAD}"/>
    <cellStyle name="H_BotLC 2 2 2_Overall" xfId="10538" xr:uid="{8557671D-F48D-4A07-8130-133291BA6D74}"/>
    <cellStyle name="H_BotLC 2 2 2_Overall (2)" xfId="10539" xr:uid="{07801CE7-DC14-42D6-A83E-3F816AE3C649}"/>
    <cellStyle name="H_BotLC 2 2_CHECK_FX" xfId="10540" xr:uid="{EF8D1516-D7DF-4BF5-9C57-DF0B937EC3D7}"/>
    <cellStyle name="H_BotLC 2 2_Inflow" xfId="10541" xr:uid="{41D97F77-C7AA-4EA1-ABBD-825635194572}"/>
    <cellStyle name="H_BotLC 2 2_Overall" xfId="10542" xr:uid="{D03FABD2-AE40-4B85-97AE-1A3C6FCDBAC2}"/>
    <cellStyle name="H_BotLC 2 2_Overall (2)" xfId="10543" xr:uid="{73311376-0D51-44CF-AEA9-3975C54B6AD6}"/>
    <cellStyle name="H_BotLC 2 3" xfId="10544" xr:uid="{C8B9D478-583D-4F1A-B548-0B02F1DA52DD}"/>
    <cellStyle name="H_BotLC 2 3_CHECK_FX" xfId="10545" xr:uid="{9449AE34-80A9-4381-B380-EB81AF08E2B8}"/>
    <cellStyle name="H_BotLC 2 3_Inflow" xfId="10546" xr:uid="{205D450B-2B67-46E0-B1B0-40BA59863AE9}"/>
    <cellStyle name="H_BotLC 2 3_Overall" xfId="10547" xr:uid="{8A065166-508D-41E8-A5A8-C9DC58483442}"/>
    <cellStyle name="H_BotLC 2 3_Overall (2)" xfId="10548" xr:uid="{D6F33CEF-FDF3-4BCC-93A3-DF12A2D484C1}"/>
    <cellStyle name="H_BotLC 2_CHECK_FX" xfId="10549" xr:uid="{363B671F-D517-4BD7-8F29-F58D3119D0F4}"/>
    <cellStyle name="H_BotLC 2_Inflow" xfId="10550" xr:uid="{98C596BD-8CC9-4025-ACEE-7C8BB7F270B2}"/>
    <cellStyle name="H_BotLC 2_Overall" xfId="10551" xr:uid="{A08B3CEB-A797-415A-A8A5-B4D3EBD14261}"/>
    <cellStyle name="H_BotLC 2_Overall (2)" xfId="10552" xr:uid="{7E20C256-FF01-46AE-AA4C-C1E8765CE157}"/>
    <cellStyle name="H_BotLC 3" xfId="10553" xr:uid="{E8EE5073-94E8-4CDB-8095-62CAE8D09155}"/>
    <cellStyle name="H_BotLC 3 2" xfId="10554" xr:uid="{7A11EAE8-5A18-4BA7-85F4-998EE439FCE4}"/>
    <cellStyle name="H_BotLC 3 2_CHECK_FX" xfId="10555" xr:uid="{D9BFBD14-F335-4A4B-B6E1-21D6BD0C8ED0}"/>
    <cellStyle name="H_BotLC 3 2_Inflow" xfId="10556" xr:uid="{21ED00E2-2447-457D-98E8-FCCA0CC3E8A2}"/>
    <cellStyle name="H_BotLC 3 2_Overall" xfId="10557" xr:uid="{2BAB3778-A050-4715-8183-1B20BB9215E6}"/>
    <cellStyle name="H_BotLC 3 2_Overall (2)" xfId="10558" xr:uid="{7FC2DF09-75D5-4E84-94A2-12DBC824EAAE}"/>
    <cellStyle name="H_BotLC 3_CHECK_FX" xfId="10559" xr:uid="{D67B8D47-5411-40B0-9B19-A3E5DD253FDB}"/>
    <cellStyle name="H_BotLC 3_Inflow" xfId="10560" xr:uid="{960F5F3A-2E0E-4476-9A87-248D9B1A8F64}"/>
    <cellStyle name="H_BotLC 3_Overall" xfId="10561" xr:uid="{8539A1AD-9222-466E-A028-66414FBED9E0}"/>
    <cellStyle name="H_BotLC 3_Overall (2)" xfId="10562" xr:uid="{B472625C-677E-469F-AF51-7C8101A1BE98}"/>
    <cellStyle name="H_BotLC 4" xfId="10563" xr:uid="{03F714BB-AE48-4F5D-9807-D4B3A2425D13}"/>
    <cellStyle name="H_BotLC 4_CHECK_FX" xfId="10564" xr:uid="{464F240B-9664-48B6-8D00-8B3EFC43154B}"/>
    <cellStyle name="H_BotLC 4_Inflow" xfId="10565" xr:uid="{D25A5910-16C6-40BF-84E8-2935E422B5F2}"/>
    <cellStyle name="H_BotLC 4_Overall" xfId="10566" xr:uid="{26A241BE-3C54-4B73-8FE9-716EE8CD5FE8}"/>
    <cellStyle name="H_BotLC 4_Overall (2)" xfId="10567" xr:uid="{36DAC018-8B57-4D4E-83DE-5F7A7F2DB6CD}"/>
    <cellStyle name="H_BotLC_CHECK_FX" xfId="10568" xr:uid="{3949A953-6179-4750-8FAA-843A1E58EF7C}"/>
    <cellStyle name="H_BotLC_Inflow" xfId="10569" xr:uid="{3BFA069C-FB3F-44EE-82C1-DF210FB66F65}"/>
    <cellStyle name="H_BotLC_Overall" xfId="10570" xr:uid="{BBED420C-E523-46DC-8382-FF1D4B4330E6}"/>
    <cellStyle name="H_BotLC_Overall (2)" xfId="10571" xr:uid="{B510AE28-6B8E-45F7-967D-D803F3A01CFC}"/>
    <cellStyle name="H_BotRC" xfId="10572" xr:uid="{5D6AC996-D462-486A-88AC-50CACEAEE4CD}"/>
    <cellStyle name="H_BotRC 2" xfId="10573" xr:uid="{2023DA26-206A-4720-B788-AD420BFB6AF6}"/>
    <cellStyle name="H_BotRC 2 2" xfId="10574" xr:uid="{C374CCE6-069E-4772-90F5-3B96CBA0DD55}"/>
    <cellStyle name="H_BotRC 2 2 2" xfId="10575" xr:uid="{D982CAD2-D943-455B-96CE-78CB9DDAF742}"/>
    <cellStyle name="H_BotRC 2 2 2_CHECK_FX" xfId="10576" xr:uid="{52DDFC95-415F-43CB-B72B-E92A7C8BC209}"/>
    <cellStyle name="H_BotRC 2 2 2_Inflow" xfId="10577" xr:uid="{239E0B02-22F8-4692-93DA-1DFC5E9B9787}"/>
    <cellStyle name="H_BotRC 2 2 2_Overall" xfId="10578" xr:uid="{3F2E0639-E1CA-418F-8AE4-9F5A99CCE4FA}"/>
    <cellStyle name="H_BotRC 2 2 2_Overall (2)" xfId="10579" xr:uid="{9E51D0CF-E419-4E7D-AF74-C11C1E6A3B02}"/>
    <cellStyle name="H_BotRC 2 2_CHECK_FX" xfId="10580" xr:uid="{936EC086-0FC7-4F7E-8808-EA97F77D152D}"/>
    <cellStyle name="H_BotRC 2 2_Inflow" xfId="10581" xr:uid="{338F4AC5-3032-407A-A966-715947057B53}"/>
    <cellStyle name="H_BotRC 2 2_Overall" xfId="10582" xr:uid="{58C8847C-5CF7-413E-924F-B8937B309451}"/>
    <cellStyle name="H_BotRC 2 2_Overall (2)" xfId="10583" xr:uid="{83173993-ED54-4607-A7F2-F57D12B8CCA2}"/>
    <cellStyle name="H_BotRC 2 3" xfId="10584" xr:uid="{8AC5EAFD-B152-428C-95E6-9A32B1D8A467}"/>
    <cellStyle name="H_BotRC 2 3_CHECK_FX" xfId="10585" xr:uid="{FD1ABF1F-3416-4559-BC76-30622C8A2DF3}"/>
    <cellStyle name="H_BotRC 2 3_Inflow" xfId="10586" xr:uid="{6F2FAD29-841E-4CE1-90C8-01B307E76F69}"/>
    <cellStyle name="H_BotRC 2 3_Overall" xfId="10587" xr:uid="{5D6AC7CD-ABF6-46E4-B54F-4FF882D573A4}"/>
    <cellStyle name="H_BotRC 2 3_Overall (2)" xfId="10588" xr:uid="{93FA5C63-A8FD-4A4E-8BB6-5164034CE8EC}"/>
    <cellStyle name="H_BotRC 2_CHECK_FX" xfId="10589" xr:uid="{1AE2EBAB-0904-4D6D-BA94-D19D42254492}"/>
    <cellStyle name="H_BotRC 2_Inflow" xfId="10590" xr:uid="{CC5666E4-75BD-4C3A-BF16-0794D79D378A}"/>
    <cellStyle name="H_BotRC 2_Overall" xfId="10591" xr:uid="{A6E6E3F2-2532-4E2D-A866-B6D8F2A244D8}"/>
    <cellStyle name="H_BotRC 2_Overall (2)" xfId="10592" xr:uid="{BC319D7D-816C-46E2-8193-3F939548F66B}"/>
    <cellStyle name="H_BotRC 3" xfId="10593" xr:uid="{BA1D6DD0-4D18-42EE-8A1E-2F32ABB25CBF}"/>
    <cellStyle name="H_BotRC 3 2" xfId="10594" xr:uid="{3072D634-1EE2-4138-BEF5-25C0CE026B85}"/>
    <cellStyle name="H_BotRC 3 2_CHECK_FX" xfId="10595" xr:uid="{5BD6498F-B927-4825-A17C-A151C9B8D674}"/>
    <cellStyle name="H_BotRC 3 2_Inflow" xfId="10596" xr:uid="{05EA30D3-D977-4EE0-B279-F24628D24F4C}"/>
    <cellStyle name="H_BotRC 3 2_Overall" xfId="10597" xr:uid="{A6BED6F1-AF42-4641-9882-B9D87EAB841A}"/>
    <cellStyle name="H_BotRC 3 2_Overall (2)" xfId="10598" xr:uid="{26FB6681-113C-4804-A5F2-852A5C253A74}"/>
    <cellStyle name="H_BotRC 3_CHECK_FX" xfId="10599" xr:uid="{C520F53A-BAB9-4244-9F89-51219EA8A3AD}"/>
    <cellStyle name="H_BotRC 3_Inflow" xfId="10600" xr:uid="{3C98F419-FA1A-468E-B25D-A90E95686CAE}"/>
    <cellStyle name="H_BotRC 3_Overall" xfId="10601" xr:uid="{9526ADBB-25CF-4D6B-9B56-89DA56F5BA43}"/>
    <cellStyle name="H_BotRC 3_Overall (2)" xfId="10602" xr:uid="{08B2117A-BD29-4F95-AF17-4B92E2CA2A10}"/>
    <cellStyle name="H_BotRC 4" xfId="10603" xr:uid="{DBD44862-5DAE-42BE-A3C0-5EE80C454371}"/>
    <cellStyle name="H_BotRC 4_CHECK_FX" xfId="10604" xr:uid="{F0F863CC-5F3D-4212-AE62-0ADAF21DBD1A}"/>
    <cellStyle name="H_BotRC 4_Inflow" xfId="10605" xr:uid="{DD8891BC-6BA7-4FAF-94C9-5601E55D56DA}"/>
    <cellStyle name="H_BotRC 4_Overall" xfId="10606" xr:uid="{B3CF514E-EA4F-476F-BF91-CAC731390D20}"/>
    <cellStyle name="H_BotRC 4_Overall (2)" xfId="10607" xr:uid="{67B9EAA1-A803-4C5F-9C0E-433006B6BDCB}"/>
    <cellStyle name="H_BotRC_CHECK_FX" xfId="10608" xr:uid="{6CEE70C3-997A-40D4-B21A-02B95392887C}"/>
    <cellStyle name="H_BotRC_Inflow" xfId="10609" xr:uid="{9A0D660A-D966-41DC-A284-12B572D34065}"/>
    <cellStyle name="H_BotRC_Overall" xfId="10610" xr:uid="{2AAAF933-BF4A-43A4-A4BF-BFAFE416653D}"/>
    <cellStyle name="H_BotRC_Overall (2)" xfId="10611" xr:uid="{2E076A4C-A7DD-487F-83D4-97128799BCC4}"/>
    <cellStyle name="H_Left" xfId="10612" xr:uid="{97A7278C-4437-4110-9E28-4D7D67B90957}"/>
    <cellStyle name="H_Left 2" xfId="10613" xr:uid="{2ADFB853-91EC-47E3-BEC4-1E3C433D1217}"/>
    <cellStyle name="H_Left 2_CHECK_FX" xfId="10614" xr:uid="{676925A4-1F79-4340-BC70-E0541C0494AC}"/>
    <cellStyle name="H_Left 2_Inflow" xfId="10615" xr:uid="{4761E876-79F9-447B-AE7D-DD84778961F7}"/>
    <cellStyle name="H_Left 2_Overall" xfId="10616" xr:uid="{E089433B-90CD-4121-9206-578C79967638}"/>
    <cellStyle name="H_Left 2_Overall (2)" xfId="10617" xr:uid="{FB1FA8B6-2CD3-400C-8DC7-7E808E1BAEA2}"/>
    <cellStyle name="H_Left_CHECK_FX" xfId="10618" xr:uid="{00357B4A-887D-456C-B5A3-B8531F859819}"/>
    <cellStyle name="H_Left_Inflow" xfId="10619" xr:uid="{F7EF6485-DE1C-4647-B5E7-636D656BDAB5}"/>
    <cellStyle name="H_Left_Overall" xfId="10620" xr:uid="{F8B4B1C8-4F04-4FDE-BDB5-5589432C7876}"/>
    <cellStyle name="H_Left_Overall (2)" xfId="10621" xr:uid="{6B38020B-FF59-49D3-8F12-903BF733A737}"/>
    <cellStyle name="H_Mid" xfId="10622" xr:uid="{8245DD33-930A-421F-A2F8-B30F7F1AA472}"/>
    <cellStyle name="H_Mid 2" xfId="10623" xr:uid="{CCAD938B-AC30-4C34-81E2-A9B7D74AE5B8}"/>
    <cellStyle name="H_Mid 2_CHECK_FX" xfId="10624" xr:uid="{9B657370-9FF6-4501-A38D-D2D88F841728}"/>
    <cellStyle name="H_Mid 2_Inflow" xfId="10625" xr:uid="{4192F9B4-0B32-4ED0-AE39-52A36D5A4B2D}"/>
    <cellStyle name="H_Mid 2_Overall" xfId="10626" xr:uid="{F371F2EA-D356-4033-9F36-AAC7092D7A86}"/>
    <cellStyle name="H_Mid 2_Overall (2)" xfId="10627" xr:uid="{867D9C5A-0578-44AD-AD91-4E33992EE05B}"/>
    <cellStyle name="H_Mid_CHECK_FX" xfId="10628" xr:uid="{023AFCB3-1129-49F5-96D7-E728E206CE63}"/>
    <cellStyle name="H_Mid_Inflow" xfId="10629" xr:uid="{65F6E6FB-DFE3-467F-B748-7484B2A5D946}"/>
    <cellStyle name="H_Mid_Overall" xfId="10630" xr:uid="{97123819-7EFA-488C-9E21-7FFBB85D5F86}"/>
    <cellStyle name="H_Mid_Overall (2)" xfId="10631" xr:uid="{374EBED2-0DEE-4CA6-8038-7FB50E927153}"/>
    <cellStyle name="H_Right" xfId="10632" xr:uid="{4D734C7A-F705-4C03-8006-D553BAEEBC79}"/>
    <cellStyle name="H_Right 2" xfId="10633" xr:uid="{9889650E-EE35-4246-BD6C-6F35835FB476}"/>
    <cellStyle name="H_Right 2_CHECK_FX" xfId="10634" xr:uid="{08806A4C-2901-41D5-B19F-74F740EA008C}"/>
    <cellStyle name="H_Right 2_Inflow" xfId="10635" xr:uid="{5A67275E-6299-4BE1-8992-178F49D0B817}"/>
    <cellStyle name="H_Right 2_Overall" xfId="10636" xr:uid="{9D1E349A-175B-4CC1-8DF3-19A15D47A14D}"/>
    <cellStyle name="H_Right 2_Overall (2)" xfId="10637" xr:uid="{8205D91D-6F0C-4878-A8ED-EA03D7DC7DC7}"/>
    <cellStyle name="H_Right_CHECK_FX" xfId="10638" xr:uid="{AC507631-9D85-4999-B5B7-3B5BFC6F7E25}"/>
    <cellStyle name="H_Right_Inflow" xfId="10639" xr:uid="{F5D5B09E-9972-4EB8-A9A4-8D4A745913A2}"/>
    <cellStyle name="H_Right_Overall" xfId="10640" xr:uid="{3B8E9632-4794-4954-98EF-00F54FD3C9F0}"/>
    <cellStyle name="H_Right_Overall (2)" xfId="10641" xr:uid="{6CAEF9CE-7BC2-4894-9183-7643969CED8A}"/>
    <cellStyle name="H_Top" xfId="10642" xr:uid="{51DF73B2-57BE-486D-858C-2E218DF604DE}"/>
    <cellStyle name="H_Top 2" xfId="10643" xr:uid="{CBBE571C-3DC3-498B-BCBA-15F9168F6BBD}"/>
    <cellStyle name="H_Top 2_CHECK_FX" xfId="10644" xr:uid="{823DDBB7-F82D-4FC2-9A31-7E8B8648DD10}"/>
    <cellStyle name="H_Top 2_Inflow" xfId="10645" xr:uid="{09E1948A-F01C-4B99-9E06-51527C2BC73D}"/>
    <cellStyle name="H_Top 2_Overall" xfId="10646" xr:uid="{17EBF7EA-3120-4039-952C-B779F544CC9B}"/>
    <cellStyle name="H_Top 2_Overall (2)" xfId="10647" xr:uid="{E449B47C-FCDF-46F2-8F81-AAC20A85F674}"/>
    <cellStyle name="H_Top_CHECK_FX" xfId="10648" xr:uid="{C5D7DB28-478F-496D-A4E2-3C3E302375B3}"/>
    <cellStyle name="H_Top_Inflow" xfId="10649" xr:uid="{CB760891-4F30-424E-9E6B-E858E3028907}"/>
    <cellStyle name="H_Top_Overall" xfId="10650" xr:uid="{C6A45CF1-77F8-4E0D-97B3-EF70FE0C5D55}"/>
    <cellStyle name="H_Top_Overall (2)" xfId="10651" xr:uid="{55B2EA76-CBE5-4EB8-9136-5F58731F6C2A}"/>
    <cellStyle name="H_TopLC" xfId="10652" xr:uid="{46C21F13-3795-4ABA-84BB-593FE888DD7F}"/>
    <cellStyle name="H_TopLC 2" xfId="10653" xr:uid="{9E6089CB-5887-4A11-9DF5-3A215BDECED8}"/>
    <cellStyle name="H_TopLC 2_CHECK_FX" xfId="10654" xr:uid="{09694C0A-2328-4EBC-A38B-E9E75869B718}"/>
    <cellStyle name="H_TopLC 2_Inflow" xfId="10655" xr:uid="{204B6FDC-6A52-42DB-ACEF-7FA1D507C4D8}"/>
    <cellStyle name="H_TopLC 2_Overall" xfId="10656" xr:uid="{01F1C281-BC99-47BF-B5BD-17E75CD5F741}"/>
    <cellStyle name="H_TopLC 2_Overall (2)" xfId="10657" xr:uid="{22DF5BC8-D627-4BED-86F1-ACA899F69E3F}"/>
    <cellStyle name="H_TopLC_CHECK_FX" xfId="10658" xr:uid="{B274AE5B-4B68-461A-8516-388232AE6C93}"/>
    <cellStyle name="H_TopLC_Inflow" xfId="10659" xr:uid="{29FCA0F8-57B1-49B7-ABAA-E37757A25D20}"/>
    <cellStyle name="H_TopLC_Overall" xfId="10660" xr:uid="{1B7C2451-774A-4FFE-BDA6-0041FA0995F4}"/>
    <cellStyle name="H_TopLC_Overall (2)" xfId="10661" xr:uid="{1F833943-EE54-4632-B359-C4F9392A5E0F}"/>
    <cellStyle name="H_TopRC" xfId="10662" xr:uid="{045AF7C0-FF74-4E4D-A06E-B4A00AC5DF07}"/>
    <cellStyle name="H_TopRC 2" xfId="10663" xr:uid="{15C80B26-66A7-4F08-989C-6CB06D18DA0D}"/>
    <cellStyle name="H_TopRC 2_CHECK_FX" xfId="10664" xr:uid="{9EBE4762-95B5-4BE1-86EA-EFE21DC8F9D0}"/>
    <cellStyle name="H_TopRC 2_Inflow" xfId="10665" xr:uid="{D666F678-B88C-4678-959E-4C6B401886CC}"/>
    <cellStyle name="H_TopRC 2_Overall" xfId="10666" xr:uid="{84A5BB5B-097F-49BB-A9FC-8A588712F7E0}"/>
    <cellStyle name="H_TopRC 2_Overall (2)" xfId="10667" xr:uid="{E1BBBFC4-7385-41E1-A02B-4A3983ECFBD6}"/>
    <cellStyle name="H_TopRC_CHECK_FX" xfId="10668" xr:uid="{69F072C8-276A-4DD6-8CB7-E08F6C5C2E1B}"/>
    <cellStyle name="H_TopRC_Inflow" xfId="10669" xr:uid="{499876E0-EE1B-4169-9C31-BA09D8BB9053}"/>
    <cellStyle name="H_TopRC_Overall" xfId="10670" xr:uid="{1F32D6C5-287B-4F13-A50F-9D1C1B636A54}"/>
    <cellStyle name="H_TopRC_Overall (2)" xfId="10671" xr:uid="{291D7AD2-7214-4C3A-BCB1-E606EB2A50A1}"/>
    <cellStyle name="HEADER" xfId="10672" xr:uid="{75614DF5-AC9E-4121-800B-56F8EE5B3F82}"/>
    <cellStyle name="Header - Style1" xfId="10673" xr:uid="{BA3CBAF0-7E5B-40FC-925B-7343AA7BD0D3}"/>
    <cellStyle name="HEADER 2" xfId="10674" xr:uid="{5273EE5C-0D34-4658-A920-CEA5297D68EA}"/>
    <cellStyle name="Header Amounts Column" xfId="10675" xr:uid="{5136795A-8E6B-4726-809C-5454EF2F9E64}"/>
    <cellStyle name="Header Draft Stamp" xfId="10676" xr:uid="{71914958-2713-4DA3-A6F5-D9EF8013F654}"/>
    <cellStyle name="Header Text Column" xfId="10677" xr:uid="{23BCC84E-B3B7-4D4B-AA0A-EFA3A069DAB5}"/>
    <cellStyle name="HEADER_Aventis Pasteur -  WTB - 30.09.2004" xfId="10678" xr:uid="{1CE140AB-3F9A-4B49-9937-EE30406659B5}"/>
    <cellStyle name="Header1" xfId="10679" xr:uid="{7CD682FF-1593-4755-8BB1-2B16050E9FC0}"/>
    <cellStyle name="Header1 2" xfId="10680" xr:uid="{2B2F26FE-AA0F-4048-AD3D-F042DA3CF74F}"/>
    <cellStyle name="Header1_CHECK_FX" xfId="10681" xr:uid="{4CF3C282-4FEA-4DDB-93AA-CB3902E902C7}"/>
    <cellStyle name="Header2" xfId="10682" xr:uid="{79FA90B2-6FC1-4502-A262-FEF37831585E}"/>
    <cellStyle name="Header2 2" xfId="10683" xr:uid="{5CF125B8-5588-4B87-BC4F-66CCB3E56734}"/>
    <cellStyle name="Header2 2 2" xfId="10684" xr:uid="{099B7846-656E-4F84-B368-188A079720CF}"/>
    <cellStyle name="Header2 2 2 2" xfId="10685" xr:uid="{8049387D-280B-4876-A341-65AEFED3907B}"/>
    <cellStyle name="Header2 2 2 2 2" xfId="10686" xr:uid="{FB5E9D51-2A01-47CB-A390-28D5348B3A2A}"/>
    <cellStyle name="Header2 2 2 2_CHECK_FX" xfId="10687" xr:uid="{2A827D45-5833-410B-83F6-6C46944A53CC}"/>
    <cellStyle name="Header2 2 2 3" xfId="10688" xr:uid="{14F036E7-B69C-4EC5-8905-DE2343ED6139}"/>
    <cellStyle name="Header2 2 2 4" xfId="10689" xr:uid="{056A318A-DA3B-4521-9900-AA9A47F1F1E7}"/>
    <cellStyle name="Header2 2 2_CHECK_FX" xfId="10690" xr:uid="{8E3963BD-3DA8-4684-A074-0BC3EBA182D4}"/>
    <cellStyle name="Header2 2 3" xfId="10691" xr:uid="{8AE54070-D76C-416D-9982-2F8608E5F900}"/>
    <cellStyle name="Header2 2 3 2" xfId="10692" xr:uid="{E5A44299-29E7-47D3-8BC2-DB79644CBBD8}"/>
    <cellStyle name="Header2 2 3 2 2" xfId="10693" xr:uid="{68541EE7-B4AB-40C3-B084-8D1341F4EB46}"/>
    <cellStyle name="Header2 2 3 2_CHECK_FX" xfId="10694" xr:uid="{E461EEFE-1E31-41EE-8274-4577AA5A68AD}"/>
    <cellStyle name="Header2 2 3 3" xfId="10695" xr:uid="{DCC625DA-C243-4F72-8110-A971297C8DAB}"/>
    <cellStyle name="Header2 2 3 4" xfId="10696" xr:uid="{0D3DE1F6-A87F-4F03-B6FB-71D4C69C42BF}"/>
    <cellStyle name="Header2 2 3_CHECK_FX" xfId="10697" xr:uid="{C0D434EA-3E6A-4D55-A59D-7F61F07D6553}"/>
    <cellStyle name="Header2 2 4" xfId="10698" xr:uid="{B3B8E76E-5C1B-49A3-A929-AEE4AD0F9A93}"/>
    <cellStyle name="Header2 2 4 2" xfId="10699" xr:uid="{BBB58F9A-FED5-4D64-8199-1D53A6477CDE}"/>
    <cellStyle name="Header2 2 4_CHECK_FX" xfId="10700" xr:uid="{AEBFACE3-470B-4771-BCA5-C4F46E5D33BE}"/>
    <cellStyle name="Header2 2 5" xfId="10701" xr:uid="{6FAE9C5F-A032-4858-A83E-043C45136242}"/>
    <cellStyle name="Header2 2 6" xfId="10702" xr:uid="{ADA224C8-F22E-44E2-9E68-AB83EE38497A}"/>
    <cellStyle name="Header2 2_CHECK_FX" xfId="10703" xr:uid="{5DC9A7B5-B80F-45C5-AD18-BC50B3913E99}"/>
    <cellStyle name="Header2 3" xfId="10704" xr:uid="{0BBD7982-3B52-4C03-AEA6-EBCD11D58B5D}"/>
    <cellStyle name="Header2 3 2" xfId="10705" xr:uid="{C35E161B-5FDF-4505-A6A2-533A24EC55A1}"/>
    <cellStyle name="Header2 3 2 2" xfId="10706" xr:uid="{FC44B637-4BA1-41DA-BB6A-B87AFBE821AF}"/>
    <cellStyle name="Header2 3 2_CHECK_FX" xfId="10707" xr:uid="{7E3733A5-9DCE-4895-8BAC-283C58C4FEB5}"/>
    <cellStyle name="Header2 3 3" xfId="10708" xr:uid="{D8BA90B8-DEE3-4C21-BCC8-1B0EFE7A7CC0}"/>
    <cellStyle name="Header2 3 4" xfId="10709" xr:uid="{4DC36DB8-291F-484B-9CD8-9455BE402E11}"/>
    <cellStyle name="Header2 3_CHECK_FX" xfId="10710" xr:uid="{90586152-BE17-4382-B075-63FA02245921}"/>
    <cellStyle name="Header2 4" xfId="10711" xr:uid="{ACD70923-E85E-4ECB-9E87-6AEBEDA04324}"/>
    <cellStyle name="Header2 4 2" xfId="10712" xr:uid="{049FCED8-69FE-49F3-80AA-972940AAAB62}"/>
    <cellStyle name="Header2 4 2 2" xfId="10713" xr:uid="{4296E88D-F30E-4CD9-A3B4-6A82DFE518EF}"/>
    <cellStyle name="Header2 4 2_CHECK_FX" xfId="10714" xr:uid="{3537B296-70AF-4F35-A896-43E005D24E0F}"/>
    <cellStyle name="Header2 4 3" xfId="10715" xr:uid="{C94CC75C-014A-49C0-8E48-A91C864B3357}"/>
    <cellStyle name="Header2 4 4" xfId="10716" xr:uid="{9D1C0663-516D-4EA6-8909-B1D6AB155CA3}"/>
    <cellStyle name="Header2 4_CHECK_FX" xfId="10717" xr:uid="{0D5ACB3A-C9DF-463F-B781-AB62FAA851C6}"/>
    <cellStyle name="Header2 5" xfId="10718" xr:uid="{E668D36A-3CFA-43DF-B805-77875F5D89EA}"/>
    <cellStyle name="Header2 5 2" xfId="10719" xr:uid="{84175591-91CA-4E52-987E-6ED94694C8ED}"/>
    <cellStyle name="Header2 5_CHECK_FX" xfId="10720" xr:uid="{4E7665EB-D68E-459D-9C6C-7E973260E4E2}"/>
    <cellStyle name="Header2 6" xfId="10721" xr:uid="{B2D8AB13-69EE-47FF-8E80-353E741E9798}"/>
    <cellStyle name="Header2 7" xfId="10722" xr:uid="{CF23668F-35E4-455B-9DED-BB2613D75675}"/>
    <cellStyle name="Header2_CHECK_FX" xfId="10723" xr:uid="{0B8BB792-1721-4224-9A93-E77348037DA9}"/>
    <cellStyle name="Heading" xfId="10724" xr:uid="{DCEBD234-955A-4D86-8CC5-D66A697FFCCC}"/>
    <cellStyle name="Heading 1 2" xfId="10725" xr:uid="{0861ED5B-DC6B-4931-AE5D-6E2E18D07B75}"/>
    <cellStyle name="Heading 1 2 2" xfId="10726" xr:uid="{38794310-6C64-40CA-AB53-736F9E4350CD}"/>
    <cellStyle name="Heading 1 2 2 2" xfId="10727" xr:uid="{7E6C6F8D-00FE-4863-83AF-07C7A369199D}"/>
    <cellStyle name="Heading 1 2 2_AgeSa_NewFormat" xfId="10728" xr:uid="{E878DABF-BF01-48E6-B3EB-25AA8BEC9BA8}"/>
    <cellStyle name="Heading 1 2 3" xfId="10729" xr:uid="{082AC337-9D4D-42B7-A3CF-9BF46EB7CF2E}"/>
    <cellStyle name="Heading 1 2_AgeSa_NewFormat" xfId="10730" xr:uid="{28FBD164-A1B6-4BAF-A354-AD73A60DBD18}"/>
    <cellStyle name="Heading 1 3" xfId="10731" xr:uid="{DAA89305-FA54-45EB-BCF5-6CEAE7985176}"/>
    <cellStyle name="Heading 1 3 2" xfId="10732" xr:uid="{D715A8D9-2500-4368-AD49-C3D69D5F1792}"/>
    <cellStyle name="Heading 1 3 2 2" xfId="10733" xr:uid="{33390936-5410-4497-BB71-724F0BA12EEE}"/>
    <cellStyle name="Heading 1 3 2_CHECK_FX" xfId="10734" xr:uid="{979228A2-5C75-4C01-9DE2-4AA2B9651922}"/>
    <cellStyle name="Heading 1 3 3" xfId="10735" xr:uid="{215A8578-A3EB-4FE3-BBB9-7D23C7F873DF}"/>
    <cellStyle name="Heading 1 3_CHECK_FX" xfId="10736" xr:uid="{C2F692B7-70D5-4DAF-90FE-BF4FB3EB820D}"/>
    <cellStyle name="Heading 1 4" xfId="10737" xr:uid="{E02227FA-52C4-4AAD-90A4-D9C07463CEDF}"/>
    <cellStyle name="Heading 1 4 2" xfId="10738" xr:uid="{E5A846B8-7B45-4E3D-84BA-770E6DFC2CFB}"/>
    <cellStyle name="Heading 1 4 2 2" xfId="10739" xr:uid="{7015C9DA-9373-49CF-8F3A-129B288C9DF8}"/>
    <cellStyle name="Heading 1 4 2_CHECK_FX" xfId="10740" xr:uid="{F4CCDF5D-28DA-4A90-BD46-FEBB23149486}"/>
    <cellStyle name="Heading 1 4 3" xfId="10741" xr:uid="{2C47750E-25A1-45A0-8A34-EF2D924D8BC0}"/>
    <cellStyle name="Heading 1 4_CHECK_FX" xfId="10742" xr:uid="{BC341983-7781-4243-896C-8FF8B8AB186B}"/>
    <cellStyle name="Heading 1 5" xfId="10743" xr:uid="{9F7CD0FD-741B-443F-A98A-F41FDF662A39}"/>
    <cellStyle name="Heading 1 5 2" xfId="10744" xr:uid="{1B057AD0-AB14-44CF-AAFC-C1AEBEB1F616}"/>
    <cellStyle name="Heading 1 5 2 2" xfId="10745" xr:uid="{0BB54B56-2760-4EE4-8E13-5BF5C548DD44}"/>
    <cellStyle name="Heading 1 5 2_CHECK_FX" xfId="10746" xr:uid="{2A7E99AA-A1BD-432A-9379-78F82EA94CA8}"/>
    <cellStyle name="Heading 1 5 3" xfId="10747" xr:uid="{7E131BB9-2762-4347-8103-49629B4CD42C}"/>
    <cellStyle name="Heading 1 5_CHECK_FX" xfId="10748" xr:uid="{19FE6FF4-30AC-41E7-B68F-4457B3D0E582}"/>
    <cellStyle name="Heading 1 6" xfId="10749" xr:uid="{768C57DD-4D32-41EB-A011-440DB45E8AEB}"/>
    <cellStyle name="Heading 1 6 2" xfId="10750" xr:uid="{0A143E47-37F0-4658-B695-C76AE516D04A}"/>
    <cellStyle name="Heading 1 6 2 2" xfId="10751" xr:uid="{0508CA23-474F-4CCB-96CF-8F0113C466B8}"/>
    <cellStyle name="Heading 1 6 2_CHECK_FX" xfId="10752" xr:uid="{69BB614A-9C48-41A6-89BB-78F49B9CD6D6}"/>
    <cellStyle name="Heading 1 6 3" xfId="10753" xr:uid="{BB47753B-6D9A-4F45-B280-DC04E96F8598}"/>
    <cellStyle name="Heading 1 6_CHECK_FX" xfId="10754" xr:uid="{C7C5EC7D-D6FD-4C78-940C-AF7E82A7B980}"/>
    <cellStyle name="Heading 1 7" xfId="10755" xr:uid="{7ACF3951-A8FF-4A96-B437-A20DE29D420F}"/>
    <cellStyle name="Heading 1 7 2" xfId="10756" xr:uid="{194C27F2-9C0C-424B-9859-BBFE12E1128E}"/>
    <cellStyle name="Heading 1 7 2 2" xfId="10757" xr:uid="{C430E962-7C52-43DA-B4DB-68C15D0F9D66}"/>
    <cellStyle name="Heading 1 7 2_CHECK_FX" xfId="10758" xr:uid="{4B08AA4B-298C-4606-A35F-EA46F90F81E5}"/>
    <cellStyle name="Heading 1 7 3" xfId="10759" xr:uid="{6D7376AB-FF39-4C2A-9AC6-09BBC4339A39}"/>
    <cellStyle name="Heading 1 7_CHECK_FX" xfId="10760" xr:uid="{613D9112-F49D-4405-A9FE-6881E4C38AFA}"/>
    <cellStyle name="Heading 1 8" xfId="10761" xr:uid="{DF5E5EFA-7C31-45E0-948B-4A3D38A8BE23}"/>
    <cellStyle name="Heading 1 8 2" xfId="10762" xr:uid="{8735D14B-22F4-4A0A-A4C7-2F4EFBA1B454}"/>
    <cellStyle name="Heading 1 8 2 2" xfId="10763" xr:uid="{3945876A-FE75-4210-8E4A-6F99E464C12B}"/>
    <cellStyle name="Heading 1 8 2_CHECK_FX" xfId="10764" xr:uid="{3F19D7FA-EEF4-4347-84C2-AC6ACDACE152}"/>
    <cellStyle name="Heading 1 8 3" xfId="10765" xr:uid="{7E603901-7796-473E-9606-F743D1A2462C}"/>
    <cellStyle name="Heading 1 8_CHECK_FX" xfId="10766" xr:uid="{F0DEB350-4458-4E11-8BD0-CFC7F84913E7}"/>
    <cellStyle name="Heading 1 9" xfId="10767" xr:uid="{6DDDCEEA-E335-4032-83EF-7F0921DD31E3}"/>
    <cellStyle name="Heading 1 Above" xfId="10768" xr:uid="{2B5CF242-755E-49AA-9AEB-28A89A636853}"/>
    <cellStyle name="Heading 1+" xfId="10769" xr:uid="{50F9A3D0-6F10-45BD-9499-70C20E0633FB}"/>
    <cellStyle name="Heading 1+ 2" xfId="10770" xr:uid="{B96B7211-F124-4600-BF64-BC188BF225A6}"/>
    <cellStyle name="Heading 1+ 3" xfId="10771" xr:uid="{2E3B9A75-1EA3-4997-A172-E3C9CBADE4AC}"/>
    <cellStyle name="Heading 1+_CHECK_FX" xfId="10772" xr:uid="{F55158F1-7665-40C1-8B3B-CD78FB052BDB}"/>
    <cellStyle name="Heading 2 2" xfId="10773" xr:uid="{62D2398A-15E3-4B77-AFD3-C557DE82EBEA}"/>
    <cellStyle name="Heading 2 2 2" xfId="10774" xr:uid="{415A64AC-AB07-4926-ABDD-00F990637F17}"/>
    <cellStyle name="Heading 2 2 2 2" xfId="10775" xr:uid="{74756CA7-E5C7-4AB1-9060-256C0FF9B316}"/>
    <cellStyle name="Heading 2 2 2_AgeSa_NewFormat" xfId="10776" xr:uid="{A10F41E0-365E-4975-8E0B-B19E96732496}"/>
    <cellStyle name="Heading 2 2 3" xfId="10777" xr:uid="{E8B26A36-299A-4DB8-8A50-6223A18EB832}"/>
    <cellStyle name="Heading 2 2_AgeSa_NewFormat" xfId="10778" xr:uid="{FFD72B26-4310-482D-9CAB-8B4309B94E6A}"/>
    <cellStyle name="Heading 2 3" xfId="10779" xr:uid="{AF56C589-DF24-47AA-A9CD-D820F115AB00}"/>
    <cellStyle name="Heading 2 3 2" xfId="10780" xr:uid="{A071C308-2CF0-4AF5-87ED-2FF8B92958B0}"/>
    <cellStyle name="Heading 2 3 2 2" xfId="10781" xr:uid="{14A89AD3-E3A1-4DC4-B48C-164687EE931E}"/>
    <cellStyle name="Heading 2 3 2_CHECK_FX" xfId="10782" xr:uid="{6002EACE-4862-4CB7-8261-35195EF6719F}"/>
    <cellStyle name="Heading 2 3 3" xfId="10783" xr:uid="{7FD13A2D-26E0-410B-B096-8BC2D97EB4BF}"/>
    <cellStyle name="Heading 2 3_CHECK_FX" xfId="10784" xr:uid="{10D34E40-CDAB-4073-91C6-721F20126603}"/>
    <cellStyle name="Heading 2 4" xfId="10785" xr:uid="{A39BEEDC-9AEC-4E8D-A295-6907930DCFAE}"/>
    <cellStyle name="Heading 2 4 2" xfId="10786" xr:uid="{FDEA56F6-1F0C-43C3-9F7B-D5A4A2EAB433}"/>
    <cellStyle name="Heading 2 4 2 2" xfId="10787" xr:uid="{DB2E0B76-414D-4F1C-BDCB-63F060227F98}"/>
    <cellStyle name="Heading 2 4 2_CHECK_FX" xfId="10788" xr:uid="{5C1C232E-4353-4CE8-B945-27FD8ECE375E}"/>
    <cellStyle name="Heading 2 4 3" xfId="10789" xr:uid="{E54D47A5-08BA-4C58-B74E-705CBE526846}"/>
    <cellStyle name="Heading 2 4_CHECK_FX" xfId="10790" xr:uid="{F8264CA3-C9E8-43A6-A48E-2085392CD180}"/>
    <cellStyle name="Heading 2 5" xfId="10791" xr:uid="{65D0ACD8-CF68-45E0-8887-9F820EF5CE58}"/>
    <cellStyle name="Heading 2 5 2" xfId="10792" xr:uid="{F86EA288-DE0D-4EB9-970D-D428E2C24FB5}"/>
    <cellStyle name="Heading 2 5 2 2" xfId="10793" xr:uid="{8CBDF0FC-54F4-47F3-9399-2607764C5289}"/>
    <cellStyle name="Heading 2 5 2_CHECK_FX" xfId="10794" xr:uid="{B36C49F1-C7D9-4252-B2E5-BDF5E6ABCF4E}"/>
    <cellStyle name="Heading 2 5 3" xfId="10795" xr:uid="{A22521BF-13DE-40A6-A3E8-59648B86B29E}"/>
    <cellStyle name="Heading 2 5_CHECK_FX" xfId="10796" xr:uid="{14ECF7BE-F93B-4725-A4BA-C1854C84A7E3}"/>
    <cellStyle name="Heading 2 6" xfId="10797" xr:uid="{978E7CB7-344C-4F94-97ED-A6FCECCD569E}"/>
    <cellStyle name="Heading 2 6 2" xfId="10798" xr:uid="{7E53FF11-323B-43AE-919E-E0A996D8CC95}"/>
    <cellStyle name="Heading 2 6 2 2" xfId="10799" xr:uid="{EAEC1C5A-CEFA-40FC-B660-825A2ED29453}"/>
    <cellStyle name="Heading 2 6 2_CHECK_FX" xfId="10800" xr:uid="{10C9E3CE-3479-4760-9B45-3818619F5CDA}"/>
    <cellStyle name="Heading 2 6 3" xfId="10801" xr:uid="{96CFB3D0-38EF-4DF4-9E66-2E88A4A585C3}"/>
    <cellStyle name="Heading 2 6_CHECK_FX" xfId="10802" xr:uid="{9EBCB448-6B69-4E9E-801A-0F396E1B1879}"/>
    <cellStyle name="Heading 2 7" xfId="10803" xr:uid="{A4B54139-8B14-47B7-BCFA-73C00C79EB2D}"/>
    <cellStyle name="Heading 2 7 2" xfId="10804" xr:uid="{F80F0EB2-BFB2-48D9-97C8-22FC751CC08E}"/>
    <cellStyle name="Heading 2 7 2 2" xfId="10805" xr:uid="{198251F0-C20C-4D9C-94B7-0D12265269C8}"/>
    <cellStyle name="Heading 2 7 2_CHECK_FX" xfId="10806" xr:uid="{F01F9B0D-AFEE-43A1-A6FB-BF09F5801D70}"/>
    <cellStyle name="Heading 2 7 3" xfId="10807" xr:uid="{6FD73916-F756-4433-9915-FEC68B7B23D1}"/>
    <cellStyle name="Heading 2 7_CHECK_FX" xfId="10808" xr:uid="{AEFDCBAE-CC63-431C-B6E5-C93A6C68CD0A}"/>
    <cellStyle name="Heading 2 8" xfId="10809" xr:uid="{F99695BA-1D3D-4485-90F4-64D15ABCE8BA}"/>
    <cellStyle name="Heading 2 8 2" xfId="10810" xr:uid="{F826FC9F-1815-46EE-BE55-AA05FBF92205}"/>
    <cellStyle name="Heading 2 8 2 2" xfId="10811" xr:uid="{5F3873CE-36B4-41F7-ACE9-925B945995D2}"/>
    <cellStyle name="Heading 2 8 2_CHECK_FX" xfId="10812" xr:uid="{422CD537-B3BA-43C6-B105-9B5B740BB058}"/>
    <cellStyle name="Heading 2 8 3" xfId="10813" xr:uid="{1A8348B5-D39E-4A1C-9180-C58764470E7C}"/>
    <cellStyle name="Heading 2 8_CHECK_FX" xfId="10814" xr:uid="{A43D8DD6-EEAA-42C8-8A90-879D3442FB71}"/>
    <cellStyle name="Heading 2 9" xfId="10815" xr:uid="{EA7D93D2-0162-4C46-9FC5-C27935DDE8C7}"/>
    <cellStyle name="Heading 2 Below" xfId="10816" xr:uid="{56030320-42CA-4C35-8AA7-81187D1C005B}"/>
    <cellStyle name="Heading 2+" xfId="10817" xr:uid="{2653A9B9-E0DB-48FB-A098-BDD0518D6457}"/>
    <cellStyle name="Heading 2+ 2" xfId="10818" xr:uid="{0F35293A-B16C-4AC1-BEE1-9AD9A9D7AF95}"/>
    <cellStyle name="Heading 2+ 3" xfId="10819" xr:uid="{A64EAF9A-1CF5-48A3-B031-BA6ADCE39DBA}"/>
    <cellStyle name="Heading 2+_CHECK_FX" xfId="10820" xr:uid="{C5A17E01-9613-40EB-9456-F68694081EB1}"/>
    <cellStyle name="Heading 3 2" xfId="10821" xr:uid="{7CCA42CD-FBE4-416E-BEA9-2D5489A276F9}"/>
    <cellStyle name="Heading 3 2 2" xfId="10822" xr:uid="{D8C1A18F-71CB-4698-905B-3266B9011A95}"/>
    <cellStyle name="Heading 3 2 2 2" xfId="10823" xr:uid="{5D7D036A-2EBC-40ED-9D86-947C6A7DD86E}"/>
    <cellStyle name="Heading 3 2 2 2 2" xfId="10824" xr:uid="{0E2F27F5-AA11-4578-82F5-CAC912D4F453}"/>
    <cellStyle name="Heading 3 2 2 2_CHECK_FX" xfId="10825" xr:uid="{08FA9BED-26BE-4211-8AEB-88D8F9B4F825}"/>
    <cellStyle name="Heading 3 2 2 3" xfId="10826" xr:uid="{B09268DD-9C1B-43D6-B29F-4FC317828E49}"/>
    <cellStyle name="Heading 3 2 2_AgeSa_NewFormat" xfId="10827" xr:uid="{6EA9CAF4-5EFF-4983-B0FC-0D1AE769A8BD}"/>
    <cellStyle name="Heading 3 2 3" xfId="10828" xr:uid="{681F9C80-5568-437C-BCDB-4D089FB3398C}"/>
    <cellStyle name="Heading 3 2 3 2" xfId="10829" xr:uid="{49E50C83-FD03-4487-9C3C-5E75702E937F}"/>
    <cellStyle name="Heading 3 2 3_CHECK_FX" xfId="10830" xr:uid="{1C825693-B8B3-4525-8CE2-503B08AC1945}"/>
    <cellStyle name="Heading 3 2 4" xfId="10831" xr:uid="{13B208A0-76EE-4A06-B4EC-900D98A09726}"/>
    <cellStyle name="Heading 3 2_AgeSa_NewFormat" xfId="10832" xr:uid="{5A21ABBF-6D94-4A5D-841B-CC61F9AE9D40}"/>
    <cellStyle name="Heading 3 3" xfId="10833" xr:uid="{10D1EEEF-78D7-49C7-9E4F-18B4944D126A}"/>
    <cellStyle name="Heading 3 3 2" xfId="10834" xr:uid="{7820FBDA-443F-4B9B-B293-4B62B79010AB}"/>
    <cellStyle name="Heading 3 3 2 2" xfId="10835" xr:uid="{F3968D6D-0579-4104-BA1E-DFE7B9C90D4A}"/>
    <cellStyle name="Heading 3 3 2 2 2" xfId="10836" xr:uid="{14DB9A57-60FD-4295-AE35-22EC0BDBF160}"/>
    <cellStyle name="Heading 3 3 2 2_CHECK_FX" xfId="10837" xr:uid="{0B9B6A40-8342-43EB-8B1A-2734681F5201}"/>
    <cellStyle name="Heading 3 3 2 3" xfId="10838" xr:uid="{595A1DC1-4EF7-4284-99E7-3380C07726E5}"/>
    <cellStyle name="Heading 3 3 2_CHECK_FX" xfId="10839" xr:uid="{AFE84A53-E667-45C4-9426-EEE9044E3D86}"/>
    <cellStyle name="Heading 3 3 3" xfId="10840" xr:uid="{BC406999-D900-4D69-982D-CB9C90C4E60F}"/>
    <cellStyle name="Heading 3 3 3 2" xfId="10841" xr:uid="{6F43C23C-17B0-4707-866D-068FE4B022EA}"/>
    <cellStyle name="Heading 3 3 3_CHECK_FX" xfId="10842" xr:uid="{3244A127-7ED0-4228-B903-F31A2D4DE625}"/>
    <cellStyle name="Heading 3 3 4" xfId="10843" xr:uid="{5527C9E2-7F1F-4B94-AAC5-CC973749C259}"/>
    <cellStyle name="Heading 3 3_CHECK_FX" xfId="10844" xr:uid="{77F57A8F-6C0B-4DF8-9E71-DAE5DB87B98C}"/>
    <cellStyle name="Heading 3 4" xfId="10845" xr:uid="{A0DC2AA2-E22A-4FFB-BC0A-02E9D07CBCF4}"/>
    <cellStyle name="Heading 3 4 2" xfId="10846" xr:uid="{C933C94F-2531-485A-9E75-FCA44B6D8344}"/>
    <cellStyle name="Heading 3 4 2 2" xfId="10847" xr:uid="{1A23A0D7-9800-4B08-A493-0F387485AAB1}"/>
    <cellStyle name="Heading 3 4 2 2 2" xfId="10848" xr:uid="{699FC1EB-085D-44FF-82FA-6AA5A8E5E34E}"/>
    <cellStyle name="Heading 3 4 2 2_CHECK_FX" xfId="10849" xr:uid="{DD1799CA-B260-4C0C-BF33-C7A3065FB736}"/>
    <cellStyle name="Heading 3 4 2 3" xfId="10850" xr:uid="{A1138C8B-5C74-499F-9839-4EB47ED5B7FA}"/>
    <cellStyle name="Heading 3 4 2_CHECK_FX" xfId="10851" xr:uid="{C36E9E43-2E7C-46B8-B347-B3BD98B7281D}"/>
    <cellStyle name="Heading 3 4 3" xfId="10852" xr:uid="{1437092E-9169-4972-9CF1-B651D6228DB8}"/>
    <cellStyle name="Heading 3 4 3 2" xfId="10853" xr:uid="{906416AE-CA25-4130-8E51-6D28769E5659}"/>
    <cellStyle name="Heading 3 4 3_CHECK_FX" xfId="10854" xr:uid="{8573DDF6-7407-40A3-BBA5-B9DD582DC442}"/>
    <cellStyle name="Heading 3 4 4" xfId="10855" xr:uid="{3DEE9D56-D20F-4FD1-BBCD-1268051CB8E4}"/>
    <cellStyle name="Heading 3 4_CHECK_FX" xfId="10856" xr:uid="{2E640C4E-C06A-4E3C-A7E3-8C2CE1022618}"/>
    <cellStyle name="Heading 3 5" xfId="10857" xr:uid="{E1FA189B-4877-4BC3-B8A6-68F11760A040}"/>
    <cellStyle name="Heading 3 5 2" xfId="10858" xr:uid="{07332A37-C429-49EA-9E23-3DF1CFE32210}"/>
    <cellStyle name="Heading 3 5 2 2" xfId="10859" xr:uid="{87BD25E5-A817-43DE-A9AE-C433370174CF}"/>
    <cellStyle name="Heading 3 5 2 2 2" xfId="10860" xr:uid="{472385A8-0722-4671-B156-E1E402D8900A}"/>
    <cellStyle name="Heading 3 5 2 2_CHECK_FX" xfId="10861" xr:uid="{1793D94A-024C-4346-BCDF-3168042E03BC}"/>
    <cellStyle name="Heading 3 5 2 3" xfId="10862" xr:uid="{7E6C1F32-DC30-4168-B0E4-A6D7B58821ED}"/>
    <cellStyle name="Heading 3 5 2_CHECK_FX" xfId="10863" xr:uid="{ED923918-BD35-4EE3-8188-58D04C5EBBF4}"/>
    <cellStyle name="Heading 3 5 3" xfId="10864" xr:uid="{AFB25FD1-C294-4EE6-BBE4-BD87F6708778}"/>
    <cellStyle name="Heading 3 5 3 2" xfId="10865" xr:uid="{90BA6D1B-264C-4BC9-A372-42114212182A}"/>
    <cellStyle name="Heading 3 5 3_CHECK_FX" xfId="10866" xr:uid="{7141DAF4-3F95-4084-BB48-ED31DAED1B8B}"/>
    <cellStyle name="Heading 3 5 4" xfId="10867" xr:uid="{931AA971-E1AA-4084-9789-329DABBDCC18}"/>
    <cellStyle name="Heading 3 5_CHECK_FX" xfId="10868" xr:uid="{ED149337-61AF-4672-8D0B-0D7C976CE1DC}"/>
    <cellStyle name="Heading 3 6" xfId="10869" xr:uid="{6B8E187A-10EF-4D10-B519-17DA60C1174F}"/>
    <cellStyle name="Heading 3 6 2" xfId="10870" xr:uid="{0267195E-C77F-4675-9C5D-C1C84DF5F4CD}"/>
    <cellStyle name="Heading 3 6 2 2" xfId="10871" xr:uid="{42EEAC03-BBB1-4373-80FB-0D4F76B451F3}"/>
    <cellStyle name="Heading 3 6 2 2 2" xfId="10872" xr:uid="{898C009B-EE02-4131-B84B-7491E3697BBC}"/>
    <cellStyle name="Heading 3 6 2 2_CHECK_FX" xfId="10873" xr:uid="{FFB24E4F-5A30-485B-822D-961DF6E4C35C}"/>
    <cellStyle name="Heading 3 6 2 3" xfId="10874" xr:uid="{6F75E7F4-DE50-44CD-8D8F-ADAE0D519A0E}"/>
    <cellStyle name="Heading 3 6 2_CHECK_FX" xfId="10875" xr:uid="{A31A08C0-9737-4F29-B6A9-46B85C0E7A01}"/>
    <cellStyle name="Heading 3 6 3" xfId="10876" xr:uid="{E5C91783-8376-4ECE-B518-45CEB86E1937}"/>
    <cellStyle name="Heading 3 6 3 2" xfId="10877" xr:uid="{A2D5132D-5CE2-4355-B401-0FAF79D2CA77}"/>
    <cellStyle name="Heading 3 6 3_CHECK_FX" xfId="10878" xr:uid="{CF00E1B3-9CC9-4F09-ADFA-CA2D0ED88E0E}"/>
    <cellStyle name="Heading 3 6 4" xfId="10879" xr:uid="{D574A21B-713B-4F63-891A-9983F5C5C330}"/>
    <cellStyle name="Heading 3 6_CHECK_FX" xfId="10880" xr:uid="{20664C32-B2B6-40A4-90A1-5EA1AD947659}"/>
    <cellStyle name="Heading 3 7" xfId="10881" xr:uid="{C03E7F20-7E2E-4EA4-82F8-461702077F59}"/>
    <cellStyle name="Heading 3 7 2" xfId="10882" xr:uid="{C537F3AC-4320-419B-9DFA-81D1554EEA6B}"/>
    <cellStyle name="Heading 3 7 2 2" xfId="10883" xr:uid="{D75324E2-A525-4594-844C-6AF6FC5686E3}"/>
    <cellStyle name="Heading 3 7 2 2 2" xfId="10884" xr:uid="{BE8C7978-0DE5-4809-BF38-97DD201271EB}"/>
    <cellStyle name="Heading 3 7 2 2_CHECK_FX" xfId="10885" xr:uid="{246685FD-FC4D-4FCD-89C3-633885F51FA0}"/>
    <cellStyle name="Heading 3 7 2 3" xfId="10886" xr:uid="{395C77FC-B62B-4439-8F29-6E502448C0A1}"/>
    <cellStyle name="Heading 3 7 2_CHECK_FX" xfId="10887" xr:uid="{F0B2DC34-E072-43F0-A6C3-98466A6CB1FD}"/>
    <cellStyle name="Heading 3 7 3" xfId="10888" xr:uid="{13F64C25-B3C9-42CF-A6F6-F6992F21F684}"/>
    <cellStyle name="Heading 3 7 3 2" xfId="10889" xr:uid="{79A8A335-73E6-462D-B3EB-3B84449E143C}"/>
    <cellStyle name="Heading 3 7 3_CHECK_FX" xfId="10890" xr:uid="{AA40A960-3458-433F-8A01-758149BFA192}"/>
    <cellStyle name="Heading 3 7 4" xfId="10891" xr:uid="{BC32FD02-6733-4441-B965-4BB6F87B79B4}"/>
    <cellStyle name="Heading 3 7_CHECK_FX" xfId="10892" xr:uid="{AA2B9472-AF2F-4C7D-B2D0-417644F9A2FE}"/>
    <cellStyle name="Heading 3 8" xfId="10893" xr:uid="{A1F4FDEF-DF1A-4DBD-87FB-0585A3DE4907}"/>
    <cellStyle name="Heading 3 8 2" xfId="10894" xr:uid="{D675326D-D3C6-452C-BB31-C4177F9E2003}"/>
    <cellStyle name="Heading 3 8 2 2" xfId="10895" xr:uid="{D6D8594B-A48B-4879-BB51-6C43CADEEB6F}"/>
    <cellStyle name="Heading 3 8 2 2 2" xfId="10896" xr:uid="{B5175A32-A3A8-439E-B2D8-6C8325DF3491}"/>
    <cellStyle name="Heading 3 8 2 2_CHECK_FX" xfId="10897" xr:uid="{88E709E3-4E5C-469C-B568-BC57D64CF360}"/>
    <cellStyle name="Heading 3 8 2 3" xfId="10898" xr:uid="{7ADA4253-7520-4D3F-BD7E-D7AF1054B0C0}"/>
    <cellStyle name="Heading 3 8 2_CHECK_FX" xfId="10899" xr:uid="{60256DDD-F0E3-4BF3-99C0-5C4F2AAD5FEC}"/>
    <cellStyle name="Heading 3 8 3" xfId="10900" xr:uid="{0679C464-874E-4FB7-84BD-22328455259A}"/>
    <cellStyle name="Heading 3 8 3 2" xfId="10901" xr:uid="{5583C4B5-F23C-4947-A4CB-54E71F878486}"/>
    <cellStyle name="Heading 3 8 3_CHECK_FX" xfId="10902" xr:uid="{9EEF5628-2153-4013-B319-2267A68A4BA6}"/>
    <cellStyle name="Heading 3 8 4" xfId="10903" xr:uid="{8208FC0C-B0D8-42AD-BBAE-7C8B564E74F5}"/>
    <cellStyle name="Heading 3 8_CHECK_FX" xfId="10904" xr:uid="{A7A6EA79-56A6-492D-AA9C-D3CE377030A8}"/>
    <cellStyle name="Heading 3 9" xfId="10905" xr:uid="{CB217590-7D51-47C7-A0AF-01DE98777897}"/>
    <cellStyle name="Heading 3+" xfId="10906" xr:uid="{4A9CD7ED-0295-4DDB-9472-977F99252A9E}"/>
    <cellStyle name="Heading 4 2" xfId="10907" xr:uid="{B48999C6-A21E-467B-A600-9BAB3603F332}"/>
    <cellStyle name="Heading 4 2 2" xfId="10908" xr:uid="{2A265A39-DDF9-4C29-B2AF-30D5B21A100B}"/>
    <cellStyle name="Heading 4 2_AgeSa_NewFormat" xfId="10909" xr:uid="{BD7EC04C-EFF3-4088-9541-309098D54AFD}"/>
    <cellStyle name="Heading 4 3" xfId="10910" xr:uid="{3026BF5B-1968-476D-8E6A-A892BEA8731D}"/>
    <cellStyle name="Heading 4 3 2" xfId="10911" xr:uid="{000346D6-7F9A-4C20-AED9-D21215FE1A9A}"/>
    <cellStyle name="Heading 4 3_CHECK_FX" xfId="10912" xr:uid="{6DBFA6ED-81F6-4440-9C82-92D567B11E36}"/>
    <cellStyle name="Heading 4 4" xfId="10913" xr:uid="{FCFB7342-A963-42DB-AED5-D44CDFF20F2D}"/>
    <cellStyle name="Heading 4 4 2" xfId="10914" xr:uid="{7151F203-F0BE-4980-B3BD-BB58AF93F7FD}"/>
    <cellStyle name="Heading 4 4_CHECK_FX" xfId="10915" xr:uid="{9A063303-864D-4E5C-9A9A-1184BA992A54}"/>
    <cellStyle name="Heading 4 5" xfId="10916" xr:uid="{F961357C-B00C-4C43-AE26-C3E7037CE76D}"/>
    <cellStyle name="Heading 4 5 2" xfId="10917" xr:uid="{FEFF079C-2230-4116-9D19-C218E432C04F}"/>
    <cellStyle name="Heading 4 5_CHECK_FX" xfId="10918" xr:uid="{B5CBF6A0-35D5-4144-8BF4-EA62221C050C}"/>
    <cellStyle name="Heading 4 6" xfId="10919" xr:uid="{40112620-29D8-46B3-81FF-0976CEF6546C}"/>
    <cellStyle name="Heading 4 6 2" xfId="10920" xr:uid="{798B3B03-5A1A-4840-94F8-DE0EF2C24693}"/>
    <cellStyle name="Heading 4 6_CHECK_FX" xfId="10921" xr:uid="{85C3B7A6-9C7E-488E-BB85-3CC0540791E9}"/>
    <cellStyle name="Heading 4 7" xfId="10922" xr:uid="{9C628219-98D9-4950-87C6-253420260A93}"/>
    <cellStyle name="Heading 4 7 2" xfId="10923" xr:uid="{F2B03D9D-A5D2-4D26-9EA4-A2CC0F6E8CC0}"/>
    <cellStyle name="Heading 4 7_CHECK_FX" xfId="10924" xr:uid="{0E7DF7C1-B6D3-4A60-A273-193A613620BB}"/>
    <cellStyle name="Heading 4 8" xfId="10925" xr:uid="{33179BA0-CD1C-406F-BCB2-27DBA8913927}"/>
    <cellStyle name="Heading 4 8 2" xfId="10926" xr:uid="{71F77EC7-2D18-444F-ACE6-2A25404DA544}"/>
    <cellStyle name="Heading 4 8_CHECK_FX" xfId="10927" xr:uid="{E76B89DB-F8AA-44DF-9341-3D19DBFA83D4}"/>
    <cellStyle name="Heading 4 9" xfId="10928" xr:uid="{B8403D38-BF09-487B-828D-71865DF05B17}"/>
    <cellStyle name="Heading euro column" xfId="10929" xr:uid="{E46FD873-B289-4B84-8FEE-251BF28B30F1}"/>
    <cellStyle name="Heading text column" xfId="10930" xr:uid="{F506CE6C-BCC3-4D01-9CBE-A87A5233EB44}"/>
    <cellStyle name="Heading1" xfId="10931" xr:uid="{23FABC4E-3E77-4F62-8ACA-E74654645B37}"/>
    <cellStyle name="Heading1 2" xfId="15714" xr:uid="{83244FB3-98BB-4458-B29F-E622069CD116}"/>
    <cellStyle name="Heading2" xfId="10932" xr:uid="{18115FA0-0974-4A95-B7D2-1FFE3DA1F24D}"/>
    <cellStyle name="Heading2 2" xfId="15715" xr:uid="{E70F28F3-5CD2-44A7-A3A8-7AFF1725360F}"/>
    <cellStyle name="Heading3" xfId="10933" xr:uid="{86938188-F7D3-4C9A-A202-D872977DE2A8}"/>
    <cellStyle name="Heading3 2" xfId="10934" xr:uid="{4A03836D-66D0-4C4B-B428-E9A0D2557FD9}"/>
    <cellStyle name="Heading3 2 2" xfId="10935" xr:uid="{D9D70AC4-6C06-496F-B493-280766A45984}"/>
    <cellStyle name="Heading3 2_CHECK_FX" xfId="10936" xr:uid="{4C3741FD-177A-48D3-A0CA-80E113D5828D}"/>
    <cellStyle name="Heading3 3" xfId="10937" xr:uid="{FB6C8338-2202-4719-95ED-82887B4C6CBE}"/>
    <cellStyle name="Heading3 4" xfId="10938" xr:uid="{13CAC7B2-BE9A-472F-9C8A-C2C12DA68264}"/>
    <cellStyle name="Heading3_CHECK_FX" xfId="10939" xr:uid="{FAAFB09B-9B40-4E3D-932D-39612FD04EE3}"/>
    <cellStyle name="Heading4" xfId="10940" xr:uid="{0209F87C-059D-4119-A981-E54214DDCF93}"/>
    <cellStyle name="Heading5" xfId="10941" xr:uid="{D947FE9B-DE0F-4166-94EA-CFB8E49D38F0}"/>
    <cellStyle name="Heading6" xfId="10942" xr:uid="{6F767512-9B0E-42A3-9222-D70690718D89}"/>
    <cellStyle name="Hesaplama 2" xfId="10943" xr:uid="{9B8C811B-CFFF-42B5-B4B6-D8D5AC6A0D34}"/>
    <cellStyle name="Hesaplama 2 2" xfId="10944" xr:uid="{F2425FA4-557F-4560-BED6-3DEFF988086D}"/>
    <cellStyle name="Hesaplama 2 2 2" xfId="10945" xr:uid="{B22FD809-0207-40FB-8AB9-CA4D1B5EFDC8}"/>
    <cellStyle name="Hesaplama 2 2 2 2" xfId="10946" xr:uid="{05C38E98-8FDC-4176-ACA1-62BD4CDF1792}"/>
    <cellStyle name="Hesaplama 2 2 2 2 2" xfId="10947" xr:uid="{D2A3E7A7-EF92-45CF-8ADE-7932C1B7D5D1}"/>
    <cellStyle name="Hesaplama 2 2 2 2_CHECK_FX" xfId="10948" xr:uid="{5EE4946C-CDC0-432D-AC3A-5CDC4537E243}"/>
    <cellStyle name="Hesaplama 2 2 2 3" xfId="10949" xr:uid="{AD3DE02F-60F7-4B0A-A82D-EFB4100413F7}"/>
    <cellStyle name="Hesaplama 2 2 2 4" xfId="10950" xr:uid="{0AB3E0A0-BDD5-43BC-B15F-44442E484E4D}"/>
    <cellStyle name="Hesaplama 2 2 2_CHECK_FX" xfId="10951" xr:uid="{295B19C5-A059-4C4A-9A3C-AF05F73B8CF4}"/>
    <cellStyle name="Hesaplama 2 2 3" xfId="10952" xr:uid="{C2AAFA3D-E202-4B83-98A9-F2F0040A7309}"/>
    <cellStyle name="Hesaplama 2 2 3 2" xfId="10953" xr:uid="{1DF22BA9-24F4-49BE-AFC4-93C3BA1D17B8}"/>
    <cellStyle name="Hesaplama 2 2 3 2 2" xfId="10954" xr:uid="{4BA8A327-2BD5-4EB5-A286-451F2FD39D7E}"/>
    <cellStyle name="Hesaplama 2 2 3 2_CHECK_FX" xfId="10955" xr:uid="{4BB580E8-B882-415E-882B-4D9190CAB2A7}"/>
    <cellStyle name="Hesaplama 2 2 3 3" xfId="10956" xr:uid="{891204DF-D33C-4D35-9372-D1E8DC596254}"/>
    <cellStyle name="Hesaplama 2 2 3 4" xfId="10957" xr:uid="{4108984E-F223-4E27-966C-E6353F707C3A}"/>
    <cellStyle name="Hesaplama 2 2 3_CHECK_FX" xfId="10958" xr:uid="{2DA56E72-7B83-4CDF-9EF9-7CF026BF31B6}"/>
    <cellStyle name="Hesaplama 2 2 4" xfId="10959" xr:uid="{66D223E9-8841-4B56-9C62-BF822A3DC9C3}"/>
    <cellStyle name="Hesaplama 2 2 4 2" xfId="10960" xr:uid="{511099D9-0424-43C4-AE6A-503CA421AF30}"/>
    <cellStyle name="Hesaplama 2 2 4_CHECK_FX" xfId="10961" xr:uid="{2D034DC1-FEE1-446F-BB87-02CD40EC9141}"/>
    <cellStyle name="Hesaplama 2 2 5" xfId="10962" xr:uid="{D537189D-E614-4CDA-9DB8-54F71551638A}"/>
    <cellStyle name="Hesaplama 2 2 6" xfId="10963" xr:uid="{33B42CF1-2A01-4E21-9649-D49F39FF40B3}"/>
    <cellStyle name="Hesaplama 2 2_CHECK_FX" xfId="10964" xr:uid="{76386192-6570-4A06-8E77-C819EBAE3F98}"/>
    <cellStyle name="Hesaplama 2 3" xfId="10965" xr:uid="{0CDB6C9B-0333-42A5-87F5-F71D43DF10A4}"/>
    <cellStyle name="Hesaplama 2 3 2" xfId="10966" xr:uid="{F02E8466-DDF6-4105-A99D-BEF684689D5E}"/>
    <cellStyle name="Hesaplama 2 3 2 2" xfId="10967" xr:uid="{82723FBB-9E2C-40AF-A245-6E16FBC1765E}"/>
    <cellStyle name="Hesaplama 2 3 2_CHECK_FX" xfId="10968" xr:uid="{68DEFCCC-3A5C-447E-B1F8-53050FFAF495}"/>
    <cellStyle name="Hesaplama 2 3 3" xfId="10969" xr:uid="{E4D2E344-2BE1-463F-BB4D-85DD58270E3A}"/>
    <cellStyle name="Hesaplama 2 3 4" xfId="10970" xr:uid="{E8612B52-0D03-43C0-A739-9745E38F2C9B}"/>
    <cellStyle name="Hesaplama 2 3_CHECK_FX" xfId="10971" xr:uid="{E91E4916-3FBE-4920-9ADB-57C6F5FC12E3}"/>
    <cellStyle name="Hesaplama 2 4" xfId="10972" xr:uid="{9823B81F-1D0C-4C88-91D1-135059C3B2FE}"/>
    <cellStyle name="Hesaplama 2 4 2" xfId="10973" xr:uid="{B5257ED9-3417-480C-B958-8D96B667D88C}"/>
    <cellStyle name="Hesaplama 2 4 2 2" xfId="10974" xr:uid="{DB41D128-746B-453D-9247-7CA455E9F4C1}"/>
    <cellStyle name="Hesaplama 2 4 2_CHECK_FX" xfId="10975" xr:uid="{C2CD873C-63DD-4EDA-B423-985736EACABE}"/>
    <cellStyle name="Hesaplama 2 4 3" xfId="10976" xr:uid="{16806EE2-9290-4A65-8BFC-5F913E3D1FD6}"/>
    <cellStyle name="Hesaplama 2 4 4" xfId="10977" xr:uid="{28853003-0F54-434D-992B-75141CC78450}"/>
    <cellStyle name="Hesaplama 2 4_CHECK_FX" xfId="10978" xr:uid="{5FA1D85A-F076-4F1B-A6DD-F35834BDC84D}"/>
    <cellStyle name="Hesaplama 2 5" xfId="10979" xr:uid="{DB259BC6-D209-457A-AF50-D894AA3E8A21}"/>
    <cellStyle name="Hesaplama 2 5 2" xfId="10980" xr:uid="{78A592D7-0428-4159-85A0-204C10E5C8D7}"/>
    <cellStyle name="Hesaplama 2 5_CHECK_FX" xfId="10981" xr:uid="{D4747204-C394-4C50-8B11-02F236DB21D1}"/>
    <cellStyle name="Hesaplama 2 6" xfId="10982" xr:uid="{7B268140-531C-454E-B99B-59CA7212F53A}"/>
    <cellStyle name="Hesaplama 2 7" xfId="10983" xr:uid="{C4E1170C-07F4-4E38-89D0-AC283DDFCEF3}"/>
    <cellStyle name="Hesaplama 2_CHECK_FX" xfId="10984" xr:uid="{6FCAF1EE-B47E-4622-B768-A5884F97E0AD}"/>
    <cellStyle name="Hide - Style3" xfId="10985" xr:uid="{EDC1401E-E7EC-45F9-8482-EA748FC5D633}"/>
    <cellStyle name="Hide - Style4" xfId="10986" xr:uid="{FC8288B9-95BD-4409-94C2-69DDC731A8FE}"/>
    <cellStyle name="Hivatkozott cella" xfId="10987" xr:uid="{B7731497-EE46-4496-B00B-03838E289ADE}"/>
    <cellStyle name="Horizontal" xfId="10988" xr:uid="{772B8E6E-59DF-4973-B620-A26C4D5D282A}"/>
    <cellStyle name="Horizontal 2" xfId="10989" xr:uid="{AB637EFA-DF1C-46FD-A643-3791EE6864B6}"/>
    <cellStyle name="Horizontal 2 2" xfId="10990" xr:uid="{17525EDE-4110-40AF-A69B-AEC6920351DA}"/>
    <cellStyle name="Horizontal 2_CHECK_FX" xfId="10991" xr:uid="{0EC18D8F-6C0C-485F-8FAE-9AD183B09858}"/>
    <cellStyle name="Horizontal 3" xfId="10992" xr:uid="{7EDC7329-EFD5-4330-A2EB-4C4A4C58D728}"/>
    <cellStyle name="Horizontal 3 2" xfId="10993" xr:uid="{D7345CD1-E750-4156-98D3-496E519E163D}"/>
    <cellStyle name="Horizontal 3_CHECK_FX" xfId="10994" xr:uid="{FA74F80F-918D-4926-8117-E5D41E1D9EFD}"/>
    <cellStyle name="Horizontal 4" xfId="10995" xr:uid="{DEDB358B-C687-4B4D-B664-DC9FA5BFEA5E}"/>
    <cellStyle name="Horizontal 5" xfId="10996" xr:uid="{4339BFBE-F777-4E2B-AD40-5BDBA6F55712}"/>
    <cellStyle name="Horizontal_CHECK_FX" xfId="10997" xr:uid="{FCED9FFD-9C9B-4F32-A32A-29760D2D4C76}"/>
    <cellStyle name="Hugo" xfId="10998" xr:uid="{8BCBD813-1411-4989-8871-8A736D7C9FFB}"/>
    <cellStyle name="Huomautus" xfId="10999" xr:uid="{3353BC4E-2C59-4511-95DA-1CC581A57275}"/>
    <cellStyle name="Huomautus 2" xfId="11000" xr:uid="{AC163106-B798-4DDA-A5C2-7BB4B9245ECE}"/>
    <cellStyle name="Huomautus 2 2" xfId="11001" xr:uid="{0B3AE361-BC0C-4397-9534-05907BA1FF77}"/>
    <cellStyle name="Huomautus 2 3" xfId="11002" xr:uid="{46A0EA6A-B304-40B2-99DE-73A767C4B3B7}"/>
    <cellStyle name="Huomautus 2 4" xfId="11003" xr:uid="{CBB04A21-7833-4591-8899-1285889B4493}"/>
    <cellStyle name="Huomautus 2 5" xfId="11004" xr:uid="{171DC828-226B-46B7-9A9E-C93D168E2C8C}"/>
    <cellStyle name="Huomautus 2_AgeSa_NewFormat" xfId="11005" xr:uid="{15133B04-286E-4920-9057-C8F046F7DBA0}"/>
    <cellStyle name="Huomautus 3" xfId="11006" xr:uid="{5A25BA2F-795F-4A63-9735-EEE6BC1C9C51}"/>
    <cellStyle name="Huomautus 4" xfId="11007" xr:uid="{60C27C0D-35EA-42B5-BBD8-8AC1D8733960}"/>
    <cellStyle name="Huomautus 5" xfId="11008" xr:uid="{7B9F51FA-5130-4229-A4FF-CC8EBE76235B}"/>
    <cellStyle name="Huomautus 6" xfId="11009" xr:uid="{3E65E349-4672-41E3-81F8-452F496CE7C1}"/>
    <cellStyle name="Huomautus_AgeSa_NewFormat" xfId="11010" xr:uid="{6E250E8B-FD26-439B-8095-1E0284D3C9C0}"/>
    <cellStyle name="Huono" xfId="11011" xr:uid="{ECFBCDBB-7A98-46B1-B0B2-2AB5AF1AB80E}"/>
    <cellStyle name="Hyperlink" xfId="3" builtinId="8"/>
    <cellStyle name="Hyperlink 10" xfId="11012" xr:uid="{C35DFCB2-D0F1-4895-97A8-483C4ADEF3BB}"/>
    <cellStyle name="Hyperlink 2" xfId="11013" xr:uid="{B189775D-392E-45A6-90ED-BDB8F9C70834}"/>
    <cellStyle name="Hyperlink 2 2" xfId="15716" xr:uid="{5E803E57-99D3-4364-BBAA-67C070EF29BD}"/>
    <cellStyle name="Hyperlink 3" xfId="11014" xr:uid="{52C878D0-9C00-42E2-9491-0B48685E8833}"/>
    <cellStyle name="Hyperlink 3 10" xfId="11015" xr:uid="{4A48B90E-9C9D-43F3-938D-29C5F0548753}"/>
    <cellStyle name="Hyperlink 3 11" xfId="11016" xr:uid="{58BCA9C2-54D7-46F4-A4D1-3E55E310EC9A}"/>
    <cellStyle name="Hyperlink 3 2" xfId="11017" xr:uid="{2BADE6F8-6EE5-4D8E-9775-3207219516A8}"/>
    <cellStyle name="Hyperlink 3 3" xfId="11018" xr:uid="{D1941CEE-16A4-4884-A126-3963F5853E8D}"/>
    <cellStyle name="Hyperlink 3 4" xfId="11019" xr:uid="{27550BDF-B6D3-4CEA-9BC5-3F0141D3304C}"/>
    <cellStyle name="Hyperlink 3 5" xfId="11020" xr:uid="{E9135127-7C44-42C2-B9F3-37BAEE4B7F98}"/>
    <cellStyle name="Hyperlink 3 6" xfId="11021" xr:uid="{82D12563-517D-4A6A-87DD-10E1B5EE6897}"/>
    <cellStyle name="Hyperlink 3 7" xfId="11022" xr:uid="{1CD15C6F-7753-4931-933B-7740EAF9A30D}"/>
    <cellStyle name="Hyperlink 3 8" xfId="11023" xr:uid="{CC266FD0-7D7A-4F88-A559-B1FBC87599ED}"/>
    <cellStyle name="Hyperlink 3 9" xfId="11024" xr:uid="{856AC4F8-2A47-4212-824D-5C64F1BBD4C1}"/>
    <cellStyle name="Hyperlink 3_AgeSa_NewFormat" xfId="11025" xr:uid="{094CDD6D-CCEB-4DC3-945E-341664B67ACD}"/>
    <cellStyle name="Hyperlink 4" xfId="11026" xr:uid="{F3B0DA81-7B4F-414E-A326-7925BE7DC49A}"/>
    <cellStyle name="Hyperlink 5" xfId="11027" xr:uid="{E5260F3D-3B4A-4FE5-B2F0-77EB1D92C69F}"/>
    <cellStyle name="Hyperlink 5 2" xfId="11028" xr:uid="{AA0EA6E0-DEB4-42C5-AC4C-590DC8764912}"/>
    <cellStyle name="Hyperlink 5_CHECK_FX" xfId="11029" xr:uid="{BA63F8D3-D81D-4360-A955-F46AA48AB431}"/>
    <cellStyle name="Hyperlink 6" xfId="11030" xr:uid="{723E9898-3CE9-42CB-B16C-1816A5EC88C2}"/>
    <cellStyle name="Hyperlink 7" xfId="11031" xr:uid="{9C9C6237-74D0-43A0-9095-8F0E852E7283}"/>
    <cellStyle name="Hyperlink 8" xfId="11032" xr:uid="{1B866EA3-9C9D-4910-8671-EC8FD5FC17F6}"/>
    <cellStyle name="Hyperlink 9" xfId="11033" xr:uid="{E0CA5882-A794-4A3C-AE1C-FB2A4151FA0E}"/>
    <cellStyle name="Hyvä" xfId="11034" xr:uid="{B63E3B20-7D97-4562-A730-AE0881A9C7B0}"/>
    <cellStyle name="Îáû÷íûé_PERSONAL" xfId="11035" xr:uid="{5BCEA18B-D01B-426B-8B60-BD703DFFA342}"/>
    <cellStyle name="IDG&quot;5&quot;" xfId="11036" xr:uid="{086367C5-D65F-4FB8-A8E4-A1BF318AA137}"/>
    <cellStyle name="IDG&quot;8&quot;" xfId="11037" xr:uid="{CCDC103C-C5DB-47C7-9EF2-8131CD48DC3F}"/>
    <cellStyle name="Inact-Current" xfId="11038" xr:uid="{B39CB1DA-FFA8-4A49-BB6A-EEC42918CEFD}"/>
    <cellStyle name="Inact-Current 2" xfId="11039" xr:uid="{735CA010-24B7-4A46-84C2-8DBFE6964B86}"/>
    <cellStyle name="Inact-Current 2 2" xfId="11040" xr:uid="{472D4AF7-4FF3-4D98-AD2E-ED6908CE9FAE}"/>
    <cellStyle name="Inact-Current 2 2 2" xfId="11041" xr:uid="{5C65FFF7-8525-4993-943D-2AD0AF53B2B5}"/>
    <cellStyle name="Inact-Current 2 2_CHECK_FX" xfId="11042" xr:uid="{D7ED7823-A6E2-4B73-9DEB-66631DCF140A}"/>
    <cellStyle name="Inact-Current 2 3" xfId="11043" xr:uid="{999D6A36-A100-47DE-86C2-8682200B59C3}"/>
    <cellStyle name="Inact-Current 2 3 2" xfId="11044" xr:uid="{C695331D-8361-4FD5-8F61-E12A13D3DAC9}"/>
    <cellStyle name="Inact-Current 2 3_CHECK_FX" xfId="11045" xr:uid="{475CBAD6-3710-4F2E-BAAA-D6363030D6AE}"/>
    <cellStyle name="Inact-Current 2 4" xfId="11046" xr:uid="{B4F90211-F534-4AFF-A249-541832DF3BEA}"/>
    <cellStyle name="Inact-Current 2 5" xfId="11047" xr:uid="{8E33231D-0F02-48D2-B619-AE1D196D2E18}"/>
    <cellStyle name="Inact-Current 2_CHECK_FX" xfId="11048" xr:uid="{8D227FC2-524E-4513-885C-51CD4C2F2B0F}"/>
    <cellStyle name="Inact-Current 3" xfId="11049" xr:uid="{A8C552BC-8714-4B3B-9492-928F49E557EA}"/>
    <cellStyle name="Inact-Current 3 2" xfId="11050" xr:uid="{AD33187F-D205-411E-A172-2675C571A36E}"/>
    <cellStyle name="Inact-Current 3_CHECK_FX" xfId="11051" xr:uid="{AFFDD725-138B-4AA5-9E6D-2095F5B41B54}"/>
    <cellStyle name="Inact-Current 4" xfId="11052" xr:uid="{4122B3AA-5644-428B-AEAF-F28D7789B772}"/>
    <cellStyle name="Inact-Current 4 2" xfId="11053" xr:uid="{C1FEC8FE-5F8B-44A0-A667-F1F163AC9171}"/>
    <cellStyle name="Inact-Current 4_CHECK_FX" xfId="11054" xr:uid="{CE2D35D0-7469-470A-8F44-D47C1493CCF3}"/>
    <cellStyle name="Inact-Current 5" xfId="11055" xr:uid="{F0056FCB-B722-45AE-830F-261B8A3A6B71}"/>
    <cellStyle name="Inact-Current 6" xfId="11056" xr:uid="{17BBCC3F-55B2-4451-A49F-1F4E74D7ACDC}"/>
    <cellStyle name="Inact-Current_CHECK_FX" xfId="11057" xr:uid="{1F13DEF2-C58E-403D-BD19-CA6319B2DDDB}"/>
    <cellStyle name="Inact-Future" xfId="11058" xr:uid="{5FCE8359-763F-4C14-B4DB-3F042940ED1A}"/>
    <cellStyle name="Inact-Future 2" xfId="11059" xr:uid="{233B2CD6-1CB0-474E-94AF-8D4229D6C3CD}"/>
    <cellStyle name="Inact-Future 2 2" xfId="11060" xr:uid="{64B449C9-900A-4406-9580-600CF37A8354}"/>
    <cellStyle name="Inact-Future 2 2 2" xfId="11061" xr:uid="{2D837775-C710-4C14-AA51-A765FC1C0412}"/>
    <cellStyle name="Inact-Future 2 2_CHECK_FX" xfId="11062" xr:uid="{CC523318-5CFA-446F-BA45-ECDA0A9B1FAB}"/>
    <cellStyle name="Inact-Future 2 3" xfId="11063" xr:uid="{AC85B819-E6FE-48C3-9826-2F2F41E3F72B}"/>
    <cellStyle name="Inact-Future 2 3 2" xfId="11064" xr:uid="{2934F0D0-DB98-459C-9CC4-6C5839CBCE0B}"/>
    <cellStyle name="Inact-Future 2 3_CHECK_FX" xfId="11065" xr:uid="{0EF4C1E5-5069-42BF-B6FB-E25B38D34145}"/>
    <cellStyle name="Inact-Future 2 4" xfId="11066" xr:uid="{DBA21527-DEE6-42A9-8217-C5F8FF00898C}"/>
    <cellStyle name="Inact-Future 2 5" xfId="11067" xr:uid="{7CCB73C6-A32E-463A-AB89-2A9E52A1CAE4}"/>
    <cellStyle name="Inact-Future 2_CHECK_FX" xfId="11068" xr:uid="{053A3ED6-104D-4479-932C-F9614255B9F8}"/>
    <cellStyle name="Inact-Future 3" xfId="11069" xr:uid="{286B23E5-907A-4F54-AC89-DB7BEE2A095C}"/>
    <cellStyle name="Inact-Future 3 2" xfId="11070" xr:uid="{C7182D1A-3125-413A-B73E-F1A1D1D7F950}"/>
    <cellStyle name="Inact-Future 3_CHECK_FX" xfId="11071" xr:uid="{91149ACB-C769-45A1-A0B1-3DD5FAB4347C}"/>
    <cellStyle name="Inact-Future 4" xfId="11072" xr:uid="{F0EE2981-901B-4A29-BCF4-112CD601F536}"/>
    <cellStyle name="Inact-Future 4 2" xfId="11073" xr:uid="{9895D34D-089B-4B13-AF76-CC7F819332B4}"/>
    <cellStyle name="Inact-Future 4_CHECK_FX" xfId="11074" xr:uid="{6C7770FD-9372-41DD-9D2A-7AF411A133FB}"/>
    <cellStyle name="Inact-Future 5" xfId="11075" xr:uid="{64714963-679A-4F0F-A67A-EEB1FF11549B}"/>
    <cellStyle name="Inact-Future 6" xfId="11076" xr:uid="{A26E575D-3C01-47C2-9BF3-5AD00290E450}"/>
    <cellStyle name="Inact-Future_CHECK_FX" xfId="11077" xr:uid="{3353ED84-575F-44A7-8C73-8CDB84B506D6}"/>
    <cellStyle name="Incorrecto" xfId="11078" xr:uid="{8E95F638-108F-4243-9DC7-8397A9737EA7}"/>
    <cellStyle name="INDEX" xfId="11079" xr:uid="{3D677437-1A29-40BE-B16F-CCEAE46A9606}"/>
    <cellStyle name="INDEX 2" xfId="11080" xr:uid="{B44F1231-5C70-4925-8853-DBD531AA514C}"/>
    <cellStyle name="INDEX 3" xfId="11081" xr:uid="{51559437-DFB4-44BE-97C2-D96A404C9086}"/>
    <cellStyle name="INDEX_CHECK_FX" xfId="11082" xr:uid="{624356A2-C305-4CD8-8EBC-C05625138139}"/>
    <cellStyle name="Input - Style3" xfId="11083" xr:uid="{A9FEF516-6E23-462F-A890-BD87FEE71A2C}"/>
    <cellStyle name="Input - Style4" xfId="11084" xr:uid="{1BF9957B-F3E9-4F72-AF0B-81F52AA26E4A}"/>
    <cellStyle name="Input - Style6" xfId="11085" xr:uid="{B6EF515A-319A-4345-882F-13EB95212016}"/>
    <cellStyle name="Input - Style7" xfId="11086" xr:uid="{EA5B48D8-9D3E-4103-9F8F-3390CD0401C1}"/>
    <cellStyle name="INPUT - Style8" xfId="11087" xr:uid="{AD946B91-4B99-4835-B12E-E1252AE82497}"/>
    <cellStyle name="Input [yellow]" xfId="11088" xr:uid="{C8FFEE9A-73DA-4995-8453-721AAD56A98E}"/>
    <cellStyle name="Input [yellow] 2" xfId="11089" xr:uid="{8DACEA1B-D2B9-4000-9E9F-97E64330962F}"/>
    <cellStyle name="Input [yellow] 2 2" xfId="11090" xr:uid="{27544E4E-3008-455F-BE90-13D784AE24B2}"/>
    <cellStyle name="Input [yellow] 2_CHECK_FX" xfId="11091" xr:uid="{26B2B5A3-0943-4B54-8538-5918188797C5}"/>
    <cellStyle name="Input [yellow] 3" xfId="11092" xr:uid="{D6F5306E-8989-4E05-A72A-2409D1E7C013}"/>
    <cellStyle name="Input [yellow] 3 2" xfId="11093" xr:uid="{6CD0E94A-C108-4FCC-8343-358354483005}"/>
    <cellStyle name="Input [yellow] 3_CHECK_FX" xfId="11094" xr:uid="{363661C6-A961-4554-A803-3299421EEDBB}"/>
    <cellStyle name="Input [yellow] 4" xfId="11095" xr:uid="{2383701F-3F65-4D3E-B426-927D9C3CA29A}"/>
    <cellStyle name="Input [yellow] 5" xfId="11096" xr:uid="{B88E0A11-D3B3-4656-A6D7-F5E7C4EDD41A}"/>
    <cellStyle name="Input [yellow]_CHECK_FX" xfId="11097" xr:uid="{F8F97EDE-56D3-46D3-B7E2-87EA605D5980}"/>
    <cellStyle name="Input 10" xfId="11098" xr:uid="{0894AE2C-747D-4BE8-8BB0-33D3F0908B82}"/>
    <cellStyle name="Input 10 2" xfId="11099" xr:uid="{C86A4567-B1C0-4B35-813C-708A9277F2E1}"/>
    <cellStyle name="Input 10 2 2" xfId="11100" xr:uid="{94A064A0-F133-4871-9321-BB079C47EF83}"/>
    <cellStyle name="Input 10 2_CHECK_FX" xfId="11101" xr:uid="{528AC2B6-74E8-4EB9-B945-CBF60A7CD424}"/>
    <cellStyle name="Input 10 3" xfId="11102" xr:uid="{8D7E5965-5B82-48F1-884F-53AF9A7312E5}"/>
    <cellStyle name="Input 10 4" xfId="11103" xr:uid="{C018B36B-F98D-4F0B-9193-5CB47A813431}"/>
    <cellStyle name="Input 10_CHECK_FX" xfId="11104" xr:uid="{1E3031C6-AA3E-4FE8-A508-30A5B4EE1AA3}"/>
    <cellStyle name="Input 11" xfId="11105" xr:uid="{36E95DE4-3C2C-4D24-A85A-5A54AB932886}"/>
    <cellStyle name="Input 11 2" xfId="11106" xr:uid="{F52AE7D1-A570-40A9-B909-D40846A3001B}"/>
    <cellStyle name="Input 11_CHECK_FX" xfId="11107" xr:uid="{5FCF561F-D36F-4ACB-9C5A-E398CED92C1D}"/>
    <cellStyle name="Input 12" xfId="11108" xr:uid="{34A6E280-B94B-4389-9BB1-DFD432C0CB7B}"/>
    <cellStyle name="Input 13" xfId="11109" xr:uid="{D9B37C90-44EA-4688-AC7B-D85B1EEA852B}"/>
    <cellStyle name="Input 13 2" xfId="11110" xr:uid="{B1B6855A-099D-4A39-889B-B75BDB159C42}"/>
    <cellStyle name="Input 13_CHECK_FX" xfId="11111" xr:uid="{A4385805-788D-4245-B6AB-D7EE1B417A46}"/>
    <cellStyle name="Input 14" xfId="11112" xr:uid="{C9164A99-8661-4FE3-9BF5-3B6D54B040E6}"/>
    <cellStyle name="Input 15" xfId="11113" xr:uid="{47B12D6A-99AA-46FA-8A66-A474127B1DAE}"/>
    <cellStyle name="Input 16" xfId="11114" xr:uid="{61A7EF31-1304-4EE0-AE13-E2F4A3723810}"/>
    <cellStyle name="Input 2" xfId="11115" xr:uid="{5559E0AD-CB6C-402F-8596-3C904F1ED6FA}"/>
    <cellStyle name="Input 2 10" xfId="11116" xr:uid="{7A1E533C-2500-40E7-8548-37BA806C6AC8}"/>
    <cellStyle name="Input 2 11" xfId="11117" xr:uid="{61C7ECB7-B474-497D-8E5F-5C313888596E}"/>
    <cellStyle name="Input 2 12" xfId="11118" xr:uid="{16169B1C-733B-44AB-85B9-DF230AAE3CA1}"/>
    <cellStyle name="Input 2 13" xfId="11119" xr:uid="{4379F5DB-8B2A-45F4-92D8-F42DC60FAE40}"/>
    <cellStyle name="Input 2 2" xfId="11120" xr:uid="{D1FB6C60-4292-48D2-8BCB-90BDDAE555B2}"/>
    <cellStyle name="Input 2 2 2" xfId="11121" xr:uid="{AC3BF403-5133-4314-B888-ED76627F80DC}"/>
    <cellStyle name="Input 2 2 2 2" xfId="11122" xr:uid="{F7BDB073-51B4-4644-9C82-DAFEE30C4495}"/>
    <cellStyle name="Input 2 2 2 2 2" xfId="11123" xr:uid="{F335841B-8DF8-46F3-9F85-6205BBF64658}"/>
    <cellStyle name="Input 2 2 2 2_CHECK_FX" xfId="11124" xr:uid="{BC6CCF46-1956-45CD-8400-56A40FDA233A}"/>
    <cellStyle name="Input 2 2 2 3" xfId="11125" xr:uid="{A913386E-F588-477B-8B53-A1BDF7D90646}"/>
    <cellStyle name="Input 2 2 2 4" xfId="11126" xr:uid="{583D712D-D2ED-4229-98E5-9BCEF9119EAD}"/>
    <cellStyle name="Input 2 2 2_CHECK_FX" xfId="11127" xr:uid="{0B0E39DF-89CE-4317-B1A1-A012E8D946CF}"/>
    <cellStyle name="Input 2 2 3" xfId="11128" xr:uid="{79164051-25A7-4D2D-8024-9C7C6DDF5CDF}"/>
    <cellStyle name="Input 2 2 3 2" xfId="11129" xr:uid="{77F5D90A-5E4E-4C66-ACE2-EB761E3E8E04}"/>
    <cellStyle name="Input 2 2 3 2 2" xfId="11130" xr:uid="{841255BD-C36A-479F-B485-2C49637A89EC}"/>
    <cellStyle name="Input 2 2 3 2_CHECK_FX" xfId="11131" xr:uid="{6C09F0B3-169D-4935-8FF3-1E47101385BC}"/>
    <cellStyle name="Input 2 2 3 3" xfId="11132" xr:uid="{75556E10-13F7-457C-B8B6-489227453943}"/>
    <cellStyle name="Input 2 2 3 4" xfId="11133" xr:uid="{BE66BB61-AB16-49E5-B3F3-90C9D1B2AF67}"/>
    <cellStyle name="Input 2 2 3_CHECK_FX" xfId="11134" xr:uid="{FF063C8A-48BF-49F2-AA9B-8B1197AA7889}"/>
    <cellStyle name="Input 2 2 4" xfId="11135" xr:uid="{8BFDA0BF-7751-4E7D-83EA-9FEE5D182B1E}"/>
    <cellStyle name="Input 2 2 4 2" xfId="11136" xr:uid="{B3267291-A3E3-4B06-80B3-2507D33BC47F}"/>
    <cellStyle name="Input 2 2 4_CHECK_FX" xfId="11137" xr:uid="{092C6FC8-73BC-40CF-982A-B12F40224884}"/>
    <cellStyle name="Input 2 2 5" xfId="11138" xr:uid="{732AC85C-9060-4F4A-9A8B-7D7E25088A70}"/>
    <cellStyle name="Input 2 2 6" xfId="11139" xr:uid="{149DE6FF-9769-4076-9E1B-4313D44FF9C6}"/>
    <cellStyle name="Input 2 2_AgeSa_NewFormat" xfId="11140" xr:uid="{15B30237-D9E4-4EE8-8F4B-E5E7D91DADCD}"/>
    <cellStyle name="Input 2 3" xfId="11141" xr:uid="{BA9088C3-30D9-40AB-8DA3-9C7E031BC939}"/>
    <cellStyle name="Input 2 3 10" xfId="11142" xr:uid="{266D8E67-3B81-4D88-A787-BD95FC6AEFEC}"/>
    <cellStyle name="Input 2 3 11" xfId="11143" xr:uid="{C125B672-5559-4C5C-99B0-B2CF76CF71CB}"/>
    <cellStyle name="Input 2 3 12" xfId="11144" xr:uid="{140117FC-0637-4DD3-979E-1A1E1C40816E}"/>
    <cellStyle name="Input 2 3 13" xfId="11145" xr:uid="{9FFD1755-C382-4753-B9EE-D18C9F361289}"/>
    <cellStyle name="Input 2 3 2" xfId="11146" xr:uid="{A351CADE-6577-45B9-A6F0-67E72FE006F3}"/>
    <cellStyle name="Input 2 3 2 2" xfId="11147" xr:uid="{FA50FA4E-22E7-427A-AF4B-0816749626EB}"/>
    <cellStyle name="Input 2 3 2_CHECK_FX" xfId="11148" xr:uid="{133DC206-CBFC-424A-90DD-678F1A4F5007}"/>
    <cellStyle name="Input 2 3 3" xfId="11149" xr:uid="{C5700F91-7AE5-4F2F-8BE7-66DAC8A44285}"/>
    <cellStyle name="Input 2 3 4" xfId="11150" xr:uid="{D834C71F-785D-4171-BDA2-A70CF4450E44}"/>
    <cellStyle name="Input 2 3 5" xfId="11151" xr:uid="{22CF5AD7-6952-4BA0-84C0-8E4DD307071B}"/>
    <cellStyle name="Input 2 3 6" xfId="11152" xr:uid="{CC5FC1D4-C2F3-4DAF-887D-A680BB94FBD6}"/>
    <cellStyle name="Input 2 3 7" xfId="11153" xr:uid="{DEC3607B-9796-4FFA-BC06-01F055ABAEC5}"/>
    <cellStyle name="Input 2 3 8" xfId="11154" xr:uid="{206CCF6B-477E-48FA-8366-84FD824B60F9}"/>
    <cellStyle name="Input 2 3 9" xfId="11155" xr:uid="{8648DFCF-3AD5-4944-865B-DECD355A56F1}"/>
    <cellStyle name="Input 2 3_AgeSa_NewFormat" xfId="11156" xr:uid="{65C29280-9583-4414-8DD0-C0A18316D94A}"/>
    <cellStyle name="Input 2 4" xfId="11157" xr:uid="{C481DFA6-C244-4E8A-AADB-B346A65FACC9}"/>
    <cellStyle name="Input 2 4 2" xfId="11158" xr:uid="{9259D579-DD48-44FF-B29F-C67B3603C9A5}"/>
    <cellStyle name="Input 2 4 2 2" xfId="11159" xr:uid="{7B2BE607-C002-4765-9F75-7C5018FF684C}"/>
    <cellStyle name="Input 2 4 2_CHECK_FX" xfId="11160" xr:uid="{FA0E1275-3EDD-466D-8EFA-C8896BD3A691}"/>
    <cellStyle name="Input 2 4 3" xfId="11161" xr:uid="{759D4BAD-4704-4674-99C5-5FA4C4923635}"/>
    <cellStyle name="Input 2 4 4" xfId="11162" xr:uid="{4B1494D4-B400-4E44-B926-A257259E7FA0}"/>
    <cellStyle name="Input 2 4_AgeSa_NewFormat" xfId="11163" xr:uid="{51DF8A9A-A227-4493-B80C-3A8D575CF3D3}"/>
    <cellStyle name="Input 2 5" xfId="11164" xr:uid="{E6B65189-2EED-445B-A1B6-CE33B6F723F0}"/>
    <cellStyle name="Input 2 5 2" xfId="11165" xr:uid="{753CB4DD-D904-4912-BD32-B045606B9213}"/>
    <cellStyle name="Input 2 5_CHECK_FX" xfId="11166" xr:uid="{732ED344-58DD-4208-AB12-FA8603ACB6D5}"/>
    <cellStyle name="Input 2 6" xfId="11167" xr:uid="{7C526815-7BED-43DD-ABFC-16A1A9827890}"/>
    <cellStyle name="Input 2 7" xfId="11168" xr:uid="{1E1A0C8B-E78C-4EDF-ABE6-FE5CB516BA60}"/>
    <cellStyle name="Input 2 8" xfId="11169" xr:uid="{D3D07FB4-4107-4051-8A48-6E4134A80266}"/>
    <cellStyle name="Input 2 9" xfId="11170" xr:uid="{18603D0A-CE2C-4C45-A47B-8E1172C598C1}"/>
    <cellStyle name="Input 2_2. Exec Summary" xfId="11171" xr:uid="{F3BD10AF-ED8E-4F97-8F7C-154BB51F91A8}"/>
    <cellStyle name="Input 3" xfId="11172" xr:uid="{8E3F90A2-B94B-4FD4-A139-97940CB8058C}"/>
    <cellStyle name="Input 3 10" xfId="11173" xr:uid="{C7989057-25FD-4140-9646-4AF1DBCBC527}"/>
    <cellStyle name="Input 3 11" xfId="11174" xr:uid="{9F82FB4C-9278-4B1E-ACF4-B75ACD78A170}"/>
    <cellStyle name="Input 3 12" xfId="11175" xr:uid="{D82AFF5F-634A-4106-BF72-994F09C9125A}"/>
    <cellStyle name="Input 3 13" xfId="11176" xr:uid="{F292F2AE-AD1F-4664-8A08-D06A50EEEA61}"/>
    <cellStyle name="Input 3 2" xfId="11177" xr:uid="{7D6F9301-3D8A-4639-9DF7-E20543457B6D}"/>
    <cellStyle name="Input 3 2 10" xfId="11178" xr:uid="{CA6D645A-CF1A-4B2D-9A95-198502765608}"/>
    <cellStyle name="Input 3 2 11" xfId="11179" xr:uid="{C7B37248-EBFE-4952-A86F-F4921BF23490}"/>
    <cellStyle name="Input 3 2 12" xfId="11180" xr:uid="{B3CEC664-F881-4097-B3A3-4C6A9F826912}"/>
    <cellStyle name="Input 3 2 13" xfId="11181" xr:uid="{CDD8629F-AF28-4F1C-9FD0-73CF361C42E4}"/>
    <cellStyle name="Input 3 2 2" xfId="11182" xr:uid="{1B70F2CC-9672-4966-BAEE-985D8849DA1B}"/>
    <cellStyle name="Input 3 2 2 2" xfId="11183" xr:uid="{8DB864B3-52A1-43C7-9B3A-89E811649F02}"/>
    <cellStyle name="Input 3 2 2 2 2" xfId="11184" xr:uid="{54D4B751-8230-47DB-8D6B-BF3D4761CEB1}"/>
    <cellStyle name="Input 3 2 2 2_CHECK_FX" xfId="11185" xr:uid="{0C3E8103-314B-4E27-86DC-C763948C695C}"/>
    <cellStyle name="Input 3 2 2 3" xfId="11186" xr:uid="{BEFC5D37-75EB-4E0F-8054-812383078E0D}"/>
    <cellStyle name="Input 3 2 2 4" xfId="11187" xr:uid="{B1EE1F65-FFCB-4C53-A93F-5A970D41B3DA}"/>
    <cellStyle name="Input 3 2 2_CHECK_FX" xfId="11188" xr:uid="{B6957307-41E3-48CA-A0B2-8073A63A23C5}"/>
    <cellStyle name="Input 3 2 3" xfId="11189" xr:uid="{CCC5EF00-B8EE-4308-9A36-CFB43400135A}"/>
    <cellStyle name="Input 3 2 3 2" xfId="11190" xr:uid="{4D8CC253-344A-4FBE-B511-394B2761B9BA}"/>
    <cellStyle name="Input 3 2 3 2 2" xfId="11191" xr:uid="{9337BEF6-C299-461A-9B8D-554026272FE3}"/>
    <cellStyle name="Input 3 2 3 2_CHECK_FX" xfId="11192" xr:uid="{6CB316E1-15DA-4524-A4B0-8F196FD5B1D9}"/>
    <cellStyle name="Input 3 2 3 3" xfId="11193" xr:uid="{957396F2-208E-47EE-AD8F-4586E806ECC8}"/>
    <cellStyle name="Input 3 2 3 4" xfId="11194" xr:uid="{F57AD83C-32CA-41C3-98BC-786EDF6F5DB1}"/>
    <cellStyle name="Input 3 2 3_CHECK_FX" xfId="11195" xr:uid="{60D403F3-C80E-40A6-AA5E-65F472AEF773}"/>
    <cellStyle name="Input 3 2 4" xfId="11196" xr:uid="{70DD1DBD-4DC7-41AC-9558-635B34B5F78C}"/>
    <cellStyle name="Input 3 2 4 2" xfId="11197" xr:uid="{C039362B-4DC7-438E-9B31-577D763E3EBD}"/>
    <cellStyle name="Input 3 2 4_CHECK_FX" xfId="11198" xr:uid="{9B6F2304-E55D-4E09-BE68-6D124427308C}"/>
    <cellStyle name="Input 3 2 5" xfId="11199" xr:uid="{FF7B358F-BB46-4659-9622-2C6F248BDC19}"/>
    <cellStyle name="Input 3 2 6" xfId="11200" xr:uid="{AC18C861-DC4B-44D6-A9C9-A591D9215FED}"/>
    <cellStyle name="Input 3 2 7" xfId="11201" xr:uid="{03A4085B-3CFD-4784-8E53-373A3B7A9057}"/>
    <cellStyle name="Input 3 2 8" xfId="11202" xr:uid="{7DDBC41F-F3C9-45A4-9429-0682F8F23143}"/>
    <cellStyle name="Input 3 2 9" xfId="11203" xr:uid="{64E80D98-6D90-4D9D-808D-186C340DAF34}"/>
    <cellStyle name="Input 3 2_AgeSa_NewFormat" xfId="11204" xr:uid="{BCE77372-7DD9-4634-9964-0234FB89A5E0}"/>
    <cellStyle name="Input 3 3" xfId="11205" xr:uid="{CACBF3AC-9102-438B-89E5-D3B9810B8E2C}"/>
    <cellStyle name="Input 3 3 2" xfId="11206" xr:uid="{690E0A7F-05A8-44D2-A303-76935705D473}"/>
    <cellStyle name="Input 3 3 2 2" xfId="11207" xr:uid="{C1E7A49C-6ABE-4CB5-A0EA-A65731CABAE5}"/>
    <cellStyle name="Input 3 3 2_CHECK_FX" xfId="11208" xr:uid="{31E40666-5761-4C7C-983E-5B92B2527055}"/>
    <cellStyle name="Input 3 3 3" xfId="11209" xr:uid="{E2CEED44-1A7B-45EC-81E5-CB555AE75056}"/>
    <cellStyle name="Input 3 3 4" xfId="11210" xr:uid="{023DC439-DA14-4689-8EC2-C805FC7D4224}"/>
    <cellStyle name="Input 3 3_CHECK_FX" xfId="11211" xr:uid="{61EE82D5-9DF5-4F04-B313-B5464BFB7DE6}"/>
    <cellStyle name="Input 3 4" xfId="11212" xr:uid="{582C38F1-A9BD-41E5-9919-10980BB43CCB}"/>
    <cellStyle name="Input 3 4 2" xfId="11213" xr:uid="{03F3FBE5-3A54-4CE6-BA4F-141E8C731D0A}"/>
    <cellStyle name="Input 3 4 2 2" xfId="11214" xr:uid="{9723AB89-CAD4-4970-8B5D-746D5C102BE2}"/>
    <cellStyle name="Input 3 4 2_CHECK_FX" xfId="11215" xr:uid="{BDB1DE96-370D-4C9C-87E0-F5EEA99C7C4A}"/>
    <cellStyle name="Input 3 4 3" xfId="11216" xr:uid="{FFCC174A-5114-4EAF-9556-B1624F80B184}"/>
    <cellStyle name="Input 3 4 4" xfId="11217" xr:uid="{46E09241-03BE-43B9-A399-3F16EE0DD3A9}"/>
    <cellStyle name="Input 3 4_CHECK_FX" xfId="11218" xr:uid="{9381B964-34C0-49DD-A979-CC504E2E143B}"/>
    <cellStyle name="Input 3 5" xfId="11219" xr:uid="{81C315D7-4EC3-4185-B8DF-D6454A1DDBAC}"/>
    <cellStyle name="Input 3 5 2" xfId="11220" xr:uid="{3F1AF5FB-3491-499E-B5C8-27DDF2BC912D}"/>
    <cellStyle name="Input 3 5_CHECK_FX" xfId="11221" xr:uid="{17DB67BA-93C2-4B53-928F-4252741A3D3E}"/>
    <cellStyle name="Input 3 6" xfId="11222" xr:uid="{7185FA81-5235-4C2B-8D4C-033DD8275776}"/>
    <cellStyle name="Input 3 7" xfId="11223" xr:uid="{4D11E34D-8055-455D-BF48-8AA7501F6996}"/>
    <cellStyle name="Input 3 8" xfId="11224" xr:uid="{77476922-91BA-4B69-9B59-68A4B2B238B0}"/>
    <cellStyle name="Input 3 9" xfId="11225" xr:uid="{9D85DA86-77B4-4155-A19B-95651E1503BF}"/>
    <cellStyle name="Input 3_AgeSA" xfId="11226" xr:uid="{EB76D596-1906-4EAC-9518-89BE9AF2C7AF}"/>
    <cellStyle name="Input 4" xfId="11227" xr:uid="{FD79676A-7CEA-4387-9A26-3E4482725CF7}"/>
    <cellStyle name="Input 4 10" xfId="11228" xr:uid="{5F8F6E44-F2A3-49DE-BBC5-EDD09168CC41}"/>
    <cellStyle name="Input 4 11" xfId="11229" xr:uid="{6B93E42B-64DB-4EE5-B080-B3477FA50787}"/>
    <cellStyle name="Input 4 12" xfId="11230" xr:uid="{AF8B4749-80DE-497E-AA00-9D5C8F9D4E53}"/>
    <cellStyle name="Input 4 13" xfId="11231" xr:uid="{92DD724D-E0A3-462B-8417-00804DD7F40F}"/>
    <cellStyle name="Input 4 2" xfId="11232" xr:uid="{501D481F-A2E1-482E-896E-19DE7ED5C423}"/>
    <cellStyle name="Input 4 2 10" xfId="11233" xr:uid="{371B7041-51EC-44C5-84EB-4C6D6D7D1A8F}"/>
    <cellStyle name="Input 4 2 11" xfId="11234" xr:uid="{705C1CE4-FCCE-4493-A0EA-F31C5CFEC479}"/>
    <cellStyle name="Input 4 2 12" xfId="11235" xr:uid="{2505FA8E-BEAF-4479-8AC4-867265A12216}"/>
    <cellStyle name="Input 4 2 13" xfId="11236" xr:uid="{1DCDF4F3-B306-4895-8D74-E6034BCF208C}"/>
    <cellStyle name="Input 4 2 2" xfId="11237" xr:uid="{5A092573-D9E8-44A6-AAFC-ACBB0DE577D3}"/>
    <cellStyle name="Input 4 2 2 2" xfId="11238" xr:uid="{4318A2DF-5AC8-4DAE-A1D5-777A20F0EBC3}"/>
    <cellStyle name="Input 4 2 2 2 2" xfId="11239" xr:uid="{C9EFDF45-041A-4AF3-BA6A-2C667E3B4911}"/>
    <cellStyle name="Input 4 2 2 2_CHECK_FX" xfId="11240" xr:uid="{7D92EDA0-E9AE-4654-99EB-D727812C3B09}"/>
    <cellStyle name="Input 4 2 2 3" xfId="11241" xr:uid="{81192F31-BE71-443A-98AC-3A175149688F}"/>
    <cellStyle name="Input 4 2 2 4" xfId="11242" xr:uid="{9A01DF60-E827-437B-8EDE-F75BDC481786}"/>
    <cellStyle name="Input 4 2 2_CHECK_FX" xfId="11243" xr:uid="{775037DA-82B4-4910-A8B7-58A982402F63}"/>
    <cellStyle name="Input 4 2 3" xfId="11244" xr:uid="{0AD5C015-14BF-4815-B97E-0335078440F5}"/>
    <cellStyle name="Input 4 2 3 2" xfId="11245" xr:uid="{5D461A9B-237C-4C37-872A-DBD086E616C9}"/>
    <cellStyle name="Input 4 2 3 2 2" xfId="11246" xr:uid="{D30B1EDE-AADE-42F8-94F8-05439D29CB7E}"/>
    <cellStyle name="Input 4 2 3 2_CHECK_FX" xfId="11247" xr:uid="{42DB031E-A32C-4F9A-9BAB-A3E86723CB4F}"/>
    <cellStyle name="Input 4 2 3 3" xfId="11248" xr:uid="{0688E562-94FA-495C-9312-58A525794BFF}"/>
    <cellStyle name="Input 4 2 3 4" xfId="11249" xr:uid="{5D4B5DDE-5568-4204-BF08-18B8B0C0B5E3}"/>
    <cellStyle name="Input 4 2 3_CHECK_FX" xfId="11250" xr:uid="{8A378D17-34EA-4A68-836C-6BF70F97BD10}"/>
    <cellStyle name="Input 4 2 4" xfId="11251" xr:uid="{E25F2864-A59D-45BB-81EB-648FA9E66529}"/>
    <cellStyle name="Input 4 2 4 2" xfId="11252" xr:uid="{4D604BDF-290C-4D26-87F3-1E9AA69F3D4F}"/>
    <cellStyle name="Input 4 2 4_CHECK_FX" xfId="11253" xr:uid="{498C800C-776F-442F-8ECC-EBB7F16D7620}"/>
    <cellStyle name="Input 4 2 5" xfId="11254" xr:uid="{2EA1407E-8E2A-40C9-BDAA-CB7D33BDF7E6}"/>
    <cellStyle name="Input 4 2 6" xfId="11255" xr:uid="{BDF2E185-81F3-4064-9A39-C2899E94372A}"/>
    <cellStyle name="Input 4 2 7" xfId="11256" xr:uid="{535D9C36-CD8C-40AB-AFF8-7008FA85E59C}"/>
    <cellStyle name="Input 4 2 8" xfId="11257" xr:uid="{1944320A-2823-4B1A-B28E-211DCD3D4FAA}"/>
    <cellStyle name="Input 4 2 9" xfId="11258" xr:uid="{9D834526-E95B-4772-A831-B4D9783FBFAC}"/>
    <cellStyle name="Input 4 2_AgeSa_NewFormat" xfId="11259" xr:uid="{6C14A26D-247E-4806-81E7-F07F4C2C9858}"/>
    <cellStyle name="Input 4 3" xfId="11260" xr:uid="{99171507-6A2A-4A1D-ADDC-3D3453DCB1C2}"/>
    <cellStyle name="Input 4 3 2" xfId="11261" xr:uid="{27C27300-F8FA-4322-B9DA-B6D648AFCD81}"/>
    <cellStyle name="Input 4 3 2 2" xfId="11262" xr:uid="{2A835055-A959-4482-9AC9-7C85836003C1}"/>
    <cellStyle name="Input 4 3 2_CHECK_FX" xfId="11263" xr:uid="{3DF09211-5CF2-4FA8-8B84-05073E8F26AE}"/>
    <cellStyle name="Input 4 3 3" xfId="11264" xr:uid="{C13F9F16-6A06-494D-AB1B-943076F15DB7}"/>
    <cellStyle name="Input 4 3 4" xfId="11265" xr:uid="{8C56F682-FFD8-45A8-A438-C2EA9D9F5763}"/>
    <cellStyle name="Input 4 3_CHECK_FX" xfId="11266" xr:uid="{B39A059D-D627-41A7-BF76-E2286FF5F2C8}"/>
    <cellStyle name="Input 4 4" xfId="11267" xr:uid="{C5F18B32-F79A-4F0F-A5FC-C247B81F41C0}"/>
    <cellStyle name="Input 4 4 2" xfId="11268" xr:uid="{17E05BF3-64E7-48E4-AA00-317AF59D9C7C}"/>
    <cellStyle name="Input 4 4 2 2" xfId="11269" xr:uid="{287432E6-2E2C-457C-BF9B-EB618E3B7D84}"/>
    <cellStyle name="Input 4 4 2_CHECK_FX" xfId="11270" xr:uid="{C55361A4-2B53-4F3B-802C-13D212A628B7}"/>
    <cellStyle name="Input 4 4 3" xfId="11271" xr:uid="{E3A3C214-376A-4FCB-80D1-0A7EB4EC5095}"/>
    <cellStyle name="Input 4 4 4" xfId="11272" xr:uid="{26D50510-6C94-470C-8CD6-838D05818212}"/>
    <cellStyle name="Input 4 4_CHECK_FX" xfId="11273" xr:uid="{37C45165-FC28-4873-AB32-101EE8D5B4BF}"/>
    <cellStyle name="Input 4 5" xfId="11274" xr:uid="{4B12B6F2-DCB6-4B60-BFF7-54B26F5604F0}"/>
    <cellStyle name="Input 4 5 2" xfId="11275" xr:uid="{28336A3E-7055-40E9-908C-5C9DBD0AE508}"/>
    <cellStyle name="Input 4 5_CHECK_FX" xfId="11276" xr:uid="{1DF74DF7-BE38-4913-8C6D-529EC2A8E056}"/>
    <cellStyle name="Input 4 6" xfId="11277" xr:uid="{89BED0AC-A8B1-47BE-9605-4B7727679605}"/>
    <cellStyle name="Input 4 7" xfId="11278" xr:uid="{4323BE8B-099F-4AD6-9760-3295EEF6F919}"/>
    <cellStyle name="Input 4 8" xfId="11279" xr:uid="{6152BFF5-F09C-4E72-A0D5-BC257F13B80B}"/>
    <cellStyle name="Input 4 9" xfId="11280" xr:uid="{3CF1BB92-F99B-41D7-8CA0-01D36E91FEE5}"/>
    <cellStyle name="Input 4_AgeSA" xfId="11281" xr:uid="{A785A6AD-EEA7-4971-89BF-0D3AC37D58E9}"/>
    <cellStyle name="Input 5" xfId="11282" xr:uid="{D4421406-EEA2-429F-9AC7-E99F9DCEE1C2}"/>
    <cellStyle name="Input 5 2" xfId="11283" xr:uid="{AA25851B-21C8-413A-8375-FB84650F76DA}"/>
    <cellStyle name="Input 5 2 2" xfId="11284" xr:uid="{E7A54A97-4E2E-43C3-BDE6-3EC374C7699C}"/>
    <cellStyle name="Input 5 2 2 2" xfId="11285" xr:uid="{835E23AB-CB1A-43AD-A67C-0B9B46C512AB}"/>
    <cellStyle name="Input 5 2 2 2 2" xfId="11286" xr:uid="{DB861B36-5048-473D-B137-08C5035BC7B2}"/>
    <cellStyle name="Input 5 2 2 2_CHECK_FX" xfId="11287" xr:uid="{65A4E2B6-BA9D-450D-8CF7-BF88802F92CD}"/>
    <cellStyle name="Input 5 2 2 3" xfId="11288" xr:uid="{1B14B82B-8C6A-42B0-8B2C-2A96087A7736}"/>
    <cellStyle name="Input 5 2 2 4" xfId="11289" xr:uid="{3222E6A0-04FB-42C2-A952-4EABDBDAEDC3}"/>
    <cellStyle name="Input 5 2 2_CHECK_FX" xfId="11290" xr:uid="{8149D7E8-583E-475D-BAC9-2F5AC53AFDA9}"/>
    <cellStyle name="Input 5 2 3" xfId="11291" xr:uid="{A2DE74AB-50E4-47EB-86DB-D35C7754D1D4}"/>
    <cellStyle name="Input 5 2 3 2" xfId="11292" xr:uid="{6A5AFCAC-926F-4DC2-8FE7-19AA3AE41B1B}"/>
    <cellStyle name="Input 5 2 3 2 2" xfId="11293" xr:uid="{C694CB43-C9F6-4707-9DD2-77C05FFB9B5B}"/>
    <cellStyle name="Input 5 2 3 2_CHECK_FX" xfId="11294" xr:uid="{3F4F4E18-553C-4320-B3A5-AC38D16A918B}"/>
    <cellStyle name="Input 5 2 3 3" xfId="11295" xr:uid="{77E00AD3-6BF6-4B0A-A204-7D7A3114AD6B}"/>
    <cellStyle name="Input 5 2 3 4" xfId="11296" xr:uid="{C9629A3F-C749-4C6E-B685-CE74A2011052}"/>
    <cellStyle name="Input 5 2 3_CHECK_FX" xfId="11297" xr:uid="{3EEE497A-58E1-499C-860E-6E4C216C289F}"/>
    <cellStyle name="Input 5 2 4" xfId="11298" xr:uid="{E6BFF683-531A-490C-98ED-3EED39ABC481}"/>
    <cellStyle name="Input 5 2 4 2" xfId="11299" xr:uid="{6FAE421C-CA51-468C-A6D0-B75A6A8F7FD5}"/>
    <cellStyle name="Input 5 2 4_CHECK_FX" xfId="11300" xr:uid="{9ED86313-99CB-4AC1-8580-E3AEBAEBD110}"/>
    <cellStyle name="Input 5 2 5" xfId="11301" xr:uid="{104B9AB2-2411-4844-B7C7-3FB14BF731F8}"/>
    <cellStyle name="Input 5 2 6" xfId="11302" xr:uid="{455E5C61-3F62-4DFE-8370-B34C9E8BB72D}"/>
    <cellStyle name="Input 5 2_CHECK_FX" xfId="11303" xr:uid="{0FD3945D-465F-4480-B956-7E7A2A6003EC}"/>
    <cellStyle name="Input 5 3" xfId="11304" xr:uid="{35A1E810-F530-4066-95A7-8FF2FCF17ABE}"/>
    <cellStyle name="Input 5 3 2" xfId="11305" xr:uid="{C39C1855-4A66-48D8-BFD7-05C1B128B3C5}"/>
    <cellStyle name="Input 5 3 2 2" xfId="11306" xr:uid="{0AD132FB-7ACC-449C-AF06-AD91503DA096}"/>
    <cellStyle name="Input 5 3 2_CHECK_FX" xfId="11307" xr:uid="{DAA06D7D-C75C-455A-B021-E85085D96CDB}"/>
    <cellStyle name="Input 5 3 3" xfId="11308" xr:uid="{D27B60FB-7C02-423B-9A5B-9ED0DF36CB3F}"/>
    <cellStyle name="Input 5 3 4" xfId="11309" xr:uid="{8259B695-CB26-483F-BB71-F3FA9E375CA7}"/>
    <cellStyle name="Input 5 3_CHECK_FX" xfId="11310" xr:uid="{0E7D4E20-01AE-4E19-8625-03441EEC7898}"/>
    <cellStyle name="Input 5 4" xfId="11311" xr:uid="{CE9C7420-B0A2-443D-BBCA-ABD23B2B10B9}"/>
    <cellStyle name="Input 5 4 2" xfId="11312" xr:uid="{84A405C9-4A73-4243-BA70-7069CE906EDF}"/>
    <cellStyle name="Input 5 4 2 2" xfId="11313" xr:uid="{43EA125C-0B4F-438D-BBE1-7CA66261AAB4}"/>
    <cellStyle name="Input 5 4 2_CHECK_FX" xfId="11314" xr:uid="{77C20ABE-0A07-4818-A6E8-DAF1A599BCA2}"/>
    <cellStyle name="Input 5 4 3" xfId="11315" xr:uid="{99253E5C-87D6-4F9C-BDD0-BE2C9672E550}"/>
    <cellStyle name="Input 5 4 4" xfId="11316" xr:uid="{260F5DB0-B8EB-4E5C-964A-AEE50ECC1F7D}"/>
    <cellStyle name="Input 5 4_CHECK_FX" xfId="11317" xr:uid="{EE45A0F0-2FD5-4099-B9A3-1E838C00B069}"/>
    <cellStyle name="Input 5 5" xfId="11318" xr:uid="{82996289-29C6-451C-A189-979342848C4D}"/>
    <cellStyle name="Input 5 5 2" xfId="11319" xr:uid="{98B5D16F-F21D-4A95-94E2-BDD401F2F7D4}"/>
    <cellStyle name="Input 5 5_CHECK_FX" xfId="11320" xr:uid="{5801EDC3-C824-45F4-B51F-B52C0C0314A5}"/>
    <cellStyle name="Input 5 6" xfId="11321" xr:uid="{40A00F6E-6128-48A6-9EE3-1E965625DF93}"/>
    <cellStyle name="Input 5 7" xfId="11322" xr:uid="{E0A98407-6C9F-48FB-BC0D-1EE7E682C315}"/>
    <cellStyle name="Input 5_CHECK_FX" xfId="11323" xr:uid="{CC2D42E9-8ED2-4D8C-8E6D-12ABCC86639D}"/>
    <cellStyle name="Input 6" xfId="11324" xr:uid="{2503E8B6-A83F-4802-91DF-BD927CD99EB8}"/>
    <cellStyle name="Input 6 2" xfId="11325" xr:uid="{FF735FA4-D744-4DCD-98E8-38BA2F022FA5}"/>
    <cellStyle name="Input 6 2 2" xfId="11326" xr:uid="{2D76476E-0569-49BB-96E3-49D23FAF1FAC}"/>
    <cellStyle name="Input 6 2 2 2" xfId="11327" xr:uid="{5946E74E-F037-4E80-9958-0D6FF5167C58}"/>
    <cellStyle name="Input 6 2 2 2 2" xfId="11328" xr:uid="{232B8A89-C351-4A32-AE99-130B217F39DC}"/>
    <cellStyle name="Input 6 2 2 2_CHECK_FX" xfId="11329" xr:uid="{055A0D26-22BC-4ACD-B0AF-2116E390B1E9}"/>
    <cellStyle name="Input 6 2 2 3" xfId="11330" xr:uid="{CCFFE620-6D6A-452A-9FFF-0632817E3CD4}"/>
    <cellStyle name="Input 6 2 2 4" xfId="11331" xr:uid="{48F9E29D-04D1-4410-AB18-00C87DD89EBB}"/>
    <cellStyle name="Input 6 2 2_CHECK_FX" xfId="11332" xr:uid="{1C6C5FFE-C4B4-48C7-A2FC-C7727DB6DCEB}"/>
    <cellStyle name="Input 6 2 3" xfId="11333" xr:uid="{B55B38D5-6E9E-464C-A5AD-A299303BDB63}"/>
    <cellStyle name="Input 6 2 3 2" xfId="11334" xr:uid="{2ECF3F25-E32E-4E54-BE62-965C2C860A11}"/>
    <cellStyle name="Input 6 2 3 2 2" xfId="11335" xr:uid="{12133A7A-2D69-4923-832A-DDF445C29E2C}"/>
    <cellStyle name="Input 6 2 3 2_CHECK_FX" xfId="11336" xr:uid="{C6154F9A-369C-46A7-B24F-A291B407B451}"/>
    <cellStyle name="Input 6 2 3 3" xfId="11337" xr:uid="{2A8F60AD-49B2-4B64-8CC4-050A7F86E8C1}"/>
    <cellStyle name="Input 6 2 3 4" xfId="11338" xr:uid="{AD66E511-0EC2-4DCB-A63C-4904275F9566}"/>
    <cellStyle name="Input 6 2 3_CHECK_FX" xfId="11339" xr:uid="{550C10CF-4415-4290-81B9-681A30FDF781}"/>
    <cellStyle name="Input 6 2 4" xfId="11340" xr:uid="{40415A01-8876-42B1-82D1-65019BE54919}"/>
    <cellStyle name="Input 6 2 4 2" xfId="11341" xr:uid="{FF66D30A-E5A0-44C1-B898-4A40FCC50BBD}"/>
    <cellStyle name="Input 6 2 4_CHECK_FX" xfId="11342" xr:uid="{9A8CECAA-DEAB-422D-9559-5D4705F13679}"/>
    <cellStyle name="Input 6 2 5" xfId="11343" xr:uid="{89CFE3C9-069C-4E90-9A57-D7F23F446B6E}"/>
    <cellStyle name="Input 6 2 6" xfId="11344" xr:uid="{7EB23BF4-AC66-4E88-B3C0-76DD03992B55}"/>
    <cellStyle name="Input 6 2_CHECK_FX" xfId="11345" xr:uid="{549CD10C-4D73-4EC1-A240-A9B3178B4117}"/>
    <cellStyle name="Input 6 3" xfId="11346" xr:uid="{6A0C497B-A7E8-4C4C-B2E3-844AD62168CB}"/>
    <cellStyle name="Input 6 3 2" xfId="11347" xr:uid="{5E7C630C-3799-4389-A8B7-462A91DBD7CD}"/>
    <cellStyle name="Input 6 3 2 2" xfId="11348" xr:uid="{885F9FCB-B0D2-4ED6-9B5E-823504C81308}"/>
    <cellStyle name="Input 6 3 2_CHECK_FX" xfId="11349" xr:uid="{5A68C6D3-179D-4640-A703-76DA93B2E3D8}"/>
    <cellStyle name="Input 6 3 3" xfId="11350" xr:uid="{69E73AF0-7EE5-4E38-8B63-30857302F8E3}"/>
    <cellStyle name="Input 6 3 4" xfId="11351" xr:uid="{3B180C91-4C4B-44DA-8ABF-4150E3C53D9F}"/>
    <cellStyle name="Input 6 3_CHECK_FX" xfId="11352" xr:uid="{D11E4E07-08CF-49B5-ACCD-93FB7951D49D}"/>
    <cellStyle name="Input 6 4" xfId="11353" xr:uid="{2AEB53AA-1262-4517-A5BF-DC9645CE17E9}"/>
    <cellStyle name="Input 6 4 2" xfId="11354" xr:uid="{06187F1D-09BD-45F5-ADF9-D64C2581EFCF}"/>
    <cellStyle name="Input 6 4 2 2" xfId="11355" xr:uid="{3B3AFA7A-4951-4B54-8CC9-6C756341957D}"/>
    <cellStyle name="Input 6 4 2_CHECK_FX" xfId="11356" xr:uid="{B352D5E0-B2C5-4B4F-AC89-31F7C9D7896B}"/>
    <cellStyle name="Input 6 4 3" xfId="11357" xr:uid="{7F3C2AC1-E565-4C98-8489-3D59C81EAFC1}"/>
    <cellStyle name="Input 6 4 4" xfId="11358" xr:uid="{5C1C16E7-4796-43A4-BDF5-E03EAE74B025}"/>
    <cellStyle name="Input 6 4_CHECK_FX" xfId="11359" xr:uid="{47EC3D45-DC27-4C7E-9F7B-BC4D65795423}"/>
    <cellStyle name="Input 6 5" xfId="11360" xr:uid="{6D44B33C-E7CD-4EF0-B4B8-3A1B913F5BE7}"/>
    <cellStyle name="Input 6 5 2" xfId="11361" xr:uid="{8777ED93-18EE-482D-AE7B-DB239D4F5660}"/>
    <cellStyle name="Input 6 5_CHECK_FX" xfId="11362" xr:uid="{D684F2C1-87EE-4B3C-B477-C803FA9F9B30}"/>
    <cellStyle name="Input 6 6" xfId="11363" xr:uid="{07D78FF5-BCD5-4DA4-ABFE-8B888BA40E71}"/>
    <cellStyle name="Input 6 7" xfId="11364" xr:uid="{E1270FCA-E7D9-4AE4-87B4-49DF1DC5ACE5}"/>
    <cellStyle name="Input 6_CHECK_FX" xfId="11365" xr:uid="{2145F170-105A-4BBC-8AC3-3A749030EAD2}"/>
    <cellStyle name="Input 7" xfId="11366" xr:uid="{E9EF3F1A-8DBF-4CEE-B0C0-FE4E88CABD15}"/>
    <cellStyle name="Input 7 2" xfId="11367" xr:uid="{A8885902-9819-4248-B111-3D8F920DCB99}"/>
    <cellStyle name="Input 7 2 2" xfId="11368" xr:uid="{0C1D0F7B-5D5D-4035-92C0-05F5B4578C63}"/>
    <cellStyle name="Input 7 2 2 2" xfId="11369" xr:uid="{3173CBDF-8722-475A-8807-EF83ED21EDA4}"/>
    <cellStyle name="Input 7 2 2 2 2" xfId="11370" xr:uid="{7DD17575-A0CF-496A-815B-89C237A84D3E}"/>
    <cellStyle name="Input 7 2 2 2_CHECK_FX" xfId="11371" xr:uid="{ABA5BDEA-8749-48DC-8FDB-D5568C6FE5B6}"/>
    <cellStyle name="Input 7 2 2 3" xfId="11372" xr:uid="{856119A2-FB7B-4B19-801A-C91A9AFCFF58}"/>
    <cellStyle name="Input 7 2 2 4" xfId="11373" xr:uid="{3A423B73-2AA6-4E73-89F9-DC0F38CD87D8}"/>
    <cellStyle name="Input 7 2 2_CHECK_FX" xfId="11374" xr:uid="{E28946F3-C7BE-448B-B442-289EEBBC705D}"/>
    <cellStyle name="Input 7 2 3" xfId="11375" xr:uid="{7F80AA13-7F68-4B32-804B-D33F0E4EB0A8}"/>
    <cellStyle name="Input 7 2 3 2" xfId="11376" xr:uid="{B547AFD4-E9CD-4216-9B8E-A36386797658}"/>
    <cellStyle name="Input 7 2 3 2 2" xfId="11377" xr:uid="{6BA22F66-0688-4875-9AC8-02DFCC7515F5}"/>
    <cellStyle name="Input 7 2 3 2_CHECK_FX" xfId="11378" xr:uid="{6E1BEF01-9C2D-4AE2-99CF-FA816AEFF7AD}"/>
    <cellStyle name="Input 7 2 3 3" xfId="11379" xr:uid="{6CC9F8CA-5319-4725-BCC9-F2050E28FAF1}"/>
    <cellStyle name="Input 7 2 3 4" xfId="11380" xr:uid="{69C2DA9C-312C-4EDE-96ED-35DA6BB96184}"/>
    <cellStyle name="Input 7 2 3_CHECK_FX" xfId="11381" xr:uid="{0541A1E2-AFA9-4FC4-AFF0-4144AB26AF7C}"/>
    <cellStyle name="Input 7 2 4" xfId="11382" xr:uid="{50931402-9776-4B82-9032-F2BA035529FA}"/>
    <cellStyle name="Input 7 2 4 2" xfId="11383" xr:uid="{B5014DA5-D602-4369-AF8C-9081F0730AEB}"/>
    <cellStyle name="Input 7 2 4_CHECK_FX" xfId="11384" xr:uid="{FF23D2CA-D6F8-4371-BF62-D6EF4FC53C00}"/>
    <cellStyle name="Input 7 2 5" xfId="11385" xr:uid="{EFF3F72A-AEE6-4968-8791-C9350767D5D4}"/>
    <cellStyle name="Input 7 2 6" xfId="11386" xr:uid="{0E61E6AE-CFE3-4F19-8493-84CF159DCFA5}"/>
    <cellStyle name="Input 7 2_CHECK_FX" xfId="11387" xr:uid="{7CE79F52-F216-484A-9287-6D0F4465D482}"/>
    <cellStyle name="Input 7 3" xfId="11388" xr:uid="{92C6113F-94BA-46F9-B6AB-939107AD75BA}"/>
    <cellStyle name="Input 7 3 2" xfId="11389" xr:uid="{EA8E28FE-22CB-4DEF-B3E9-61EBF7AC2D8E}"/>
    <cellStyle name="Input 7 3 2 2" xfId="11390" xr:uid="{1D9C7706-761F-4D82-B839-8794721030B1}"/>
    <cellStyle name="Input 7 3 2_CHECK_FX" xfId="11391" xr:uid="{3F3246C6-C069-473E-8914-8C67D929D3BD}"/>
    <cellStyle name="Input 7 3 3" xfId="11392" xr:uid="{DDFC3C53-846F-425E-95B1-DF124DBCDE86}"/>
    <cellStyle name="Input 7 3 4" xfId="11393" xr:uid="{390B63DF-622D-4D3A-9D56-F6A9666420D1}"/>
    <cellStyle name="Input 7 3_CHECK_FX" xfId="11394" xr:uid="{CC38BC69-F41F-44BD-BC18-68B0C338248C}"/>
    <cellStyle name="Input 7 4" xfId="11395" xr:uid="{F484D595-2217-4A6C-B9E4-AA1C2B5B03A1}"/>
    <cellStyle name="Input 7 4 2" xfId="11396" xr:uid="{1E5BFFB1-8869-4F18-BCDC-2A96B21684EA}"/>
    <cellStyle name="Input 7 4 2 2" xfId="11397" xr:uid="{B2B94151-639B-446F-90C5-30DA3823C84E}"/>
    <cellStyle name="Input 7 4 2_CHECK_FX" xfId="11398" xr:uid="{F639AF82-8F23-424C-8A1D-C6E6A0FFFB8B}"/>
    <cellStyle name="Input 7 4 3" xfId="11399" xr:uid="{75488F7C-B191-4272-8063-D0A97DBAFEAA}"/>
    <cellStyle name="Input 7 4 4" xfId="11400" xr:uid="{ABEE2F7F-16BF-4FE3-99F1-BE2EE40E46E5}"/>
    <cellStyle name="Input 7 4_CHECK_FX" xfId="11401" xr:uid="{F41ECC00-B8CF-4D60-87D5-BDE946774D2D}"/>
    <cellStyle name="Input 7 5" xfId="11402" xr:uid="{B0CEF600-97F3-4B91-864F-2897B3495AE5}"/>
    <cellStyle name="Input 7 5 2" xfId="11403" xr:uid="{6F660E2A-7B44-4237-9B3F-F51DDDD4C23E}"/>
    <cellStyle name="Input 7 5_CHECK_FX" xfId="11404" xr:uid="{0C61DDE5-818C-48B8-A152-351CEB866DAA}"/>
    <cellStyle name="Input 7 6" xfId="11405" xr:uid="{92F62D19-F81F-46F5-BF6D-1511FA7ED2A6}"/>
    <cellStyle name="Input 7 7" xfId="11406" xr:uid="{DDBBB656-C747-460C-91BE-1C3F000BFF51}"/>
    <cellStyle name="Input 7_CHECK_FX" xfId="11407" xr:uid="{B970AEFB-D3EA-4886-AD57-A895006A328D}"/>
    <cellStyle name="Input 8" xfId="11408" xr:uid="{5F43B98A-6C1D-4010-A601-57FC294728C0}"/>
    <cellStyle name="Input 8 2" xfId="11409" xr:uid="{D859D790-1D55-4690-B766-40D8D2329E2E}"/>
    <cellStyle name="Input 8 2 2" xfId="11410" xr:uid="{4E3C69F5-2758-4B11-A78B-FCF1B8F1F027}"/>
    <cellStyle name="Input 8 2 2 2" xfId="11411" xr:uid="{B3DF4C2A-B474-4871-9CC8-3CC353A6E32D}"/>
    <cellStyle name="Input 8 2 2 2 2" xfId="11412" xr:uid="{E8ED302D-4558-4E4B-B766-F703DB60DA04}"/>
    <cellStyle name="Input 8 2 2 2_CHECK_FX" xfId="11413" xr:uid="{983ABC19-DCAC-4D98-9E11-19F0A95FA567}"/>
    <cellStyle name="Input 8 2 2 3" xfId="11414" xr:uid="{DB52000C-B299-4012-B085-F9706082150F}"/>
    <cellStyle name="Input 8 2 2 4" xfId="11415" xr:uid="{BDC8FE7B-138F-4F5D-948C-18DEE2CD6CB4}"/>
    <cellStyle name="Input 8 2 2_CHECK_FX" xfId="11416" xr:uid="{B3A51405-E1ED-469B-982D-B8F7458D0183}"/>
    <cellStyle name="Input 8 2 3" xfId="11417" xr:uid="{8BFCDBB1-7843-41EC-A222-5B1EC285AEB6}"/>
    <cellStyle name="Input 8 2 3 2" xfId="11418" xr:uid="{FF77BB93-2C26-4D94-9649-837CBB859EB0}"/>
    <cellStyle name="Input 8 2 3 2 2" xfId="11419" xr:uid="{D5F47BF0-310C-4BF3-8099-9F14D0247237}"/>
    <cellStyle name="Input 8 2 3 2_CHECK_FX" xfId="11420" xr:uid="{4F7E5BD4-BE2B-47F2-A01D-527079A3205F}"/>
    <cellStyle name="Input 8 2 3 3" xfId="11421" xr:uid="{C05F348F-9FCC-4867-8F7E-2C26BF791564}"/>
    <cellStyle name="Input 8 2 3 4" xfId="11422" xr:uid="{2111489C-AA6A-4B3A-BF74-F68B8995A2E8}"/>
    <cellStyle name="Input 8 2 3_CHECK_FX" xfId="11423" xr:uid="{9A4CE388-A6C2-4746-BDC7-389CDC6CB8DC}"/>
    <cellStyle name="Input 8 2 4" xfId="11424" xr:uid="{F19D2975-AFC2-4B26-898D-62B8A0719A38}"/>
    <cellStyle name="Input 8 2 4 2" xfId="11425" xr:uid="{9CA41683-0F45-4C11-A503-3759F5F23B5A}"/>
    <cellStyle name="Input 8 2 4_CHECK_FX" xfId="11426" xr:uid="{357462AE-0458-4833-BC24-3512DA76923D}"/>
    <cellStyle name="Input 8 2 5" xfId="11427" xr:uid="{65AE3734-B51B-4358-BABF-8966048C89C8}"/>
    <cellStyle name="Input 8 2 6" xfId="11428" xr:uid="{EA46A671-E550-43D4-8414-ED6D588C608D}"/>
    <cellStyle name="Input 8 2_CHECK_FX" xfId="11429" xr:uid="{081A65E0-8DF5-4496-AB46-83B08364D0C9}"/>
    <cellStyle name="Input 8 3" xfId="11430" xr:uid="{63B9031D-5D65-4F96-B06F-AC4DA4EE06D1}"/>
    <cellStyle name="Input 8 3 2" xfId="11431" xr:uid="{4CFA1954-CD20-4BC5-B7AE-729E93EB2D76}"/>
    <cellStyle name="Input 8 3 2 2" xfId="11432" xr:uid="{00D0AE45-7EC4-479A-9DEB-B40C6433C151}"/>
    <cellStyle name="Input 8 3 2_CHECK_FX" xfId="11433" xr:uid="{9A80A7E4-1D90-4317-BF17-5559DF1112A2}"/>
    <cellStyle name="Input 8 3 3" xfId="11434" xr:uid="{A16EB18F-16AB-4509-AF70-24F555715423}"/>
    <cellStyle name="Input 8 3 4" xfId="11435" xr:uid="{3488FC06-EB3B-4318-872A-15BE42A01E41}"/>
    <cellStyle name="Input 8 3_CHECK_FX" xfId="11436" xr:uid="{9642970D-8157-4C25-A9E6-CE8AD5E56261}"/>
    <cellStyle name="Input 8 4" xfId="11437" xr:uid="{7F874386-8C77-4308-86FE-FC491E787711}"/>
    <cellStyle name="Input 8 4 2" xfId="11438" xr:uid="{10C8EB68-C60A-4B3B-88D5-A652845DB07F}"/>
    <cellStyle name="Input 8 4 2 2" xfId="11439" xr:uid="{B0C22373-D88D-422A-B887-8EBE56BFBCDA}"/>
    <cellStyle name="Input 8 4 2_CHECK_FX" xfId="11440" xr:uid="{6480E226-5B8B-4114-9776-150EF44E1C5D}"/>
    <cellStyle name="Input 8 4 3" xfId="11441" xr:uid="{6DC3E539-8883-46E3-9273-DE2C477E55E2}"/>
    <cellStyle name="Input 8 4 4" xfId="11442" xr:uid="{FFECF280-F1E4-4F65-AE0C-862AA74794B4}"/>
    <cellStyle name="Input 8 4_CHECK_FX" xfId="11443" xr:uid="{9AA3B4A3-C273-4CE8-A359-CE322A72D586}"/>
    <cellStyle name="Input 8 5" xfId="11444" xr:uid="{A65C1C09-67FF-4E72-B22D-4321B0FB1442}"/>
    <cellStyle name="Input 8 5 2" xfId="11445" xr:uid="{1E77B156-9759-433E-BBD1-AF415F256BCF}"/>
    <cellStyle name="Input 8 5_CHECK_FX" xfId="11446" xr:uid="{A0DC2C31-79CD-4E8D-B4A0-0E03BAE31B58}"/>
    <cellStyle name="Input 8 6" xfId="11447" xr:uid="{2596F796-AB79-4F65-A909-4E9519E76009}"/>
    <cellStyle name="Input 8 7" xfId="11448" xr:uid="{8F111667-BD32-41CA-9B44-782449DA6DBE}"/>
    <cellStyle name="Input 8_CHECK_FX" xfId="11449" xr:uid="{60C5AB07-D6CF-44EE-954C-A3AFAC5F6A05}"/>
    <cellStyle name="Input 9" xfId="11450" xr:uid="{F9CEC509-E5DF-4C21-9DE6-14555BEBC03C}"/>
    <cellStyle name="Input 9 2" xfId="11451" xr:uid="{EFCDAB9D-88FD-43F2-88E4-95EF350969E6}"/>
    <cellStyle name="Input 9 2 2" xfId="11452" xr:uid="{6CBACB07-4A7C-42F5-99DF-37FA24B9028B}"/>
    <cellStyle name="Input 9 2_CHECK_FX" xfId="11453" xr:uid="{0194B9E3-ECA2-4560-9CDC-5F001922E1DF}"/>
    <cellStyle name="Input 9 3" xfId="11454" xr:uid="{B53D5919-76F7-4E39-8930-CC667032C595}"/>
    <cellStyle name="Input 9 4" xfId="11455" xr:uid="{6F81C469-2D5E-41C8-B99B-44CA3C624EC1}"/>
    <cellStyle name="Input 9_CHECK_FX" xfId="11456" xr:uid="{0132E352-E65B-4988-8C2C-DAB6581F1273}"/>
    <cellStyle name="Input Cells" xfId="11457" xr:uid="{B7095151-324E-4BFF-99B0-5BDB278F8657}"/>
    <cellStyle name="Input Normal" xfId="11458" xr:uid="{3AFC401B-0578-4B64-BF85-A0E7E15A0402}"/>
    <cellStyle name="Input Percent" xfId="11459" xr:uid="{52A02D26-11A6-4B07-9938-84B1C31FC505}"/>
    <cellStyle name="input value" xfId="11460" xr:uid="{3ABE449E-988A-468C-BD35-D68EA0DB658E}"/>
    <cellStyle name="Inputaccnumber" xfId="11461" xr:uid="{0EC46E12-2A11-49DD-A024-2A8D9B9BECCB}"/>
    <cellStyle name="Inputaccnumberlk" xfId="11462" xr:uid="{F3D3F272-16C5-427C-A611-9EC776126BE9}"/>
    <cellStyle name="Inputaccnumneg" xfId="11463" xr:uid="{3A88EA21-71F7-4BFF-9104-808A7A979E3A}"/>
    <cellStyle name="Inputaccnumneglck" xfId="11464" xr:uid="{C37C4242-FC73-4A77-855C-176BDE195A36}"/>
    <cellStyle name="Inputaccnumneglk" xfId="11465" xr:uid="{727AC5E7-D207-43B1-94C5-65F8DB2412DD}"/>
    <cellStyle name="Inputaccnumpas" xfId="11466" xr:uid="{D5106836-05EA-4B7C-963C-CD9EC4766BB2}"/>
    <cellStyle name="Inputaccnumpaslk" xfId="11467" xr:uid="{4E6E3265-AADE-4422-9698-B955EC6D65FE}"/>
    <cellStyle name="Inputaccnumpz" xfId="11468" xr:uid="{A813B45C-BB2B-4BE7-AF85-6E5DBEC885D4}"/>
    <cellStyle name="Inputaccnumpzlk" xfId="11469" xr:uid="{E0E81E63-3359-4B9E-93FE-48763268C7C9}"/>
    <cellStyle name="Inputadjentrycr" xfId="11470" xr:uid="{D418FC27-77B9-4E55-B269-59D1D1A6EEA7}"/>
    <cellStyle name="Inputadjentrycrlk" xfId="11471" xr:uid="{F12678A9-168F-422D-A2C6-D32AD1B8722C}"/>
    <cellStyle name="Inputadjentrydr" xfId="11472" xr:uid="{CF804E7C-4192-4349-97A5-998A0738DC8F}"/>
    <cellStyle name="Inputadjentrydrlk" xfId="11473" xr:uid="{D604399F-8CCB-4C17-97AA-6A1C9D6F54CE}"/>
    <cellStyle name="Inputbsdate" xfId="11474" xr:uid="{C26B9A10-C522-413F-8FEF-E9820885CE5F}"/>
    <cellStyle name="InputCurrency" xfId="11475" xr:uid="{3D86B2D4-CD3F-42F3-B584-8CA553961BA9}"/>
    <cellStyle name="Inputdate" xfId="11476" xr:uid="{719F268A-69BA-4B96-B0D1-7941C1FE1881}"/>
    <cellStyle name="Inputdatelk" xfId="11477" xr:uid="{C62B86CF-9FCC-4F19-B40B-276C6B1BDC93}"/>
    <cellStyle name="Inputexplain" xfId="11478" xr:uid="{8BEB5DBB-1D9F-43BB-A5AB-257429106BD1}"/>
    <cellStyle name="Inputexplainlk" xfId="11479" xr:uid="{1DF132D9-84AC-4179-8CD6-C03D8467C309}"/>
    <cellStyle name="Inputfigsc" xfId="11480" xr:uid="{3F35F65B-2303-497B-B249-DCB5F5D197A6}"/>
    <cellStyle name="InputL - Style6" xfId="11481" xr:uid="{BB0E4BD6-5C26-43DA-885E-C0EC70DDC1B2}"/>
    <cellStyle name="Inputname" xfId="11482" xr:uid="{A56446FC-BC4C-4E13-A5C6-F5A828CD8057}"/>
    <cellStyle name="Inputnamecypt10" xfId="11483" xr:uid="{4B52B702-9A71-4EF3-A4B0-8A72E00FFB27}"/>
    <cellStyle name="Inputnamecypt12" xfId="11484" xr:uid="{46211E0E-E3A1-4A45-97DF-B11E81890A44}"/>
    <cellStyle name="Inputnamelk" xfId="11485" xr:uid="{F368FBC5-964B-4290-9897-FD423A4A8F60}"/>
    <cellStyle name="Inputnamelk 2" xfId="11486" xr:uid="{F8D4385B-E114-4245-83F4-B190B92F01F3}"/>
    <cellStyle name="Inputnamelk_CHECK_FX" xfId="11487" xr:uid="{C7553514-A348-4ED1-9D84-6BA6BC3E3269}"/>
    <cellStyle name="InputNormal" xfId="11488" xr:uid="{670C5052-F07E-4379-BDEF-7FF4E516675B}"/>
    <cellStyle name="Inputnumbacc" xfId="11489" xr:uid="{5ECE0571-BF44-4F9E-838A-64F11FFF8BFB}"/>
    <cellStyle name="Inputnumbaccid" xfId="11490" xr:uid="{B3CFD755-3AB1-4237-AD1A-50197011AB7D}"/>
    <cellStyle name="Inputnumbaccpt" xfId="11491" xr:uid="{6869AFF9-BE8F-4550-A31E-80AD05A91D61}"/>
    <cellStyle name="Inputnumbaccpttl" xfId="11492" xr:uid="{D1CA563A-8C2D-475B-8BE1-006385F3A83E}"/>
    <cellStyle name="Inputnumbaccyuz" xfId="11493" xr:uid="{7F5AAC0C-D8CA-439E-ACEF-38D2A0807A01}"/>
    <cellStyle name="Inputnumber" xfId="11494" xr:uid="{6EB5C961-1830-4FFA-B08F-8B600EB7FAF4}"/>
    <cellStyle name="Inputnumberpt" xfId="11495" xr:uid="{AC6EB1DE-E4FD-43A8-B8D4-161C2CFFF6AE}"/>
    <cellStyle name="inputpercent_Assumptions" xfId="11496" xr:uid="{CD0F32B7-CBCB-41EE-B750-FC729D8B4AD1}"/>
    <cellStyle name="Inputpresentlk" xfId="11497" xr:uid="{732E6A10-68FA-45C2-AA2F-49151D7D362B}"/>
    <cellStyle name="Inputrstddate" xfId="11498" xr:uid="{2455CA5F-1A7E-466A-90C3-ECDD06AADCFA}"/>
    <cellStyle name="Inputyearlk" xfId="11499" xr:uid="{B758FCAE-F924-4A17-8852-D7FE56565C18}"/>
    <cellStyle name="Inpyear" xfId="11500" xr:uid="{F3AF196C-7C8B-4013-940B-2C3956EF0405}"/>
    <cellStyle name="Insatisfaisant" xfId="11501" xr:uid="{2517D47D-317A-4755-9694-02135E95E8AD}"/>
    <cellStyle name="Invoer" xfId="11502" xr:uid="{95422C15-5A67-46BC-8E38-243087558E8D}"/>
    <cellStyle name="Invoer 2" xfId="11503" xr:uid="{21D23E96-9EEC-4E19-B09A-ED3A5B220AB6}"/>
    <cellStyle name="Invoer 2 2" xfId="11504" xr:uid="{F9154B47-CE15-47CD-8C00-8C452944B7EC}"/>
    <cellStyle name="Invoer 2 3" xfId="11505" xr:uid="{E78F51FB-08E1-4B29-B83D-66AD17737BF6}"/>
    <cellStyle name="Invoer 2 4" xfId="11506" xr:uid="{AD528D07-4EA6-49E2-9087-EBC4A215317C}"/>
    <cellStyle name="Invoer 2 5" xfId="11507" xr:uid="{BDB22DA0-8C30-462C-AF6D-49373C797CEA}"/>
    <cellStyle name="Invoer 2_AgeSa_NewFormat" xfId="11508" xr:uid="{1AE431A2-5838-4CF4-99EA-F5A320601691}"/>
    <cellStyle name="Invoer 3" xfId="11509" xr:uid="{3DF2CF8F-E833-42F4-8990-B74ACBF46383}"/>
    <cellStyle name="Invoer 4" xfId="11510" xr:uid="{6358E4B3-73F2-44DC-84D1-7776FD86E7A8}"/>
    <cellStyle name="Invoer 5" xfId="11511" xr:uid="{3C5DE29E-35ED-45E3-8728-7A2BECF53F39}"/>
    <cellStyle name="Invoer 6" xfId="11512" xr:uid="{96730B68-57C7-44B4-BE42-C8938DD78A89}"/>
    <cellStyle name="Invoer_AgeSa_NewFormat" xfId="11513" xr:uid="{15B98BE1-1A20-4AF9-A842-C3E5D1D42415}"/>
    <cellStyle name="İşaretli Hücre 2" xfId="11514" xr:uid="{0EFFCC40-7512-4C97-A056-E888BA6BC27C}"/>
    <cellStyle name="İşaretli Hücre 2 2" xfId="11515" xr:uid="{E934C98E-75F0-41BC-A245-515465EB5735}"/>
    <cellStyle name="İşaretli Hücre 2_CHECK_FX" xfId="11516" xr:uid="{352793F5-533F-40ED-8256-0352DC9846D6}"/>
    <cellStyle name="Ivan" xfId="11517" xr:uid="{E3A6CCBE-011E-4048-925F-7BA5B780C211}"/>
    <cellStyle name="Ivan 2" xfId="11518" xr:uid="{E320CFCB-6946-458B-A513-04F91BEC2475}"/>
    <cellStyle name="Ivan_CHECK_FX" xfId="11519" xr:uid="{442DE54C-474D-47BE-940C-B7B7C3B7EE9D}"/>
    <cellStyle name="İyi 2" xfId="11520" xr:uid="{3D424E7C-8187-42EC-9A0C-1C4C03D394B8}"/>
    <cellStyle name="İyi 2 2" xfId="11521" xr:uid="{D632BDC2-4E8D-4B1E-8BE6-1A60E837C973}"/>
    <cellStyle name="İyi 2 2 2" xfId="11522" xr:uid="{F2E26065-720D-4224-82F5-B5A4CB963DB5}"/>
    <cellStyle name="İyi 2 2 2 2" xfId="11523" xr:uid="{1BA8B881-6BD9-4A88-9ABA-C3BC12253787}"/>
    <cellStyle name="İyi 2 2 2_CHECK_FX" xfId="11524" xr:uid="{D1071B56-9263-49A6-9132-CBB6B9E49AA9}"/>
    <cellStyle name="İyi 2 2 3" xfId="11525" xr:uid="{1D08ECAC-B03A-46D6-B5F1-F1BE7D41EDB8}"/>
    <cellStyle name="İyi 2 2_CHECK_FX" xfId="11526" xr:uid="{ECABE2FE-BF57-4929-BE38-909F49DB9EB3}"/>
    <cellStyle name="İyi 2 3" xfId="11527" xr:uid="{C3173732-4E68-4FAB-8912-8C12084ECB08}"/>
    <cellStyle name="İyi 2_CHECK_FX" xfId="11528" xr:uid="{E7DD0407-B01B-4917-9752-E7BF5DDF1889}"/>
    <cellStyle name="İzlenen Köprü" xfId="11529" xr:uid="{9B282CF1-5A1C-430A-A87B-D4DA078514E6}"/>
    <cellStyle name="Jegyzet" xfId="11530" xr:uid="{B4B427D9-8E12-4CEB-95F7-8F5A728654CE}"/>
    <cellStyle name="Jegyzet 2" xfId="11531" xr:uid="{93B78D6F-BE32-4C08-BE57-5132D3B00DE2}"/>
    <cellStyle name="Jegyzet 2 2" xfId="11532" xr:uid="{006AFC2F-D8A3-4D68-B21D-12269F50C2B7}"/>
    <cellStyle name="Jegyzet 2 3" xfId="11533" xr:uid="{8A70A3AA-4DA0-404F-985E-68EF666D7A89}"/>
    <cellStyle name="Jegyzet 2 4" xfId="11534" xr:uid="{2F3FDEFE-A938-4919-B43C-44F069104906}"/>
    <cellStyle name="Jegyzet 2 5" xfId="11535" xr:uid="{BDADC51C-6910-4742-AD86-3BEEED20C27A}"/>
    <cellStyle name="Jegyzet 2_AgeSa_NewFormat" xfId="11536" xr:uid="{CFD0BC20-09F4-4230-8F92-8B5278A41401}"/>
    <cellStyle name="Jegyzet 3" xfId="11537" xr:uid="{D0EA8638-40E3-4C10-81C6-5FFD90DB2D81}"/>
    <cellStyle name="Jegyzet 4" xfId="11538" xr:uid="{DD1BCA7A-642F-48D3-A47D-84F85BAFBA6F}"/>
    <cellStyle name="Jegyzet 5" xfId="11539" xr:uid="{2CB32207-66F1-43C0-AE22-0923A6AE4EBC}"/>
    <cellStyle name="Jegyzet 6" xfId="11540" xr:uid="{18033A6B-C6B9-4F0F-8A68-A01327332CA2}"/>
    <cellStyle name="Jegyzet_AgeSa_NewFormat" xfId="11541" xr:uid="{A1C5D52A-ACE6-40A2-994E-A9FA83E22E3F}"/>
    <cellStyle name="Jelölőszín (1)" xfId="11542" xr:uid="{59BF73C6-96BA-489F-8E2F-EA2982279871}"/>
    <cellStyle name="Jelölőszín (2)" xfId="11543" xr:uid="{5D1E6A25-786A-43AD-BACF-1F0D96690F0E}"/>
    <cellStyle name="Jelölőszín (3)" xfId="11544" xr:uid="{56B009A5-9A99-4B1E-BB97-D2470E2BD038}"/>
    <cellStyle name="Jelölőszín (4)" xfId="11545" xr:uid="{B29B6EE5-21C9-41AB-BFC8-F5AC467F7DF1}"/>
    <cellStyle name="Jelölőszín (5)" xfId="11546" xr:uid="{E69E832F-1907-480F-B075-32C500EB457E}"/>
    <cellStyle name="Jelölőszín (6)" xfId="11547" xr:uid="{F5E4896E-36A0-4BA6-A0E6-10CD508C5203}"/>
    <cellStyle name="Jomma [0]_laroux_mud plant bolted_laroux" xfId="11548" xr:uid="{02543DAC-492E-4059-8201-5CE93C32DD77}"/>
    <cellStyle name="Komma [0]_Blad1" xfId="11549" xr:uid="{EDB3B295-E401-4855-9A0F-CF1E660A0A06}"/>
    <cellStyle name="Komma_Blad1" xfId="11550" xr:uid="{17684DEA-69FC-42B1-94DC-92AD35315E1E}"/>
    <cellStyle name="Kop 1" xfId="11551" xr:uid="{4FA61FD1-8E54-481C-8564-CF5960ED375E}"/>
    <cellStyle name="Kop 2" xfId="11552" xr:uid="{338957E5-88D9-4E9B-B836-640EAD13AB4D}"/>
    <cellStyle name="Kop 3" xfId="11553" xr:uid="{3F7AF52B-BAD8-4C04-8A3B-922595DB7A9E}"/>
    <cellStyle name="Kop 4" xfId="11554" xr:uid="{C44F34E8-6667-4B97-8ED3-259260C58F5E}"/>
    <cellStyle name="Kop1 - Style4" xfId="11555" xr:uid="{CE261780-20CB-4326-BEAE-76EB508854D3}"/>
    <cellStyle name="KOP1 - Style6" xfId="11556" xr:uid="{9B7090D6-186C-4730-95F3-BD8C267A8DEA}"/>
    <cellStyle name="Kop1 - Style8" xfId="11557" xr:uid="{E3C5B391-EF16-4795-AE09-E8F1F5236E9F}"/>
    <cellStyle name="Kop2 - Style3" xfId="11558" xr:uid="{A6DF713F-B631-4541-83E0-19D78DFB7D70}"/>
    <cellStyle name="Kop2 - Style5" xfId="11559" xr:uid="{868159E6-AD97-44CB-8678-35AC811D6572}"/>
    <cellStyle name="KOP2 - Style7" xfId="11560" xr:uid="{465DD725-7925-45DB-BD2B-A225C4F26FE7}"/>
    <cellStyle name="Köprü" xfId="11561" xr:uid="{59242BBB-79CE-4BBC-AD70-1FE22C5F0BCF}"/>
    <cellStyle name="Köprü 2" xfId="11562" xr:uid="{B54AA743-A691-41BF-9976-CDFA815B41FA}"/>
    <cellStyle name="Köprü 3" xfId="11563" xr:uid="{5C45AB5B-C148-4F3B-942E-9505B04F0B94}"/>
    <cellStyle name="Köprü_CHECK_FX" xfId="11564" xr:uid="{D68F4ADB-52DD-469E-B9E1-7FFF7E3234E0}"/>
    <cellStyle name="Kötü 2" xfId="11565" xr:uid="{F3E999A3-6177-4885-817D-F01D8B881021}"/>
    <cellStyle name="Kötü 2 2" xfId="11566" xr:uid="{04FCC291-30BD-40CC-99A9-29E89F0BF1F1}"/>
    <cellStyle name="Kötü 2 2 2" xfId="11567" xr:uid="{F7A90703-222D-46B9-9CDE-9361DBF957F2}"/>
    <cellStyle name="Kötü 2 2 2 2" xfId="11568" xr:uid="{F47CE85E-611C-45E8-A887-5F5EA0DCF567}"/>
    <cellStyle name="Kötü 2 2 2_CHECK_FX" xfId="11569" xr:uid="{9736E9BC-9812-494A-993D-9FF4ADEDE410}"/>
    <cellStyle name="Kötü 2 2 3" xfId="11570" xr:uid="{6A22D3FA-73F4-48D9-9044-BD250C1BE3E1}"/>
    <cellStyle name="Kötü 2 2_CHECK_FX" xfId="11571" xr:uid="{D0205A0D-1882-40AD-847F-FF7471162943}"/>
    <cellStyle name="Kötü 2 3" xfId="11572" xr:uid="{957D8EAF-5E30-49A7-AB7E-E3F75B7F32D6}"/>
    <cellStyle name="Kötü 2_CHECK_FX" xfId="11573" xr:uid="{3EA51B94-3B39-4692-A3DD-9BC06D127C09}"/>
    <cellStyle name="Laskenta" xfId="11574" xr:uid="{33A098E0-24E8-4FA2-96EA-E2B5ED1A8268}"/>
    <cellStyle name="Laskenta 2" xfId="11575" xr:uid="{31A9D571-B619-4757-86AF-CDD3E9A2330D}"/>
    <cellStyle name="Laskenta 2 2" xfId="11576" xr:uid="{3EAC4320-28E0-4FAD-B4B8-8CE5FA545629}"/>
    <cellStyle name="Laskenta 2 3" xfId="11577" xr:uid="{9E9DC5E8-0F28-4C12-AD09-1E2370655120}"/>
    <cellStyle name="Laskenta 2 4" xfId="11578" xr:uid="{3DA4A14F-7D21-4628-A934-83F8FCCA46EA}"/>
    <cellStyle name="Laskenta 2 5" xfId="11579" xr:uid="{ECE1A1E1-BC8B-48FD-B858-0C4CA8F51DCB}"/>
    <cellStyle name="Laskenta 2_AgeSa_NewFormat" xfId="11580" xr:uid="{7C268E78-7DA2-421D-8C10-AE5C93DD98CE}"/>
    <cellStyle name="Laskenta 3" xfId="11581" xr:uid="{B2D670E5-0D3C-426E-AE00-E44A2214F961}"/>
    <cellStyle name="Laskenta 4" xfId="11582" xr:uid="{9E1F13AF-A79A-43C8-8E49-15711DBE3B7C}"/>
    <cellStyle name="Laskenta 5" xfId="11583" xr:uid="{2D342004-F30B-40D9-923E-E64EB6FD0F4E}"/>
    <cellStyle name="Laskenta 6" xfId="11584" xr:uid="{48457FE5-BA0B-4701-AD4A-148DC6347359}"/>
    <cellStyle name="Laskenta_AgeSa_NewFormat" xfId="11585" xr:uid="{521D9F80-D1DC-4A9E-B3CF-0458EA313591}"/>
    <cellStyle name="layout print" xfId="11586" xr:uid="{7229A0EE-8A1C-4217-8EF8-37F3DC645679}"/>
    <cellStyle name="layout print 2" xfId="11587" xr:uid="{80F9ABA4-E333-4549-BEF0-2069704750F4}"/>
    <cellStyle name="layout print 3" xfId="11588" xr:uid="{69464579-72AF-4F65-A762-9DB37FC79866}"/>
    <cellStyle name="layout print 4" xfId="11589" xr:uid="{A833C00D-18B1-4FFC-A2BD-DA265D90529D}"/>
    <cellStyle name="layout print 5" xfId="11590" xr:uid="{FC72C6D2-C692-4608-8BCB-7CD094393040}"/>
    <cellStyle name="layout print 6" xfId="11591" xr:uid="{A9E3E07A-CB72-4845-A24C-7F2B66E9891B}"/>
    <cellStyle name="layout print_CHECK_FX" xfId="11592" xr:uid="{473C5BA1-B2BE-4BE7-95A3-D6577CFB807C}"/>
    <cellStyle name="Left - Style7" xfId="11593" xr:uid="{763F79B6-0685-47F8-A807-6FA5DD46C2FF}"/>
    <cellStyle name="Lien hypertexte" xfId="11594" xr:uid="{BB48207C-7979-4886-98B6-210E564D00D8}"/>
    <cellStyle name="Lines" xfId="11595" xr:uid="{7F6E4A10-3ABE-4DDE-8C2D-C17A5AB40BC1}"/>
    <cellStyle name="Link Currency (0)" xfId="11596" xr:uid="{E55F3FAE-0E28-4111-BAA0-0E4F8C565152}"/>
    <cellStyle name="Link Currency (2)" xfId="11597" xr:uid="{FBBC2144-57E6-421B-B53D-3785DF845404}"/>
    <cellStyle name="Link Units (0)" xfId="11598" xr:uid="{6435B498-D0A6-4A02-89FD-9CE2BE126635}"/>
    <cellStyle name="Link Units (1)" xfId="11599" xr:uid="{EC40DE6B-803E-4C58-9924-501A2BCCEEFF}"/>
    <cellStyle name="Link Units (2)" xfId="11600" xr:uid="{321987D7-3590-4FED-963C-B91923A0CA4E}"/>
    <cellStyle name="Linked Cell 2" xfId="11601" xr:uid="{EAE2CA5E-0539-4FF3-9EB6-974F83A4F3A0}"/>
    <cellStyle name="Linked Cell 2 2" xfId="11602" xr:uid="{2A254BFC-F624-475F-A1BD-FBD164A6403A}"/>
    <cellStyle name="Linked Cell 2_AgeSa_NewFormat" xfId="11603" xr:uid="{4F8C94BC-498D-4739-AB58-E7569F116A06}"/>
    <cellStyle name="Linked Cell 3" xfId="11604" xr:uid="{2C518293-DC89-464C-A1F7-59CDC75FFC3A}"/>
    <cellStyle name="Linked Cell 3 2" xfId="11605" xr:uid="{62BFDF9A-2926-4AAD-96A2-03D735F32FEB}"/>
    <cellStyle name="Linked Cell 3_CHECK_FX" xfId="11606" xr:uid="{A705FED9-D2B3-4D9D-8122-EFBAB6D73776}"/>
    <cellStyle name="Linked Cell 4" xfId="11607" xr:uid="{1B4FEA29-42FF-4EF0-9A1B-C22A1C231136}"/>
    <cellStyle name="Linked Cell 4 2" xfId="11608" xr:uid="{E0129080-8651-4489-9C83-2463B9C5877A}"/>
    <cellStyle name="Linked Cell 4_CHECK_FX" xfId="11609" xr:uid="{FF704949-770A-42D9-ACF4-FADDCB2657F8}"/>
    <cellStyle name="Linked Cell 5" xfId="11610" xr:uid="{B7CE9514-8360-4FDA-9962-649413B70500}"/>
    <cellStyle name="Linked Cell 5 2" xfId="11611" xr:uid="{44433D05-70F2-442E-B011-006CE7655609}"/>
    <cellStyle name="Linked Cell 5_CHECK_FX" xfId="11612" xr:uid="{5539C3E6-1923-4F06-B62B-4B75EBD82F78}"/>
    <cellStyle name="Linked Cell 6" xfId="11613" xr:uid="{A779A067-E4D4-47E8-8294-ECE9116BCF1C}"/>
    <cellStyle name="Linked Cell 6 2" xfId="11614" xr:uid="{31CF2529-4A61-422D-85AC-47618F8F016B}"/>
    <cellStyle name="Linked Cell 6_CHECK_FX" xfId="11615" xr:uid="{1601CA79-02CE-4F1E-9F20-8EFA1EADB59D}"/>
    <cellStyle name="Linked Cell 7" xfId="11616" xr:uid="{7F4F5927-AD5A-413E-9CF1-F75C2000E2F0}"/>
    <cellStyle name="Linked Cell 7 2" xfId="11617" xr:uid="{7513139B-E7AD-4DFD-8824-777D467AD818}"/>
    <cellStyle name="Linked Cell 7_CHECK_FX" xfId="11618" xr:uid="{408FA0C9-2E10-49B9-A779-43101E0A9AF9}"/>
    <cellStyle name="Linked Cell 8" xfId="11619" xr:uid="{2EB6BCAD-A630-4B91-AFDF-6A4EFBDA5582}"/>
    <cellStyle name="Linked Cell 8 2" xfId="11620" xr:uid="{2EBFCB2A-CE6A-45C4-A773-7C2EED00BAA0}"/>
    <cellStyle name="Linked Cell 8_CHECK_FX" xfId="11621" xr:uid="{C03B2DE2-34A2-4086-8882-94634A7867D8}"/>
    <cellStyle name="Linked Cell 9" xfId="11622" xr:uid="{5E35B588-5C89-4A52-B6B6-238A442A0CE9}"/>
    <cellStyle name="Linked Cells" xfId="11623" xr:uid="{B62AE83F-430F-40EF-80AB-D9E9FCE53250}"/>
    <cellStyle name="Linkitetty solu" xfId="11624" xr:uid="{676DD7F8-B31D-4779-AA30-05C0AFA349AF}"/>
    <cellStyle name="Lynbot - Style7" xfId="11625" xr:uid="{3DB77389-3CC9-4E65-A2EB-5B2E6044CFD7}"/>
    <cellStyle name="Lyntop - Style5" xfId="11626" xr:uid="{8785A18C-336B-42D2-9A6A-B62D028F43BE}"/>
    <cellStyle name="Lyntop - Style6" xfId="11627" xr:uid="{AB0757AE-F839-4194-A046-692985D5AA27}"/>
    <cellStyle name="lyntop - Style8" xfId="11628" xr:uid="{4FABEE77-903A-4A20-A7B5-D54D1343CA79}"/>
    <cellStyle name="M/D" xfId="11629" xr:uid="{F3BA3F70-6580-4446-8FB8-21A4F5A3699D}"/>
    <cellStyle name="M/D 10" xfId="11630" xr:uid="{BC7EF5A8-C64F-4E68-B825-A23985066EF1}"/>
    <cellStyle name="M/D 2" xfId="11631" xr:uid="{0DB7636E-F983-48E2-9D60-F8F31C27C73E}"/>
    <cellStyle name="M/D 3" xfId="11632" xr:uid="{4B79CD51-C33C-44B8-B691-31D2624C0D94}"/>
    <cellStyle name="M/D 4" xfId="11633" xr:uid="{33984E2F-447E-42B9-8387-F8268D1B99C3}"/>
    <cellStyle name="M/D 5" xfId="11634" xr:uid="{BAE10261-3FEE-41E7-BDE0-1B19DEA40888}"/>
    <cellStyle name="M/D 6" xfId="11635" xr:uid="{6CB32506-3C72-4397-A23B-C759E9BE9326}"/>
    <cellStyle name="M/D 7" xfId="11636" xr:uid="{5D6572C2-36EC-47B0-9364-D0C7017F71C8}"/>
    <cellStyle name="M/D 8" xfId="11637" xr:uid="{9BAA3A37-CA4C-45B0-886A-EF480086C23E}"/>
    <cellStyle name="M/D 9" xfId="11638" xr:uid="{35B46557-768D-46EB-B84D-850578A7D3EA}"/>
    <cellStyle name="M/D_CHECK_FX" xfId="11639" xr:uid="{3AB58FDC-ED53-43F2-B29F-CEAFC48C2964}"/>
    <cellStyle name="MAINHEADER" xfId="11640" xr:uid="{815A7A28-62F9-4A97-A046-E18F7909F31C}"/>
    <cellStyle name="MAINHEADER 2" xfId="11641" xr:uid="{8C31AE2B-EB2F-4508-9320-14AE27A137E5}"/>
    <cellStyle name="MAINHEADER_CHECK_FX" xfId="11642" xr:uid="{8362326B-0EA9-44DE-8363-1AAB2F210923}"/>
    <cellStyle name="MARGIN" xfId="11643" xr:uid="{D4CB73D2-6002-4142-8D62-85592F0A5C7A}"/>
    <cellStyle name="MARGIN 2" xfId="11644" xr:uid="{FAD8BD72-6883-4EB9-9175-35EED218F12E}"/>
    <cellStyle name="MARGIN 3" xfId="11645" xr:uid="{B7572969-18E8-45A2-8207-AF38014395AB}"/>
    <cellStyle name="MARGIN_CHECK_FX" xfId="11646" xr:uid="{D90D8358-9DD8-47B4-869D-D6CD8FE8035E}"/>
    <cellStyle name="MARKA" xfId="11647" xr:uid="{BBA2F334-0E50-40D2-A971-9BB35776B35B}"/>
    <cellStyle name="MARKA 2" xfId="11648" xr:uid="{B77453B3-5132-4E8E-882D-6825F32C881E}"/>
    <cellStyle name="MARKA_CHECK_FX" xfId="11649" xr:uid="{F6748F2E-4F41-43AF-9BC1-272ACFFD69AC}"/>
    <cellStyle name="Matrix" xfId="11650" xr:uid="{F1450D70-39CF-4A88-8C3B-C8FC91510534}"/>
    <cellStyle name="Migliaia (0)" xfId="11651" xr:uid="{420EF232-8A9B-4D24-B1A6-DC2C06EDBD51}"/>
    <cellStyle name="Migliaia [0]_EcoFin 1 Seconda Fase" xfId="11652" xr:uid="{DA5288B5-B989-40FD-AA2F-945BB487A0E9}"/>
    <cellStyle name="Migliaia_cross border" xfId="11653" xr:uid="{D2ABCAFF-0F03-4107-80BB-A8898EDFA6BB}"/>
    <cellStyle name="Millares [0]_10 AVERIAS MASIVAS + ANT" xfId="11654" xr:uid="{28478712-1A7F-461D-8344-84AA22547884}"/>
    <cellStyle name="Millares_10 AVERIAS MASIVAS + ANT" xfId="11655" xr:uid="{0938C4FD-23CD-4721-923D-07F73B7CEF6E}"/>
    <cellStyle name="Milliers [0]_!!!GO" xfId="11656" xr:uid="{73BA9FD1-3B15-4A6E-8ED3-35107843D6DD}"/>
    <cellStyle name="Milliers 10" xfId="11657" xr:uid="{F432A998-327E-4221-A059-1577DA46F931}"/>
    <cellStyle name="Milliers 2" xfId="11658" xr:uid="{C82FA51A-96BC-4E14-8694-3D2A580EACF7}"/>
    <cellStyle name="Milliers 3" xfId="11659" xr:uid="{8FB9ECDB-182C-4E81-A88F-0898E200D26B}"/>
    <cellStyle name="Milliers_!!!GO" xfId="11660" xr:uid="{9D1B3F8F-2882-4FDC-AE8B-73FB0FD70A3A}"/>
    <cellStyle name="MM/DD" xfId="11661" xr:uid="{34EB8B3D-4EEC-4F3A-BF49-9314DA11BAAD}"/>
    <cellStyle name="MM/DD 10" xfId="11662" xr:uid="{7DDB3F6C-1AAA-4EA5-A2DA-B9689BA8AFC8}"/>
    <cellStyle name="MM/DD 2" xfId="11663" xr:uid="{89755A81-E42E-4347-B49A-24CF09EC02CE}"/>
    <cellStyle name="MM/DD 3" xfId="11664" xr:uid="{5FD033B8-5DBE-455B-8B49-B7C65A19AA87}"/>
    <cellStyle name="MM/DD 4" xfId="11665" xr:uid="{E7A7177F-E26C-40C9-8C3E-DFC00643DE5B}"/>
    <cellStyle name="MM/DD 5" xfId="11666" xr:uid="{CAFF7876-8A5A-4E37-BF60-1FF8FBFCAAE1}"/>
    <cellStyle name="MM/DD 6" xfId="11667" xr:uid="{4ED644C6-4827-407F-A59C-4C2855E8CEDB}"/>
    <cellStyle name="MM/DD 7" xfId="11668" xr:uid="{CBB89017-3F5D-4AB9-8578-4DD108E45E08}"/>
    <cellStyle name="MM/DD 8" xfId="11669" xr:uid="{7AFD17DB-FFEF-489B-9035-B102B8C6F7ED}"/>
    <cellStyle name="MM/DD 9" xfId="11670" xr:uid="{C1C6BDD9-31F0-4E6F-9B0B-675FDC741A36}"/>
    <cellStyle name="MM/DD_CHECK_FX" xfId="11671" xr:uid="{E7A1E0B7-F364-4C23-BCBE-55402F2D937A}"/>
    <cellStyle name="MM/YY" xfId="11672" xr:uid="{D4F0F8AD-F52B-49AB-A6CB-AD1E6BEF1C53}"/>
    <cellStyle name="MM/YY 10" xfId="11673" xr:uid="{740B77FA-4882-4675-AA97-C50BA8677C95}"/>
    <cellStyle name="MM/YY 2" xfId="11674" xr:uid="{B47A41AB-B4E3-4EC9-8B52-619FA9EC42B3}"/>
    <cellStyle name="MM/YY 3" xfId="11675" xr:uid="{D7EC39C8-FAC7-4673-99B3-DFE4ADB24568}"/>
    <cellStyle name="MM/YY 4" xfId="11676" xr:uid="{2FB4E2E0-BAC3-4964-91BE-6A11E6EBBCFA}"/>
    <cellStyle name="MM/YY 5" xfId="11677" xr:uid="{8E7B8A9B-66AE-462B-AD2B-52161893B6C4}"/>
    <cellStyle name="MM/YY 6" xfId="11678" xr:uid="{CEBE5052-4F4E-4907-82B1-C83E0A11D340}"/>
    <cellStyle name="MM/YY 7" xfId="11679" xr:uid="{D03B4683-5933-430E-AC53-B7AC30A26910}"/>
    <cellStyle name="MM/YY 8" xfId="11680" xr:uid="{DA968B04-C491-41A8-B118-136FCAE2D300}"/>
    <cellStyle name="MM/YY 9" xfId="11681" xr:uid="{8FC56959-557B-40A8-9B48-1ED4AAD6BE90}"/>
    <cellStyle name="MM/YY_CHECK_FX" xfId="11682" xr:uid="{C00E1174-487F-424C-A2DC-9A5994884B89}"/>
    <cellStyle name="MMM 'YY" xfId="11683" xr:uid="{494C5D78-A512-4B6C-BAE2-0709627F24AD}"/>
    <cellStyle name="MMM 'YY 10" xfId="11684" xr:uid="{7014A00D-328C-4679-97FB-A035432C0600}"/>
    <cellStyle name="MMM 'YY 2" xfId="11685" xr:uid="{1DD72C08-11E3-4041-B52D-A0ABE6457BE7}"/>
    <cellStyle name="MMM 'YY 3" xfId="11686" xr:uid="{7F3250CD-143C-4938-B107-62EC3E1BAE6F}"/>
    <cellStyle name="MMM 'YY 4" xfId="11687" xr:uid="{6B439D5F-F392-480A-9186-D746AA050607}"/>
    <cellStyle name="MMM 'YY 5" xfId="11688" xr:uid="{819931E6-07B5-4F9C-9AF5-C6F70CB0836C}"/>
    <cellStyle name="MMM 'YY 6" xfId="11689" xr:uid="{877E9097-BFA0-4934-90F8-7D6AE36EE08C}"/>
    <cellStyle name="MMM 'YY 7" xfId="11690" xr:uid="{A2CCD6EF-4218-40FB-9647-0B1E0BC66C4A}"/>
    <cellStyle name="MMM 'YY 8" xfId="11691" xr:uid="{D3BC9325-B817-429D-A30B-2A16DE9C1C49}"/>
    <cellStyle name="MMM 'YY 9" xfId="11692" xr:uid="{C79FE9A9-1ACA-47A2-B53C-B76BB4B89FA7}"/>
    <cellStyle name="MMM 'YY_CHECK_FX" xfId="11693" xr:uid="{2DB0C331-7069-4939-BEC1-C39CFDD1581A}"/>
    <cellStyle name="MODEL" xfId="11694" xr:uid="{AB59D4B6-DE6C-4F80-BE06-94D39DED958C}"/>
    <cellStyle name="MODEL 2" xfId="11695" xr:uid="{4D0FD3A6-291C-4400-9EA5-56E5D7920560}"/>
    <cellStyle name="MODEL_CHECK_FX" xfId="11696" xr:uid="{EB489A58-5491-4059-B3F6-5A18F5D673B0}"/>
    <cellStyle name="Moneda [0]_10 AVERIAS MASIVAS + ANT" xfId="11697" xr:uid="{1A65C325-9A2A-4877-BBC8-AA19B043F28B}"/>
    <cellStyle name="Moneda_10 AVERIAS MASIVAS + ANT" xfId="11698" xr:uid="{081784E1-A829-4F4D-8B3C-A30D345CF0DF}"/>
    <cellStyle name="Monétaire [0]_!!!GO" xfId="11699" xr:uid="{7851164F-38AA-4C10-BDE0-957E90B9AAD4}"/>
    <cellStyle name="Monétaire_!!!GO" xfId="11700" xr:uid="{4A19E810-12B7-48E9-A162-D839869A8ED0}"/>
    <cellStyle name="Multiple" xfId="11701" xr:uid="{B6FD27C3-03FD-4BEB-AFFC-90B0063DAE43}"/>
    <cellStyle name="M-W" xfId="11702" xr:uid="{E91909E7-507E-4E97-A317-84B08ED811ED}"/>
    <cellStyle name="Nameenter" xfId="11703" xr:uid="{62A09F14-5927-4400-962A-3CC1EC141E44}"/>
    <cellStyle name="Nameenter 2" xfId="11704" xr:uid="{207869D9-D72C-4D44-9704-8593113E1C0C}"/>
    <cellStyle name="Nameenter_CHECK_FX" xfId="11705" xr:uid="{A6D9891E-4AE0-47B5-8EC0-D2854EFD3EBE}"/>
    <cellStyle name="Navadno_fin_rez_14_02-04" xfId="11706" xr:uid="{D2DF0D26-32D4-492A-ABFF-DCA691F56DB0}"/>
    <cellStyle name="Neutraal" xfId="11707" xr:uid="{C538AD39-14E6-4551-8FC8-DC06F6D20E10}"/>
    <cellStyle name="Neutraali" xfId="11708" xr:uid="{6D918201-C6C9-4C7C-AF02-30EB67002E74}"/>
    <cellStyle name="Neutral 10" xfId="11709" xr:uid="{0D617860-7072-4B1A-823A-06A86DBDD754}"/>
    <cellStyle name="Neutral 11" xfId="11710" xr:uid="{45A72A53-C852-4397-956E-7E062E3ECBEE}"/>
    <cellStyle name="Neutral 2" xfId="11711" xr:uid="{2E038C93-913D-4FB3-AC0F-959EE4FA4341}"/>
    <cellStyle name="Neutral 2 2" xfId="11712" xr:uid="{2B070D11-41F9-4E78-832E-AC86A83A51F5}"/>
    <cellStyle name="Neutral 2_AgeSa_NewFormat" xfId="11713" xr:uid="{7438E39B-6F12-4B64-86D9-E8EFCAD8743A}"/>
    <cellStyle name="Neutral 3" xfId="11714" xr:uid="{A785C5E6-437B-40DB-A22A-EA4268325D35}"/>
    <cellStyle name="Neutral 3 2" xfId="11715" xr:uid="{2BFBA952-5995-4D52-9ABE-F10EB0813A26}"/>
    <cellStyle name="Neutral 3_CHECK_FX" xfId="11716" xr:uid="{F69A463B-5917-424E-AFC0-6C6028DF73F7}"/>
    <cellStyle name="Neutral 4" xfId="11717" xr:uid="{D0F0FCB5-9BF6-43B4-93BD-FF9844F82B0E}"/>
    <cellStyle name="Neutral 4 2" xfId="11718" xr:uid="{F8BE41BF-EB86-410C-B41F-1F19D8CBE1CA}"/>
    <cellStyle name="Neutral 4_CHECK_FX" xfId="11719" xr:uid="{0D94B09A-154F-4E2B-90C9-E4E4F59A0B7E}"/>
    <cellStyle name="Neutral 5" xfId="11720" xr:uid="{026E5DB2-C8F8-4F9C-BEEA-3760387A5DE3}"/>
    <cellStyle name="Neutral 5 2" xfId="11721" xr:uid="{F8AF6E17-9893-478C-9642-0AE5976C7522}"/>
    <cellStyle name="Neutral 5_CHECK_FX" xfId="11722" xr:uid="{CA8672E7-97D1-41A4-8BCE-3B069652524E}"/>
    <cellStyle name="Neutral 6" xfId="11723" xr:uid="{0AE3173A-8DE2-495B-AF8C-A76B0CD47590}"/>
    <cellStyle name="Neutral 6 2" xfId="11724" xr:uid="{0F3F0961-E0B3-41BE-B8DB-1F912FC3E37A}"/>
    <cellStyle name="Neutral 6_CHECK_FX" xfId="11725" xr:uid="{ABB39922-918F-4A8B-870F-93A1B631E5C0}"/>
    <cellStyle name="Neutral 7" xfId="11726" xr:uid="{B2647F7C-4F84-4519-B12D-9A1E06F4E3F8}"/>
    <cellStyle name="Neutral 7 2" xfId="11727" xr:uid="{5ED16E1C-1CB5-4ACC-A6FF-656C205EF2A2}"/>
    <cellStyle name="Neutral 7_CHECK_FX" xfId="11728" xr:uid="{4998F7CB-97CC-49D0-8502-48C6D5E6B368}"/>
    <cellStyle name="Neutral 8" xfId="11729" xr:uid="{BFA612D4-7ABE-4A2C-B148-51CAF9315082}"/>
    <cellStyle name="Neutral 8 2" xfId="11730" xr:uid="{B19852CF-069F-4FE6-A1C9-F35CD6D00F1D}"/>
    <cellStyle name="Neutral 8_CHECK_FX" xfId="11731" xr:uid="{224FCBF6-AD39-4F6A-9606-EC5B94C84FAA}"/>
    <cellStyle name="Neutral 9" xfId="11732" xr:uid="{2CC367E6-90A5-48D8-86E8-B559C5598B18}"/>
    <cellStyle name="Neutral 9 2" xfId="11733" xr:uid="{8379C610-DBDD-42FF-9B99-7A2F3E181BB0}"/>
    <cellStyle name="Neutral 9_CHECK_FX" xfId="11734" xr:uid="{8E472FC5-CC67-4173-9FCD-AC49A9396150}"/>
    <cellStyle name="Neutrale" xfId="11735" xr:uid="{C0A1E12C-8523-4DFD-BB55-4956D6B01B0D}"/>
    <cellStyle name="Neutre" xfId="11736" xr:uid="{237B4FE0-5119-4688-B25A-CBD3EFB5775E}"/>
    <cellStyle name="Neutro" xfId="11737" xr:uid="{01D672B5-C59E-4BA9-B4D5-01BBD4ABA945}"/>
    <cellStyle name="Nix" xfId="11738" xr:uid="{1C4F0359-03D0-45B0-91BA-0F48D683D3C8}"/>
    <cellStyle name="no dec" xfId="11739" xr:uid="{358650D1-0572-499A-8DA6-09BA4A161B3A}"/>
    <cellStyle name="NoDecimal" xfId="11740" xr:uid="{AA83D117-F5D6-445C-BD9C-6D4AD7970782}"/>
    <cellStyle name="NoDecimalItal" xfId="11741" xr:uid="{E5DBABFC-D9AB-4133-BB98-5D81B184F49E}"/>
    <cellStyle name="NoL" xfId="11742" xr:uid="{1ABE1394-C3FB-4639-AA8B-74284722C277}"/>
    <cellStyle name="NoL 2" xfId="11743" xr:uid="{7EDF5F27-033E-4AAF-926D-FF1BA78BE8A7}"/>
    <cellStyle name="NoL 3" xfId="11744" xr:uid="{99FBF5EC-9D83-4751-9E72-FC1CCF3641FB}"/>
    <cellStyle name="NoL 3 2" xfId="11745" xr:uid="{9D1F9151-F274-4521-B0AE-F1C83BE4C469}"/>
    <cellStyle name="NoL 3 2 2" xfId="11746" xr:uid="{B61F02A5-AD55-46BA-BDF7-BDE2B993F632}"/>
    <cellStyle name="NoL 3 2 2 2" xfId="11747" xr:uid="{E181FFA9-A849-438F-90E1-155201AFFCAE}"/>
    <cellStyle name="NoL 3 2 2 3" xfId="11748" xr:uid="{B94A0619-1E84-4276-9FF7-0488EF48ACF8}"/>
    <cellStyle name="NoL 3 2 2 4" xfId="11749" xr:uid="{E8089A24-D0CB-4454-81B9-7AC594896368}"/>
    <cellStyle name="NoL 3 2 2 5" xfId="11750" xr:uid="{80A1FF95-7A34-48CD-9C34-E66617E5734B}"/>
    <cellStyle name="NoL 3 2 2_AgeSa_NewFormat" xfId="11751" xr:uid="{51BE69CE-6A96-4ACA-8469-7FFA79BD8365}"/>
    <cellStyle name="NoL 3 2 3" xfId="11752" xr:uid="{AE17D4E3-96EA-41BE-9690-AE38397C6D1A}"/>
    <cellStyle name="NoL 3 2 4" xfId="11753" xr:uid="{2FC6F2DA-9D18-46E1-A205-18EA18B4F51B}"/>
    <cellStyle name="NoL 3 2 5" xfId="11754" xr:uid="{B592169F-F55C-48AC-A0DF-9141319EA164}"/>
    <cellStyle name="NoL 3 2 6" xfId="11755" xr:uid="{7FD6A89A-7B35-48BC-BD05-446DCE3F07BA}"/>
    <cellStyle name="NoL 3 2_AgeSa_NewFormat" xfId="11756" xr:uid="{D503DBA6-EF3F-4BFC-A83C-12C33E70BE82}"/>
    <cellStyle name="NoL 3 3" xfId="11757" xr:uid="{23A6F8C3-9873-46F6-9E70-40CC8504E4D1}"/>
    <cellStyle name="NoL 3 3 2" xfId="11758" xr:uid="{AFEE68B0-4241-4451-A76D-448820A1C981}"/>
    <cellStyle name="NoL 3 3 3" xfId="11759" xr:uid="{6B2B0791-9001-438A-86C8-CBAAA6C0B2C7}"/>
    <cellStyle name="NoL 3 3 4" xfId="11760" xr:uid="{B099517A-392A-4F11-A40B-03A176D23E88}"/>
    <cellStyle name="NoL 3 3 5" xfId="11761" xr:uid="{CF0A112A-14A9-48BA-92DE-953A5758825E}"/>
    <cellStyle name="NoL 3 3_AgeSa_NewFormat" xfId="11762" xr:uid="{65842857-7D33-4E8A-9EB7-32171ED58EFF}"/>
    <cellStyle name="NoL 3 4" xfId="11763" xr:uid="{5EDB37A4-A651-4A5A-875E-5BD3DCB2FBBA}"/>
    <cellStyle name="NoL 3 5" xfId="11764" xr:uid="{A3FA1FD1-C901-4F99-B208-8BC952551A5A}"/>
    <cellStyle name="NoL 3 6" xfId="11765" xr:uid="{1673AE20-5578-460B-A941-F7488E33B7DD}"/>
    <cellStyle name="NoL 3 7" xfId="11766" xr:uid="{C32794D0-6E81-4211-A44F-A3FC87DC88E6}"/>
    <cellStyle name="NoL 3_AgeSa_NewFormat" xfId="11767" xr:uid="{1E699E96-C743-4C1D-A81E-C1A9D1DE80DA}"/>
    <cellStyle name="NoL_AgeSa_NewFormat" xfId="11768" xr:uid="{B5CF5407-4CEB-40B7-B4DE-313390F0EE4F}"/>
    <cellStyle name="Norma - Style1" xfId="11769" xr:uid="{110FD30C-D3B4-4DEA-9A29-9A2BA5E8FEF6}"/>
    <cellStyle name="Norma - Style2" xfId="11770" xr:uid="{B9BB425D-1ABA-452C-B013-72184B8B99E1}"/>
    <cellStyle name="Norma - Style3" xfId="11771" xr:uid="{4C1533EF-92E1-4511-8EA6-C4BEB94AF0FC}"/>
    <cellStyle name="Norma - Style6" xfId="11772" xr:uid="{5A6C064A-E103-48BB-9878-3B188909A843}"/>
    <cellStyle name="Norma - Style7" xfId="11773" xr:uid="{FAD2B39B-466F-445B-9A7E-7FE2EA547AA9}"/>
    <cellStyle name="Norma - Style8" xfId="11774" xr:uid="{82FF39F5-6F84-4742-A5C7-A9609AE8AAE1}"/>
    <cellStyle name="Normaali 2" xfId="11775" xr:uid="{B2D04210-FA2D-45C1-B7E4-21EA119E9DBE}"/>
    <cellStyle name="Normaali 2 2" xfId="11776" xr:uid="{C256DC94-C636-47AF-9D92-4CE8F624A52A}"/>
    <cellStyle name="Normaali 2 2 2" xfId="11777" xr:uid="{A2DDFD72-E991-4CE7-9BE0-3491E612EB4B}"/>
    <cellStyle name="Normaali 2 2 3" xfId="11778" xr:uid="{12EFFB8B-9191-436B-A59A-566F0579F2FD}"/>
    <cellStyle name="Normaali 2 2 4" xfId="11779" xr:uid="{B3A529CD-A901-44C4-82FA-3B882E0C0E49}"/>
    <cellStyle name="Normaali 2 2 5" xfId="11780" xr:uid="{DD0C8AB0-D00A-4D31-A09B-F9110F158614}"/>
    <cellStyle name="Normaali 2 2_AgeSa_NewFormat" xfId="11781" xr:uid="{8AF317E8-770B-4034-8C6D-ABA275989E1B}"/>
    <cellStyle name="Normaali 2 3" xfId="11782" xr:uid="{262A665F-4F3F-4FF2-9AC4-EE82477898CD}"/>
    <cellStyle name="Normaali 2 4" xfId="11783" xr:uid="{16E86495-EBB6-4407-A9BF-FDE731A96DB3}"/>
    <cellStyle name="Normaali 2 5" xfId="11784" xr:uid="{2519039B-8A50-4905-B32B-38EE814726EE}"/>
    <cellStyle name="Normaali 2 6" xfId="11785" xr:uid="{D74B438C-D7D6-4892-9AB8-5C4CD19D62E6}"/>
    <cellStyle name="Normaali 2_AgeSA" xfId="11786" xr:uid="{39A985D0-42BD-45F0-BBFE-9526B3351BA5}"/>
    <cellStyle name="Normal" xfId="0" builtinId="0"/>
    <cellStyle name="Normal - Style1" xfId="11787" xr:uid="{729BB5B5-F181-46B0-BD30-18FC7ABE2FFC}"/>
    <cellStyle name="Normal - Style1 2" xfId="11788" xr:uid="{1CFE7EB6-5816-4317-A413-D0B3B3917576}"/>
    <cellStyle name="Normal - Style1_CHECK_FX" xfId="11789" xr:uid="{C078F1FF-1734-4BC2-BA1C-CF31AA5A59EF}"/>
    <cellStyle name="Normal 10" xfId="11790" xr:uid="{6ED48020-7FCF-4861-A053-62F7460117F1}"/>
    <cellStyle name="Normal 10 10" xfId="15657" xr:uid="{6E253268-4A7C-4588-905F-60A105BF99BF}"/>
    <cellStyle name="Normal 10 11" xfId="15717" xr:uid="{3CE310F9-CB3D-499D-9B2E-2274BE6DE754}"/>
    <cellStyle name="Normal 10 2" xfId="11791" xr:uid="{B2B4A191-DFA5-4BD2-9E90-C9B151DBD6FE}"/>
    <cellStyle name="Normal 10 2 2" xfId="11792" xr:uid="{DF4F0F12-815D-4C7E-98A9-EF58815DA789}"/>
    <cellStyle name="Normal 10 2 2 2" xfId="11793" xr:uid="{A8484EE0-4C50-4963-B590-D7B6B9633C37}"/>
    <cellStyle name="Normal 10 2 2 2 2" xfId="11794" xr:uid="{2BEFFD91-DCB9-43B6-8DD6-4A45C9672B8A}"/>
    <cellStyle name="Normal 10 2 2 2 2 2" xfId="11795" xr:uid="{CD8FF370-7ECD-4ADF-B453-D18DF9102FDF}"/>
    <cellStyle name="Normal 10 2 2 2 2_CHECK_FX" xfId="11796" xr:uid="{A380EC1C-6BB8-4199-A23F-1C2EA6249CAC}"/>
    <cellStyle name="Normal 10 2 2 2_CHECK_FX" xfId="11797" xr:uid="{1F5775F8-67B8-400F-9A18-4E63D6706E7C}"/>
    <cellStyle name="Normal 10 2 2 3" xfId="11798" xr:uid="{D4E8DA54-72B1-4F1F-869B-20589A193EFF}"/>
    <cellStyle name="Normal 10 2 2 4" xfId="11799" xr:uid="{7BF6CCDF-6200-4A2B-BF7A-FA53A724B6B1}"/>
    <cellStyle name="Normal 10 2 2 5" xfId="11800" xr:uid="{38D2EBC2-BB06-4033-ADEB-91888748D712}"/>
    <cellStyle name="Normal 10 2 2 6" xfId="11801" xr:uid="{B9DC9CB1-410F-40D9-B011-EB9D35F0B062}"/>
    <cellStyle name="Normal 10 2 2_AgeSa_NewFormat" xfId="11802" xr:uid="{6FCD4FD1-4672-4283-828A-1D354ECF4E99}"/>
    <cellStyle name="Normal 10 2 3" xfId="11803" xr:uid="{F7138320-47F8-4A03-824C-5D60709BEF6A}"/>
    <cellStyle name="Normal 10 2 3 2" xfId="11804" xr:uid="{142D0C81-2D4B-424A-9B4F-9DEB9148D5E8}"/>
    <cellStyle name="Normal 10 2 3_CHECK_FX" xfId="11805" xr:uid="{B818EF1A-FB64-492A-B799-70259B26F6C4}"/>
    <cellStyle name="Normal 10 2 4" xfId="11806" xr:uid="{861E8EB7-B21F-4495-BF95-A39DB14A4C90}"/>
    <cellStyle name="Normal 10 2 5" xfId="15737" xr:uid="{A7086AC7-F000-4950-85B4-60AE90A58F63}"/>
    <cellStyle name="Normal 10 2 6" xfId="15784" xr:uid="{F6B63206-EE13-45CA-8600-D086D0F1201A}"/>
    <cellStyle name="Normal 10 2_2. Exec Summary" xfId="11807" xr:uid="{3C97B807-1179-4250-AB18-2372A26AB0DE}"/>
    <cellStyle name="Normal 10 3" xfId="11808" xr:uid="{EE5C448A-7F80-4212-BADD-D48378272DAB}"/>
    <cellStyle name="Normal 10 3 2" xfId="11809" xr:uid="{A4010447-2C24-4F57-AB8D-6E26935555FB}"/>
    <cellStyle name="Normal 10 3 2 2" xfId="11810" xr:uid="{3A6441A2-BA5A-49F7-9198-71F7C8965DE1}"/>
    <cellStyle name="Normal 10 3 2_CHECK_FX" xfId="11811" xr:uid="{8B8439AD-BED2-4EA9-94FB-D29E631CAF1A}"/>
    <cellStyle name="Normal 10 3 3" xfId="11812" xr:uid="{357A7C28-7E47-4BBE-B674-5F59613D9C9B}"/>
    <cellStyle name="Normal 10 3_AgeSa_NewFormat" xfId="11813" xr:uid="{D9E8733B-469E-44FB-BD4B-5B6E43970DE2}"/>
    <cellStyle name="Normal 10 4" xfId="11814" xr:uid="{FA246C56-E8A9-4BDA-A327-E246BCCF649A}"/>
    <cellStyle name="Normal 10 4 2" xfId="11815" xr:uid="{2FC80ECF-CC8E-4094-8EC9-B25F9AC5B646}"/>
    <cellStyle name="Normal 10 4_AgeSa_NewFormat" xfId="11816" xr:uid="{9E6014F5-1C90-438D-B6E5-2F17CD138BB0}"/>
    <cellStyle name="Normal 10 5" xfId="11817" xr:uid="{AD565428-A239-4A1B-B2E3-7C54BC59CC8E}"/>
    <cellStyle name="Normal 10 6" xfId="11818" xr:uid="{724A9B5A-F9D0-4E77-BE56-020533D7235B}"/>
    <cellStyle name="Normal 10 7" xfId="11819" xr:uid="{8EAE30AC-A3E4-4110-8AB7-3A11565BAC3B}"/>
    <cellStyle name="Normal 10 8" xfId="11820" xr:uid="{3B476C8A-26FD-4AEC-8BF5-7AD1588FDDA8}"/>
    <cellStyle name="Normal 10 9" xfId="15648" xr:uid="{318DECBA-8273-4746-B380-4B99AECE8373}"/>
    <cellStyle name="Normal 10_AFLI" xfId="11821" xr:uid="{3177DA92-E479-4DC8-9331-C3E4CC7B58AE}"/>
    <cellStyle name="Normal 100" xfId="11822" xr:uid="{C1830EB1-650D-42C3-9FB7-783B4813DD6D}"/>
    <cellStyle name="Normal 101" xfId="11823" xr:uid="{CE466683-F297-409A-A930-29E499E90B02}"/>
    <cellStyle name="Normal 102" xfId="11824" xr:uid="{4763D46D-3C7B-4B21-AEB0-4F0457ACE1A4}"/>
    <cellStyle name="Normal 103" xfId="11825" xr:uid="{C43092F4-2B40-4DD7-80BC-673CCCD4D384}"/>
    <cellStyle name="Normal 104" xfId="11826" xr:uid="{C3395BC5-883E-4970-98F4-6068393D846C}"/>
    <cellStyle name="Normal 105" xfId="11827" xr:uid="{D0DE931D-50B0-4A73-B1DA-78ED61030191}"/>
    <cellStyle name="Normal 106" xfId="26" xr:uid="{F01C5939-7160-4FBA-B9FA-968CF0DEF6A6}"/>
    <cellStyle name="Normal 107" xfId="11828" xr:uid="{6338E9A4-9FC0-421C-8FFC-23E663B10E0E}"/>
    <cellStyle name="Normal 108" xfId="9" xr:uid="{7732AA65-2866-4E43-86C0-01E451EDCEF8}"/>
    <cellStyle name="Normal 109" xfId="11829" xr:uid="{092FC6CC-FFC3-4A20-8F91-1C5D360EEE6C}"/>
    <cellStyle name="Normal 11" xfId="11830" xr:uid="{4AD1346B-04BD-4154-9E0F-1B329FC430F5}"/>
    <cellStyle name="Normal 11 10" xfId="15666" xr:uid="{52E376F1-A08D-4FC9-AA4A-80C636241DB4}"/>
    <cellStyle name="Normal 11 2" xfId="11831" xr:uid="{BA6935A8-80D5-4D43-BA2C-7E0127B56B8B}"/>
    <cellStyle name="Normal 11 2 2" xfId="11832" xr:uid="{E1B2822C-9A20-466E-A2C0-EE17F7D30CFE}"/>
    <cellStyle name="Normal 11 2 2 2" xfId="11833" xr:uid="{864951A1-2E2D-47A2-A95D-801DB5B0D1A8}"/>
    <cellStyle name="Normal 11 2 2 2 2" xfId="11834" xr:uid="{429C5B96-61C8-425F-818C-386D6E156192}"/>
    <cellStyle name="Normal 11 2 2 2_CHECK_FX" xfId="11835" xr:uid="{04729855-DCD7-4329-8471-62BCA587F9A6}"/>
    <cellStyle name="Normal 11 2 2 3" xfId="11836" xr:uid="{556EFABD-EADB-4C58-AF62-B55398226144}"/>
    <cellStyle name="Normal 11 2 2_CHECK_FX" xfId="11837" xr:uid="{7F6FC527-4E5B-4068-85CE-E155ECE28FFA}"/>
    <cellStyle name="Normal 11 2 3" xfId="11838" xr:uid="{FD386DFF-EC57-4B33-BB73-7D37A628E540}"/>
    <cellStyle name="Normal 11 2 3 2" xfId="11839" xr:uid="{5DC5AF95-7F68-42AD-B3B1-ACAFDBD5BCD4}"/>
    <cellStyle name="Normal 11 2 3_CHECK_FX" xfId="11840" xr:uid="{C678360F-F4F2-4E74-93C5-FF7A37B8D4EA}"/>
    <cellStyle name="Normal 11 2 4" xfId="11841" xr:uid="{E89627D5-7F4E-466D-A603-9CA402D2CBA6}"/>
    <cellStyle name="Normal 11 2_AgeSa_NewFormat" xfId="11842" xr:uid="{C6988CC0-28A1-4717-920C-911B2585134E}"/>
    <cellStyle name="Normal 11 3" xfId="11843" xr:uid="{BE5C3A85-3294-45B2-82DF-6EB4EA04A38C}"/>
    <cellStyle name="Normal 11 3 2" xfId="11844" xr:uid="{03C1EFC9-D5A6-4C69-A764-5EC16A8AF5E2}"/>
    <cellStyle name="Normal 11 3 2 2" xfId="11845" xr:uid="{4DB146F5-2525-4641-940C-DFE99BF2C3C2}"/>
    <cellStyle name="Normal 11 3 2_CHECK_FX" xfId="11846" xr:uid="{25C8EE75-7D60-47C4-B377-164876CE7F67}"/>
    <cellStyle name="Normal 11 3 3" xfId="11847" xr:uid="{50F0DD8C-8169-4C82-AD39-AB07BE965A48}"/>
    <cellStyle name="Normal 11 3_AgeSa_NewFormat" xfId="11848" xr:uid="{6AD7FCC1-AEFA-4AE7-9BAD-4DD03581E76E}"/>
    <cellStyle name="Normal 11 4" xfId="11849" xr:uid="{B91569B7-2B49-4ADA-A12E-60FA5DDF4FA9}"/>
    <cellStyle name="Normal 11 4 2" xfId="11850" xr:uid="{EDA2DD1D-340A-4298-B907-2641C12D3BB1}"/>
    <cellStyle name="Normal 11 4_AgeSa_NewFormat" xfId="11851" xr:uid="{DE412A95-C835-4493-8BF7-0399E378F075}"/>
    <cellStyle name="Normal 11 5" xfId="11852" xr:uid="{B24C1C58-C294-42A6-83CE-A0CEF7EC01A8}"/>
    <cellStyle name="Normal 11 6" xfId="11853" xr:uid="{34E63C7E-5415-4564-B7D6-EE4BE0BC9E28}"/>
    <cellStyle name="Normal 11 7" xfId="15643" xr:uid="{D473B93A-A8B2-4025-A8BE-C3EE3CF13919}"/>
    <cellStyle name="Normal 11 8" xfId="15661" xr:uid="{BF9E705F-5FF1-4F1A-B487-4D097E059A19}"/>
    <cellStyle name="Normal 11 9" xfId="15673" xr:uid="{764B1D5E-B261-4814-86D3-3B1F5413FE03}"/>
    <cellStyle name="Normal 11_2. Exec Summary" xfId="11854" xr:uid="{407C8FA8-DBBC-48EE-B68F-707D794F6890}"/>
    <cellStyle name="Normal 110" xfId="11855" xr:uid="{3080565A-4CDC-462E-9273-8DEB3D7E09EA}"/>
    <cellStyle name="Normal 111" xfId="11856" xr:uid="{0A6EBA4D-63D3-4878-9ED3-1DB9A6B9DFA2}"/>
    <cellStyle name="Normal 112" xfId="11857" xr:uid="{EC9DCDEA-8033-4CAF-91FD-ED8667DD2327}"/>
    <cellStyle name="Normal 113" xfId="11858" xr:uid="{41190EB7-2EC4-41C4-A27E-6716186A1576}"/>
    <cellStyle name="Normal 114" xfId="11859" xr:uid="{B18499F5-E477-4BE8-A9C3-131DC2D6680A}"/>
    <cellStyle name="Normal 115" xfId="11860" xr:uid="{E51CFF56-60F5-4EC1-8425-97C9A7E1DD74}"/>
    <cellStyle name="Normal 116" xfId="11861" xr:uid="{31090216-25FA-4289-9952-27255AB1DC1F}"/>
    <cellStyle name="Normal 117" xfId="15696" xr:uid="{7D006521-8161-4069-9DAC-6D0004873300}"/>
    <cellStyle name="Normal 118" xfId="11862" xr:uid="{9C3B1B07-7C40-4F19-9CC8-7A932F17310B}"/>
    <cellStyle name="Normal 119" xfId="15729" xr:uid="{D7949E6A-FB41-4ACF-BD42-DBD25FBE9505}"/>
    <cellStyle name="Normal 12" xfId="11863" xr:uid="{59B68422-457E-4C3E-ABB3-08C9411DB832}"/>
    <cellStyle name="Normal 12 2" xfId="11864" xr:uid="{7D650F94-B2CA-44B4-BBDA-A93F1FFD9F6D}"/>
    <cellStyle name="Normal 12 2 2" xfId="11865" xr:uid="{A59953A1-27FE-4F47-91C5-9252A58FED88}"/>
    <cellStyle name="Normal 12 2 2 2" xfId="11866" xr:uid="{4C1EEB49-D699-4C1D-9569-DAD2E9014E28}"/>
    <cellStyle name="Normal 12 2 2 2 2" xfId="11867" xr:uid="{25BF0D5D-DA57-4E68-A826-A16309774FE5}"/>
    <cellStyle name="Normal 12 2 2 2_CHECK_FX" xfId="11868" xr:uid="{DDF0E1E7-514D-418D-83AE-CA74A8D19795}"/>
    <cellStyle name="Normal 12 2 2 3" xfId="11869" xr:uid="{21A9F0C3-ECBD-4B26-8F28-32B91157E57E}"/>
    <cellStyle name="Normal 12 2 2_CHECK_FX" xfId="11870" xr:uid="{90B11808-034A-4F79-B59C-1F391C98EAB1}"/>
    <cellStyle name="Normal 12 2 3" xfId="11871" xr:uid="{A53F3FFC-2E29-464D-A6F1-338F8B55D2D5}"/>
    <cellStyle name="Normal 12 2 3 2" xfId="11872" xr:uid="{0B210506-1C3C-4C09-9146-6468AB657084}"/>
    <cellStyle name="Normal 12 2 3_CHECK_FX" xfId="11873" xr:uid="{43154ACD-8295-4716-869C-80D5497F9956}"/>
    <cellStyle name="Normal 12 2 4" xfId="11874" xr:uid="{2BD935C2-32B8-49BE-8992-19D2A9C6F930}"/>
    <cellStyle name="Normal 12 2 5" xfId="15746" xr:uid="{55E2802C-46C9-423A-B21F-91A05D4D1D9A}"/>
    <cellStyle name="Normal 12 2 6" xfId="15786" xr:uid="{5E3C57E5-B4F6-4E57-993D-5D431E5F584C}"/>
    <cellStyle name="Normal 12 2_AFLI" xfId="11875" xr:uid="{950D879E-FE6D-4D90-AB9C-6C9FBAA331ED}"/>
    <cellStyle name="Normal 12 3" xfId="11876" xr:uid="{1205882A-A6B4-4F57-8C23-854C73B8D374}"/>
    <cellStyle name="Normal 12 3 10" xfId="11877" xr:uid="{5D6F2510-2180-46C5-A6C9-794436ED92E0}"/>
    <cellStyle name="Normal 12 3 11" xfId="11878" xr:uid="{6DB9EA6A-61E4-4F98-9E35-AB95E2D85DF4}"/>
    <cellStyle name="Normal 12 3 12" xfId="11879" xr:uid="{FA08E2B6-BEA2-4784-9E5A-5F14B5AAA67A}"/>
    <cellStyle name="Normal 12 3 13" xfId="11880" xr:uid="{92776F6F-0E86-4052-A7C0-3212AAC1D226}"/>
    <cellStyle name="Normal 12 3 2" xfId="11881" xr:uid="{3C4A04D7-AE82-4891-BB24-4C4BE2901827}"/>
    <cellStyle name="Normal 12 3 2 2" xfId="11882" xr:uid="{48B383E7-C137-43AA-BE8A-C9EA7AC9AB08}"/>
    <cellStyle name="Normal 12 3 2_AgeSa_NewFormat" xfId="11883" xr:uid="{2B22E292-988C-4C71-903B-19249116B3D7}"/>
    <cellStyle name="Normal 12 3 3" xfId="11884" xr:uid="{6CA98630-4706-4B5B-AACA-A29D155E4772}"/>
    <cellStyle name="Normal 12 3 4" xfId="11885" xr:uid="{29A7CE20-41A2-4D92-88EF-B2EFE1E02EF3}"/>
    <cellStyle name="Normal 12 3 5" xfId="11886" xr:uid="{D7A02CA3-20B6-4991-B3F1-57FF813AEC1F}"/>
    <cellStyle name="Normal 12 3 6" xfId="11887" xr:uid="{8F653669-D480-44EB-83FC-B7564D085212}"/>
    <cellStyle name="Normal 12 3 7" xfId="11888" xr:uid="{E3338D80-5612-41BE-94FE-B1F51CCD7055}"/>
    <cellStyle name="Normal 12 3 8" xfId="11889" xr:uid="{7022CCB7-D912-4BAD-8351-FF5FD89FD8DC}"/>
    <cellStyle name="Normal 12 3 9" xfId="11890" xr:uid="{C4F31B48-FE66-48A1-B65E-8BCA02A45576}"/>
    <cellStyle name="Normal 12 3_AgeSA" xfId="11891" xr:uid="{691759B4-AF72-4787-B931-DA5218B280A8}"/>
    <cellStyle name="Normal 12 4" xfId="11892" xr:uid="{3A9D0136-D1BF-4B23-BBED-E62B468C32A6}"/>
    <cellStyle name="Normal 12 4 2" xfId="11893" xr:uid="{E6140783-6E27-4809-8045-A0120C7E16B8}"/>
    <cellStyle name="Normal 12 4_AgeSa_NewFormat" xfId="11894" xr:uid="{D3C5A040-5398-4864-ABC2-D2B393073CBF}"/>
    <cellStyle name="Normal 12 5" xfId="11895" xr:uid="{E64454E1-8E1A-4CB3-8F36-50F2A26CB29D}"/>
    <cellStyle name="Normal 12 6" xfId="11896" xr:uid="{9A4C68AE-CB1B-47F2-A17E-C279089FAD28}"/>
    <cellStyle name="Normal 12 7" xfId="11897" xr:uid="{9EEE2EEC-2D1B-4333-96AA-944CA6D899E7}"/>
    <cellStyle name="Normal 12 8" xfId="15738" xr:uid="{C1489731-9816-4AEF-B1FF-706D6F76710C}"/>
    <cellStyle name="Normal 12 9" xfId="15785" xr:uid="{556EAC94-8335-413D-BB17-79A40428245A}"/>
    <cellStyle name="Normal 12_2. Exec Summary" xfId="11898" xr:uid="{A6A10C25-DE74-42BF-8D67-D75B16AAE78A}"/>
    <cellStyle name="Normal 13" xfId="11899" xr:uid="{ED7AD4F7-9F6D-448E-BD83-65B181C80B0A}"/>
    <cellStyle name="Normal 13 10" xfId="11900" xr:uid="{53A183FF-70FC-4750-8AF5-79B57E23DBF2}"/>
    <cellStyle name="Normal 13 11" xfId="11901" xr:uid="{F2CE61E5-9558-43E0-A56F-112E2C9679C2}"/>
    <cellStyle name="Normal 13 12" xfId="11902" xr:uid="{0B18DC77-D1F7-4215-AC8C-A4AE11F4EEC3}"/>
    <cellStyle name="Normal 13 13" xfId="11903" xr:uid="{4A9690A4-4116-440A-BF7A-509C7DB5CCCD}"/>
    <cellStyle name="Normal 13 14" xfId="11904" xr:uid="{A06EC0B8-D830-4A1C-835D-3952899A46D1}"/>
    <cellStyle name="Normal 13 15" xfId="11905" xr:uid="{4A4F92DF-E756-45A9-B15A-80250D1076A1}"/>
    <cellStyle name="Normal 13 16" xfId="15735" xr:uid="{4FCFF70A-FC1D-43F9-9AE6-1540DB016C26}"/>
    <cellStyle name="Normal 13 2" xfId="11906" xr:uid="{DE265ED7-4D2A-4DCD-81C9-95A7363994DE}"/>
    <cellStyle name="Normal 13 2 2" xfId="11907" xr:uid="{97BD627B-A274-4364-847B-DFAA1D1EFAC4}"/>
    <cellStyle name="Normal 13 2 3" xfId="15747" xr:uid="{BB740AE2-1A2C-4A09-ADE4-DF17C792EAD9}"/>
    <cellStyle name="Normal 13 2_AFLI" xfId="11908" xr:uid="{59B0C19F-2D1D-41B9-B526-77E7588355A2}"/>
    <cellStyle name="Normal 13 3" xfId="11909" xr:uid="{71C27359-6FB2-4F8F-9741-729E770E78E5}"/>
    <cellStyle name="Normal 13 4" xfId="11910" xr:uid="{F7FEED4C-8E58-40EC-A9AC-CEF9ED83C0BC}"/>
    <cellStyle name="Normal 13 5" xfId="11911" xr:uid="{14322EAC-193A-4000-8C65-E01D055F3F3D}"/>
    <cellStyle name="Normal 13 6" xfId="11912" xr:uid="{EAE950F0-D58D-4A10-9C67-02802CEE956C}"/>
    <cellStyle name="Normal 13 6 2" xfId="11913" xr:uid="{54795809-E814-4541-84BA-79BF50BAB949}"/>
    <cellStyle name="Normal 13 6 3" xfId="11914" xr:uid="{B668079B-C371-4E04-A079-0DD7380DB67D}"/>
    <cellStyle name="Normal 13 6_AgeSa_NewFormat" xfId="11915" xr:uid="{FC315B9A-CB8F-43A7-8306-A924905EB200}"/>
    <cellStyle name="Normal 13 7" xfId="11916" xr:uid="{6EAF95B6-D08C-4A31-ACCF-E841EF466027}"/>
    <cellStyle name="Normal 13 8" xfId="11917" xr:uid="{F485090A-81D9-457C-9F80-0BC8520EDB7F}"/>
    <cellStyle name="Normal 13 9" xfId="11918" xr:uid="{0CEE6AA8-70E2-4104-AE92-FB9AD95B798E}"/>
    <cellStyle name="Normal 13_2. Exec Summary" xfId="11919" xr:uid="{908B402B-F7C5-4BF5-BF46-852C6CFF0CF3}"/>
    <cellStyle name="Normal 14" xfId="11920" xr:uid="{F0C39464-75CE-4431-A6AC-39AC87E4D163}"/>
    <cellStyle name="Normal 14 10" xfId="11921" xr:uid="{2171F995-8C00-4620-A81C-7229B3C0CBED}"/>
    <cellStyle name="Normal 14 11" xfId="11922" xr:uid="{B37F43A4-4DAD-452A-BC59-CA8A406783D5}"/>
    <cellStyle name="Normal 14 12" xfId="11923" xr:uid="{3C4FC71C-2FAA-4C1E-9E79-4873B83A2D75}"/>
    <cellStyle name="Normal 14 2" xfId="11924" xr:uid="{61F2D162-1C3F-4CDE-ABCD-A9F510C5BF28}"/>
    <cellStyle name="Normal 14 2 10" xfId="11925" xr:uid="{1A1BDE95-E1A5-4DB7-AC45-C71209289AB2}"/>
    <cellStyle name="Normal 14 2 2" xfId="11926" xr:uid="{6BC4E845-9F8D-4BF2-9AC8-EE8618D0659A}"/>
    <cellStyle name="Normal 14 2 2 2" xfId="11927" xr:uid="{969AFDC0-00F4-43C4-8DD3-B3219EDCEBC4}"/>
    <cellStyle name="Normal 14 2 2_CHECK_FX" xfId="11928" xr:uid="{DEDD01F6-6BBB-44FD-A738-37230C0140E8}"/>
    <cellStyle name="Normal 14 2 3" xfId="11929" xr:uid="{2C935C8D-E1FC-4C2C-9149-6D028A1A7404}"/>
    <cellStyle name="Normal 14 2 4" xfId="11930" xr:uid="{8C65818A-15B4-4DC1-88F1-C58D44C6B692}"/>
    <cellStyle name="Normal 14 2 5" xfId="11931" xr:uid="{8EB1B188-9F21-4B45-816E-2BC683B5917A}"/>
    <cellStyle name="Normal 14 2 6" xfId="11932" xr:uid="{8419E2B8-2C73-4DE4-9665-6FADD004E2D0}"/>
    <cellStyle name="Normal 14 2 7" xfId="11933" xr:uid="{163C7EE9-E193-40EC-AF29-31B6754EEB71}"/>
    <cellStyle name="Normal 14 2 8" xfId="11934" xr:uid="{F2FCADBC-CE02-4234-8A78-4FA93DA21F05}"/>
    <cellStyle name="Normal 14 2 9" xfId="11935" xr:uid="{4329A773-F1BE-4612-9D97-5ADE8BE2C17C}"/>
    <cellStyle name="Normal 14 2_AFLI" xfId="11936" xr:uid="{4E625DFC-8A7D-4A33-8B0A-4D073E3A70D5}"/>
    <cellStyle name="Normal 14 3" xfId="11937" xr:uid="{992BC921-2259-4D10-B13B-98C15D20ACF7}"/>
    <cellStyle name="Normal 14 3 2" xfId="11938" xr:uid="{11A87D1C-82AF-49A0-BB34-495202FC54B2}"/>
    <cellStyle name="Normal 14 3_CHECK_FX" xfId="11939" xr:uid="{94B6D782-C884-4E23-9397-CFF3D7F4D457}"/>
    <cellStyle name="Normal 14 4" xfId="11940" xr:uid="{7963A4E4-FCB3-4794-8F3D-6CD6D1DEC85C}"/>
    <cellStyle name="Normal 14 5" xfId="11941" xr:uid="{2D98844D-F964-4FD8-BE5C-70327CFE2215}"/>
    <cellStyle name="Normal 14 6" xfId="11942" xr:uid="{3A6A36A5-23E8-43ED-9B10-C5EDFC3C10B3}"/>
    <cellStyle name="Normal 14 7" xfId="11943" xr:uid="{898E3578-3003-4BF4-A2A9-8BF2D95316C0}"/>
    <cellStyle name="Normal 14 8" xfId="11944" xr:uid="{F5AF2F3F-C4A6-4C89-83F1-526C0E634DBE}"/>
    <cellStyle name="Normal 14 9" xfId="11945" xr:uid="{F243612A-6AEC-4730-9E1F-A230AF538E9F}"/>
    <cellStyle name="Normal 14_AFLI" xfId="11946" xr:uid="{72FFA80E-79F3-4445-9EE2-B93FDC7F57A3}"/>
    <cellStyle name="Normal 15" xfId="11947" xr:uid="{C8B1330E-3C86-410E-98DB-367DC1D32749}"/>
    <cellStyle name="Normal 15 10" xfId="11948" xr:uid="{B66C13E1-C0D6-4A87-BC24-147C523639E6}"/>
    <cellStyle name="Normal 15 11" xfId="11949" xr:uid="{BA50CDF3-C293-465E-BED0-9112443CC748}"/>
    <cellStyle name="Normal 15 2" xfId="11950" xr:uid="{DCF2EEAA-455F-4F49-8E72-49B40B7DE50B}"/>
    <cellStyle name="Normal 15 2 2" xfId="11951" xr:uid="{CA3F8350-3AA6-4511-8A89-63B86C1D477D}"/>
    <cellStyle name="Normal 15 2 2 2" xfId="11952" xr:uid="{9E079DD3-E376-4F8E-9DE0-9B104D854CF1}"/>
    <cellStyle name="Normal 15 2 2_CHECK_FX" xfId="11953" xr:uid="{05BAFAFB-0443-46E7-8FD4-BD2FD47BC12A}"/>
    <cellStyle name="Normal 15 2 3" xfId="11954" xr:uid="{B1023C81-8B67-4194-BDC4-7A9572140B19}"/>
    <cellStyle name="Normal 15 2_AgeSa_NewFormat" xfId="11955" xr:uid="{CFD44024-E487-4B80-BB93-5C8AEDE70599}"/>
    <cellStyle name="Normal 15 3" xfId="11956" xr:uid="{BE4BEA79-6FEC-4E03-B3E0-792B6796B20E}"/>
    <cellStyle name="Normal 15 3 2" xfId="11957" xr:uid="{76305637-A8EC-4F4D-B439-720E172E5333}"/>
    <cellStyle name="Normal 15 3_AgeSa_NewFormat" xfId="11958" xr:uid="{BA76A0A7-A861-4BAE-916A-B482FC22D19E}"/>
    <cellStyle name="Normal 15 4" xfId="11959" xr:uid="{21BE819D-53E6-46FB-9B30-71279C55CE7B}"/>
    <cellStyle name="Normal 15 5" xfId="11960" xr:uid="{6FBB6314-4C60-49ED-82F2-3FF2A4BD0126}"/>
    <cellStyle name="Normal 15 6" xfId="11961" xr:uid="{437537AB-E824-4432-864D-6238ECC6D98F}"/>
    <cellStyle name="Normal 15 7" xfId="11962" xr:uid="{0E4F682E-CBA3-4724-B520-FF9BD0B227E8}"/>
    <cellStyle name="Normal 15 8" xfId="11963" xr:uid="{074159E5-AF1B-42FA-9144-E9C7FFA1D5A8}"/>
    <cellStyle name="Normal 15 9" xfId="11964" xr:uid="{19055D1F-600E-4FC0-A8BE-009074962923}"/>
    <cellStyle name="Normal 15_AFLI" xfId="11965" xr:uid="{AB71F748-A3D1-4FA7-8DDC-81199C65003E}"/>
    <cellStyle name="Normal 16" xfId="11966" xr:uid="{04D7F532-4E85-4E02-BB6B-2A83326A896A}"/>
    <cellStyle name="Normal 16 2" xfId="11967" xr:uid="{7200B2A5-51C1-4A2D-B2B5-0EEAEFB0407E}"/>
    <cellStyle name="Normal 16 3" xfId="11968" xr:uid="{07FE3EA0-6A1D-4AFA-9C55-3C2BDE94BFF5}"/>
    <cellStyle name="Normal 16_AgeSA" xfId="11969" xr:uid="{1EB42174-5E9F-4E9C-B331-1FB54595AB3E}"/>
    <cellStyle name="Normal 17" xfId="11970" xr:uid="{FEF3E5BF-7EA1-4068-ACCF-49CF109A1BC6}"/>
    <cellStyle name="Normal 17 2" xfId="11971" xr:uid="{2DAA4195-D90F-4B58-B6AE-DA51995AEBB4}"/>
    <cellStyle name="Normal 17 2 10" xfId="11972" xr:uid="{093CED18-E457-478B-B672-91DE16BC3541}"/>
    <cellStyle name="Normal 17 2 11" xfId="11973" xr:uid="{F5B54866-BA4C-4E71-B7CE-0E358B13821E}"/>
    <cellStyle name="Normal 17 2 12" xfId="11974" xr:uid="{6CE24A82-2538-4484-AE2C-AC774131942F}"/>
    <cellStyle name="Normal 17 2 13" xfId="11975" xr:uid="{E5F02F19-0789-4F14-A2E7-0ED087D86302}"/>
    <cellStyle name="Normal 17 2 14" xfId="11976" xr:uid="{3E362F21-C16A-4CAF-973D-6A3A9E9BDB4F}"/>
    <cellStyle name="Normal 17 2 2" xfId="11977" xr:uid="{3E2C98DF-1874-422D-9A38-19211EF3EFC0}"/>
    <cellStyle name="Normal 17 2 2 2" xfId="11978" xr:uid="{9966F1A8-8E00-47F1-9269-F8E62EC42893}"/>
    <cellStyle name="Normal 17 2 2_CHECK_FX" xfId="11979" xr:uid="{98E498D8-7B86-4983-A9E9-486694D81505}"/>
    <cellStyle name="Normal 17 2 3" xfId="11980" xr:uid="{C8CE046E-12ED-41C9-9C0A-2D82E2704483}"/>
    <cellStyle name="Normal 17 2 4" xfId="11981" xr:uid="{2AF316A0-F10B-4243-A9D1-0910FED56F04}"/>
    <cellStyle name="Normal 17 2 5" xfId="11982" xr:uid="{6887553B-AEFB-492F-9510-B8EF52BE20DC}"/>
    <cellStyle name="Normal 17 2 6" xfId="11983" xr:uid="{520FA8AD-D409-4765-A7FB-01D0D6AE3E7B}"/>
    <cellStyle name="Normal 17 2 7" xfId="11984" xr:uid="{1159000C-7709-4C1C-BCB0-E9D9B3B5F140}"/>
    <cellStyle name="Normal 17 2 8" xfId="11985" xr:uid="{FE5324BE-7D25-42DF-BDBB-F3D862F2EE9A}"/>
    <cellStyle name="Normal 17 2 9" xfId="11986" xr:uid="{FE8AE30D-0A46-4FA1-878A-EA225DE3EF88}"/>
    <cellStyle name="Normal 17 2_CHECK_FX" xfId="11987" xr:uid="{17FFBC01-E85C-4478-9EDB-90D89C2C4933}"/>
    <cellStyle name="Normal 17 3" xfId="11988" xr:uid="{F3A3F338-4A53-4BF0-8569-6B90B97CEBA7}"/>
    <cellStyle name="Normal 17 3 2" xfId="11989" xr:uid="{B5EF7E3B-520D-475E-820B-B6C83051F0BB}"/>
    <cellStyle name="Normal 17 3_CHECK_FX" xfId="11990" xr:uid="{E40081C3-2E5E-4C48-A046-CA855B597C7A}"/>
    <cellStyle name="Normal 17 4" xfId="11991" xr:uid="{686CD9E2-81B5-4F33-BD20-094E6FD1F29F}"/>
    <cellStyle name="Normal 17 5" xfId="11992" xr:uid="{D5DB9E74-A047-4D69-9463-DAA8E015E636}"/>
    <cellStyle name="Normal 17_AgeSa_NewFormat" xfId="11993" xr:uid="{A414AAB9-0242-4A17-B38B-C3DEE95294D1}"/>
    <cellStyle name="Normal 18" xfId="11994" xr:uid="{A7F18067-FD98-442F-ADDE-2A03284D3234}"/>
    <cellStyle name="Normal 18 2" xfId="11995" xr:uid="{4EB6B3FF-47FD-4458-85FC-A5220ED57171}"/>
    <cellStyle name="Normal 18_AgeSa_NewFormat" xfId="11996" xr:uid="{92FC1DA0-4E15-458A-BCF2-B710ED8DF98A}"/>
    <cellStyle name="Normal 19" xfId="11997" xr:uid="{18D7E1D9-0146-49C1-9FFB-5B7FF8B02244}"/>
    <cellStyle name="Normal 19 10" xfId="11998" xr:uid="{F6B1915C-8B29-4BA7-92F1-6A0382E25C45}"/>
    <cellStyle name="Normal 19 11" xfId="11999" xr:uid="{4457D539-5155-4F63-9E6D-54B8EF9A2B07}"/>
    <cellStyle name="Normal 19 12" xfId="12000" xr:uid="{00F0DD3B-B50A-45FE-B77D-5A817C29B15A}"/>
    <cellStyle name="Normal 19 13" xfId="12001" xr:uid="{FA550EAE-A5EE-4AFB-A0D0-467FA6BBBF63}"/>
    <cellStyle name="Normal 19 2" xfId="12002" xr:uid="{85BB7558-8505-4C06-9257-801F2E29E35F}"/>
    <cellStyle name="Normal 19 2 10" xfId="12003" xr:uid="{2E5CB995-9BDB-4EC2-94F8-7CCF65F24A24}"/>
    <cellStyle name="Normal 19 2 11" xfId="12004" xr:uid="{B5871476-853E-4833-B72E-7104A68F6006}"/>
    <cellStyle name="Normal 19 2 12" xfId="12005" xr:uid="{3E2F5CBB-9B50-4173-84B4-EC281F32F495}"/>
    <cellStyle name="Normal 19 2 13" xfId="12006" xr:uid="{171E9FE1-10B8-4F2C-8FFB-2EBEB60C2E81}"/>
    <cellStyle name="Normal 19 2 2" xfId="12007" xr:uid="{4306D6B4-15AA-4D13-BBFB-D9A9D6791094}"/>
    <cellStyle name="Normal 19 2 2 2" xfId="12008" xr:uid="{65B4D232-54A5-44ED-8B29-4CA1CEB345AF}"/>
    <cellStyle name="Normal 19 2 2_CHECK_FX" xfId="12009" xr:uid="{0D64446F-FB23-4065-8C8E-B1D0CFDCBAB1}"/>
    <cellStyle name="Normal 19 2 3" xfId="12010" xr:uid="{8B70515D-E8C4-4651-A632-0281822D57C3}"/>
    <cellStyle name="Normal 19 2 4" xfId="12011" xr:uid="{ACA13414-311F-4EB6-80F8-FFF4A9E93E78}"/>
    <cellStyle name="Normal 19 2 5" xfId="12012" xr:uid="{E329BA8A-ABA8-4E6F-AF40-907E3778E84A}"/>
    <cellStyle name="Normal 19 2 6" xfId="12013" xr:uid="{7C95D6FC-40D6-4DFC-8CE1-CF98F1CF9A93}"/>
    <cellStyle name="Normal 19 2 7" xfId="12014" xr:uid="{DEECBD5D-0840-4BBD-AF16-17F8563C43B7}"/>
    <cellStyle name="Normal 19 2 8" xfId="12015" xr:uid="{B1B855AC-5CF7-4EAB-8904-95B75477E5AE}"/>
    <cellStyle name="Normal 19 2 9" xfId="12016" xr:uid="{16BB23D0-85E5-428B-9786-9803440CB348}"/>
    <cellStyle name="Normal 19 2_AgeSa_NewFormat" xfId="12017" xr:uid="{126447ED-16E0-4F69-8404-9F7263543998}"/>
    <cellStyle name="Normal 19 3" xfId="12018" xr:uid="{38DE5E3A-6DEE-464F-A8B7-2C6AFF154B13}"/>
    <cellStyle name="Normal 19 3 2" xfId="12019" xr:uid="{CED13B5B-FDDA-4324-A249-E76B797AA743}"/>
    <cellStyle name="Normal 19 3_AgeSa_NewFormat" xfId="12020" xr:uid="{C7581A60-6879-464E-AF3F-45732CE61493}"/>
    <cellStyle name="Normal 19 4" xfId="12021" xr:uid="{6D390D5C-E418-47E9-8A55-4333DD5A12B8}"/>
    <cellStyle name="Normal 19 5" xfId="12022" xr:uid="{5BBAE7ED-CD62-4202-BCA6-16F674698607}"/>
    <cellStyle name="Normal 19 6" xfId="12023" xr:uid="{C9832A86-238E-47D6-9992-6BA277E61013}"/>
    <cellStyle name="Normal 19 7" xfId="12024" xr:uid="{B902BD45-D592-4A7F-B761-C1D7A1FA354F}"/>
    <cellStyle name="Normal 19 8" xfId="12025" xr:uid="{1F992081-4602-4DF2-BA14-77368F363F93}"/>
    <cellStyle name="Normal 19 9" xfId="12026" xr:uid="{F7D27FC3-09DD-4629-8810-31CA83D28A64}"/>
    <cellStyle name="Normal 19_Asia" xfId="12027" xr:uid="{503B92DC-9E29-4B8A-BB45-9B21FD279FBA}"/>
    <cellStyle name="Normal 2" xfId="10" xr:uid="{D04FCF3C-BDCE-434D-9DF7-B4653D3F739D}"/>
    <cellStyle name="Normal 2 10" xfId="12028" xr:uid="{A1A0BF0F-C14C-4007-BA2E-381B450600DC}"/>
    <cellStyle name="Normal 2 11" xfId="12029" xr:uid="{934BE206-780A-47CE-A77F-67FE2EC1FE51}"/>
    <cellStyle name="Normal 2 12" xfId="12030" xr:uid="{6A60DB78-8550-446F-B915-16E3290A4BD7}"/>
    <cellStyle name="Normal 2 13" xfId="12031" xr:uid="{04A0E884-4015-4448-8469-FEFB6D400634}"/>
    <cellStyle name="Normal 2 14" xfId="12032" xr:uid="{F63BDF87-560C-47D6-ABDA-A041B70D12A7}"/>
    <cellStyle name="Normal 2 15" xfId="12033" xr:uid="{11CADCD9-58C2-4586-93C3-87D372214FEB}"/>
    <cellStyle name="Normal 2 16" xfId="12034" xr:uid="{1AF4D3E1-A2E8-4F3F-B280-4965F21EE69C}"/>
    <cellStyle name="Normal 2 17" xfId="12035" xr:uid="{F43020BF-2F2D-45BD-A7FC-F6A8E84D77B0}"/>
    <cellStyle name="Normal 2 17 2" xfId="12036" xr:uid="{63ED367E-FBB6-4F7D-90EB-B0627EC67EDC}"/>
    <cellStyle name="Normal 2 17_CHECK_FX" xfId="12037" xr:uid="{432AC0DB-6C2B-4C25-BF87-77DA5D357EB6}"/>
    <cellStyle name="Normal 2 18" xfId="12038" xr:uid="{B58F6315-6B48-41DF-A014-8E1C41BCC14B}"/>
    <cellStyle name="Normal 2 19" xfId="12039" xr:uid="{DA43CD9A-91C2-488B-A9E5-BD645C234739}"/>
    <cellStyle name="Normal 2 2" xfId="12040" xr:uid="{8D77ABDC-7F03-4117-B668-8C3569EC1591}"/>
    <cellStyle name="Normal 2 2 10" xfId="12041" xr:uid="{1E19348E-22F2-4EF9-A775-D475251C8872}"/>
    <cellStyle name="Normal 2 2 11" xfId="12042" xr:uid="{14EF7BFD-9DEE-4837-A0F0-FF7A687A5627}"/>
    <cellStyle name="Normal 2 2 12" xfId="15642" xr:uid="{92645872-DAE8-4938-8455-A9D2E1114BAF}"/>
    <cellStyle name="Normal 2 2 2" xfId="12043" xr:uid="{8FE1F37A-CCFF-41E4-9627-D3736F0361CC}"/>
    <cellStyle name="Normal 2 2 2 10" xfId="12044" xr:uid="{9F406D38-7A9B-4ADA-89C9-6A8DCB0DAA41}"/>
    <cellStyle name="Normal 2 2 2 2" xfId="12045" xr:uid="{3F4F57DF-D783-4E44-9C34-FE8BC4916E09}"/>
    <cellStyle name="Normal 2 2 2 2 2" xfId="12046" xr:uid="{D0A80305-8779-45AF-8ECA-3CB99047D5BB}"/>
    <cellStyle name="Normal 2 2 2 2 3" xfId="12047" xr:uid="{A485635D-85BB-4831-9ED2-AC7FB673A093}"/>
    <cellStyle name="Normal 2 2 2 2 4" xfId="12048" xr:uid="{929ED128-3971-4C55-B9B4-28F0FC721A3D}"/>
    <cellStyle name="Normal 2 2 2 2 5" xfId="12049" xr:uid="{46C2C4C1-9244-4D93-8CEE-2D0083C45064}"/>
    <cellStyle name="Normal 2 2 2 2_AgeSa_NewFormat" xfId="12050" xr:uid="{D1263162-EA04-4B8E-89E5-3037A2085110}"/>
    <cellStyle name="Normal 2 2 2 3" xfId="12051" xr:uid="{6CB536F8-AFD7-4D64-BEFC-AE65BA036C73}"/>
    <cellStyle name="Normal 2 2 2 4" xfId="12052" xr:uid="{A6D0E5F1-1F55-484D-A1E7-AE56519E71BE}"/>
    <cellStyle name="Normal 2 2 2 5" xfId="12053" xr:uid="{EB3A5C82-4171-4492-8121-BF80FB77E8AA}"/>
    <cellStyle name="Normal 2 2 2 6" xfId="12054" xr:uid="{843B8C58-B7A7-4B29-89B2-C5A71F0DF245}"/>
    <cellStyle name="Normal 2 2 2 7" xfId="12055" xr:uid="{D75E9E4A-4B2D-4032-8854-22CEA96E8282}"/>
    <cellStyle name="Normal 2 2 2 8" xfId="12056" xr:uid="{D5248AEE-9B52-411B-B51B-293C4BC239CA}"/>
    <cellStyle name="Normal 2 2 2 9" xfId="12057" xr:uid="{A66005F7-B843-4E5C-BC25-23375E7ADBE6}"/>
    <cellStyle name="Normal 2 2 2_AgeSA" xfId="12058" xr:uid="{E2B0718E-1CF5-407E-84E4-175448994DBF}"/>
    <cellStyle name="Normal 2 2 3" xfId="12059" xr:uid="{72EFD8BE-0109-44CD-B614-B340740CEB39}"/>
    <cellStyle name="Normal 2 2 4" xfId="12060" xr:uid="{6D66E40D-893A-4F6D-93C3-510E8A9D9F8A}"/>
    <cellStyle name="Normal 2 2 4 2" xfId="12061" xr:uid="{069B349C-7C55-4E12-8EDE-CEE94D895135}"/>
    <cellStyle name="Normal 2 2 4 3" xfId="12062" xr:uid="{D9324F49-9E5A-408D-9345-3BE915EB7205}"/>
    <cellStyle name="Normal 2 2 4 4" xfId="12063" xr:uid="{23696977-E9CF-4AE4-9FC4-85022E149B5B}"/>
    <cellStyle name="Normal 2 2 4 5" xfId="12064" xr:uid="{C36FDB3D-5A69-428E-A4EB-AAB85862135C}"/>
    <cellStyle name="Normal 2 2 4_AgeSA" xfId="12065" xr:uid="{B1A9FD7C-F16F-4B67-B71E-012E5B9F9425}"/>
    <cellStyle name="Normal 2 2 5" xfId="12066" xr:uid="{675F0A64-69D6-4813-874D-0CA99E7E5C7B}"/>
    <cellStyle name="Normal 2 2 6" xfId="12067" xr:uid="{A48E31A6-2BC8-4453-A0D0-E85790423C53}"/>
    <cellStyle name="Normal 2 2 7" xfId="12068" xr:uid="{EF45A458-568F-4BC0-A6ED-45309657B056}"/>
    <cellStyle name="Normal 2 2 8" xfId="12069" xr:uid="{92817C2C-FEC8-4B35-BE23-7941998D8C80}"/>
    <cellStyle name="Normal 2 2 9" xfId="12070" xr:uid="{8D955C09-893B-410D-94CC-34F9D18F512D}"/>
    <cellStyle name="Normal 2 2_2. Exec Summary" xfId="12071" xr:uid="{7602F44A-F88B-4566-B986-95B7733B0F8A}"/>
    <cellStyle name="Normal 2 20" xfId="12072" xr:uid="{8834D2C2-0B7D-4150-932A-686349FA4A79}"/>
    <cellStyle name="Normal 2 21" xfId="12073" xr:uid="{E6D029C7-5B48-46E9-A76B-2511E8D141B7}"/>
    <cellStyle name="Normal 2 22" xfId="15644" xr:uid="{715696AB-FAD0-4324-9367-4491233A00D6}"/>
    <cellStyle name="Normal 2 23" xfId="15663" xr:uid="{4050525E-438E-47C7-BFB1-41B5A59BB3A7}"/>
    <cellStyle name="Normal 2 24" xfId="15674" xr:uid="{90F19EA6-CA74-4B5D-8001-F0DD0AE34282}"/>
    <cellStyle name="Normal 2 25" xfId="15675" xr:uid="{5B199488-F166-49BC-84DD-BDFEFC14CBF5}"/>
    <cellStyle name="Normal 2 26" xfId="15680" xr:uid="{D553E810-7022-49D2-8995-6A0F9B8C3C00}"/>
    <cellStyle name="Normal 2 27" xfId="15684" xr:uid="{E233D501-C428-4A91-9639-2BFE4E993635}"/>
    <cellStyle name="Normal 2 28" xfId="15665" xr:uid="{9EFB37C4-1002-4225-9A65-95DD006A26EF}"/>
    <cellStyle name="Normal 2 29" xfId="15671" xr:uid="{B6C03128-6E50-4F08-B900-175A4E8A3C38}"/>
    <cellStyle name="Normal 2 3" xfId="12074" xr:uid="{04E902A2-4CC9-45A8-AC78-6C8BB1332061}"/>
    <cellStyle name="Normal 2 3 2" xfId="12075" xr:uid="{0F0A3217-0B0C-4C08-9BC7-C53741754609}"/>
    <cellStyle name="Normal 2 3 2 2" xfId="12076" xr:uid="{370F5E6A-1CEF-4195-B3E6-8886F75979FE}"/>
    <cellStyle name="Normal 2 3 2 2 2" xfId="12077" xr:uid="{1F2A0E17-665A-4F24-AB47-D54348F25507}"/>
    <cellStyle name="Normal 2 3 2 2 3" xfId="12078" xr:uid="{31717DB3-777D-4FDC-AAC1-DF5C48E8E13D}"/>
    <cellStyle name="Normal 2 3 2 2 4" xfId="12079" xr:uid="{830CC10B-D7FE-4B65-B23B-1CD2418F39A8}"/>
    <cellStyle name="Normal 2 3 2 2 5" xfId="12080" xr:uid="{D6FF8102-7958-478E-AC54-592BB399D642}"/>
    <cellStyle name="Normal 2 3 2 2_AgeSA" xfId="12081" xr:uid="{65687C26-27E4-4009-916C-DFA12714AF34}"/>
    <cellStyle name="Normal 2 3 2 3" xfId="12082" xr:uid="{7FC286B9-9A87-48CA-A0E6-61C5F0580C8C}"/>
    <cellStyle name="Normal 2 3 2 4" xfId="12083" xr:uid="{DD63D7E1-7659-4AE6-B6A3-5012EDC35AC6}"/>
    <cellStyle name="Normal 2 3 2 5" xfId="12084" xr:uid="{A9D3D113-0698-48F0-8AFD-78EB7F1F8444}"/>
    <cellStyle name="Normal 2 3 2 6" xfId="12085" xr:uid="{008AC7A4-76A4-4E4C-AA0B-D1945B9BD2D4}"/>
    <cellStyle name="Normal 2 3 2 7" xfId="12086" xr:uid="{C3BA8E67-2EEA-442F-ABB1-ED6813E7FEF1}"/>
    <cellStyle name="Normal 2 3 2_AgeSa_NewFormat" xfId="12087" xr:uid="{993A5BE6-6594-4648-A93E-CC9E17E8E789}"/>
    <cellStyle name="Normal 2 3 3" xfId="12088" xr:uid="{E886FE6E-CBC9-4E81-A0AB-FEF5D018274A}"/>
    <cellStyle name="Normal 2 3 4" xfId="15719" xr:uid="{8D509467-431C-454C-BF64-ECFDAE9596E6}"/>
    <cellStyle name="Normal 2 3 5" xfId="15778" xr:uid="{A8CEC792-28B3-4071-9025-AADCB7BDCF17}"/>
    <cellStyle name="Normal 2 3_AFLI" xfId="12089" xr:uid="{EEB76A87-7A3D-428A-9FFC-E68975F10696}"/>
    <cellStyle name="Normal 2 30" xfId="15690" xr:uid="{9020C35E-5582-441D-83B4-C9EC1A519A62}"/>
    <cellStyle name="Normal 2 31" xfId="15695" xr:uid="{6BC38791-2A44-4B13-B1AE-CE2F57234336}"/>
    <cellStyle name="Normal 2 4" xfId="12090" xr:uid="{79D5C8E9-A160-441C-B739-C4A02EDD9AC7}"/>
    <cellStyle name="Normal 2 4 2" xfId="12091" xr:uid="{7E6126CC-2879-4FAA-818C-FB6ADB41CB32}"/>
    <cellStyle name="Normal 2 4 2 2" xfId="12092" xr:uid="{DEC59E76-31A6-40DA-AA8A-1E543C7AE74D}"/>
    <cellStyle name="Normal 2 4 2 3" xfId="12093" xr:uid="{6526D351-5267-4FE2-AF1E-BC151FF06782}"/>
    <cellStyle name="Normal 2 4 2 4" xfId="12094" xr:uid="{4A21AD1A-FDAE-41D3-BA05-373E007864D6}"/>
    <cellStyle name="Normal 2 4 2 5" xfId="12095" xr:uid="{62190E54-9B26-4027-92B4-10C6F3721809}"/>
    <cellStyle name="Normal 2 4 2_AgeSa_NewFormat" xfId="12096" xr:uid="{0246E0EE-43EB-4E8D-A531-6F74E4481FD8}"/>
    <cellStyle name="Normal 2 4_2. Exec Summary" xfId="12097" xr:uid="{306441F7-832D-4735-8E30-86365163CF2F}"/>
    <cellStyle name="Normal 2 5" xfId="12098" xr:uid="{8B1024A5-9E7A-493D-AF26-4A0B68D1C2C8}"/>
    <cellStyle name="Normal 2 5 2" xfId="12099" xr:uid="{11C29A26-BBD1-464B-AC19-37B39F7BD637}"/>
    <cellStyle name="Normal 2 5 3" xfId="12100" xr:uid="{540420D2-C086-4642-B40A-946D8A882502}"/>
    <cellStyle name="Normal 2 5_AgeSA" xfId="12101" xr:uid="{BD8E7A9B-1C70-4D63-AF4F-CC52FACD2851}"/>
    <cellStyle name="Normal 2 6" xfId="12102" xr:uid="{D4715C06-AA01-4F49-971B-5784115C8CF4}"/>
    <cellStyle name="Normal 2 6 2" xfId="12103" xr:uid="{76876257-42B2-4A9D-A779-B54BBDAD9C98}"/>
    <cellStyle name="Normal 2 6_AgeSA" xfId="12104" xr:uid="{5FFEC0C1-C0BF-45BD-B692-C0DB0658ABAA}"/>
    <cellStyle name="Normal 2 7" xfId="12105" xr:uid="{1A2D247E-84A2-4884-B4B2-0CD2743BB945}"/>
    <cellStyle name="Normal 2 7 2" xfId="12106" xr:uid="{8278E252-C366-472F-8F77-DCAC191333C4}"/>
    <cellStyle name="Normal 2 7 3" xfId="12107" xr:uid="{B4AB1DD0-2218-493F-98BB-AE0CBD86AD55}"/>
    <cellStyle name="Normal 2 7 4" xfId="12108" xr:uid="{F3128B32-B97E-48E2-8C21-CDF6DD008C12}"/>
    <cellStyle name="Normal 2 7 5" xfId="12109" xr:uid="{7453A316-AD83-4264-8891-24F4FE9C5245}"/>
    <cellStyle name="Normal 2 7 6" xfId="12110" xr:uid="{52B9ABBE-8036-4AA0-81B8-E3E2E5DA6EDF}"/>
    <cellStyle name="Normal 2 7_AgeSa_NewFormat" xfId="12111" xr:uid="{578BEF7B-AB42-4E00-9340-0D701122376E}"/>
    <cellStyle name="Normal 2 8" xfId="12112" xr:uid="{02BC5E28-5677-4083-85C2-E9194052E70E}"/>
    <cellStyle name="Normal 2 8 2" xfId="12113" xr:uid="{BBC2A04D-ED46-4E76-98B2-DCBABF62F5F0}"/>
    <cellStyle name="Normal 2 8 3" xfId="12114" xr:uid="{883D584D-E3D3-46CE-9DB7-FFE8AD0573A6}"/>
    <cellStyle name="Normal 2 8 4" xfId="12115" xr:uid="{790E0C15-D165-442B-960D-2E94FB30B413}"/>
    <cellStyle name="Normal 2 8 5" xfId="12116" xr:uid="{405AE316-D8C1-4D03-83E6-6A784A8BE65D}"/>
    <cellStyle name="Normal 2 8 6" xfId="12117" xr:uid="{141ADA23-3444-4E9F-B540-65562265D4D5}"/>
    <cellStyle name="Normal 2 8_AgeSa_NewFormat" xfId="12118" xr:uid="{3BCC9648-F434-4EC6-BA55-3C0EFA06C76E}"/>
    <cellStyle name="Normal 2 9" xfId="12119" xr:uid="{14C1D32F-3522-40B1-8B82-8AEE342D18F1}"/>
    <cellStyle name="Normal 2_1 IFRS 9 - Reco carrying amts." xfId="12120" xr:uid="{C143375A-5F20-4E66-B126-DDDD64EF0292}"/>
    <cellStyle name="Normal 20" xfId="12121" xr:uid="{C814689C-8F18-437C-ABFA-57A1FA7670B6}"/>
    <cellStyle name="Normal 20 10" xfId="12122" xr:uid="{5C0FF1A2-2698-455B-AC24-B31B9352A4D1}"/>
    <cellStyle name="Normal 20 11" xfId="12123" xr:uid="{C51E4A00-2958-4225-98C4-0E8A718CA5C1}"/>
    <cellStyle name="Normal 20 12" xfId="12124" xr:uid="{68506A81-62A1-44E3-8024-03B828BD47B6}"/>
    <cellStyle name="Normal 20 12 10" xfId="12125" xr:uid="{5B46A819-E6A1-49AA-A019-9EB404507898}"/>
    <cellStyle name="Normal 20 12 11" xfId="12126" xr:uid="{2370E849-F939-4B66-B100-B5817AD8B44D}"/>
    <cellStyle name="Normal 20 12 12" xfId="12127" xr:uid="{FD44DC3D-71B4-4C73-8D7D-0C5F577E2C00}"/>
    <cellStyle name="Normal 20 12 13" xfId="12128" xr:uid="{7B035A34-77BD-48E1-857E-91046BFBE8B8}"/>
    <cellStyle name="Normal 20 12 14" xfId="12129" xr:uid="{69C0CAB4-2043-4E03-A2FB-D13222A0E5B4}"/>
    <cellStyle name="Normal 20 12 15" xfId="12130" xr:uid="{FECE87B5-FCDC-45B5-85D6-A65AF2F857D5}"/>
    <cellStyle name="Normal 20 12 16" xfId="12131" xr:uid="{510AEF81-84E1-447A-81B4-B7F321910A86}"/>
    <cellStyle name="Normal 20 12 17" xfId="12132" xr:uid="{D6E4C20F-39D8-4D41-B072-1D25E9B45409}"/>
    <cellStyle name="Normal 20 12 18" xfId="12133" xr:uid="{6C2E6431-2939-4D48-ABF0-CA9F847CFD83}"/>
    <cellStyle name="Normal 20 12 2" xfId="12134" xr:uid="{74675DCB-2681-4864-9F83-7B85C43E7744}"/>
    <cellStyle name="Normal 20 12 3" xfId="12135" xr:uid="{9141EF1E-9F23-4A0D-B68E-DDB47B27ADA4}"/>
    <cellStyle name="Normal 20 12 3 2" xfId="12136" xr:uid="{2A231DCA-7D5F-4FCA-8ABB-67C72D9C3627}"/>
    <cellStyle name="Normal 20 12 3_CHECK_FX" xfId="12137" xr:uid="{E93C340F-826E-4E45-9B28-9BFA8493F578}"/>
    <cellStyle name="Normal 20 12 4" xfId="12138" xr:uid="{08DF9A1F-A019-4F09-ADC3-3960B4C5D51E}"/>
    <cellStyle name="Normal 20 12 5" xfId="12139" xr:uid="{EB5FCA72-001C-448A-B5AB-2594AAA35A05}"/>
    <cellStyle name="Normal 20 12 5 2" xfId="12140" xr:uid="{74F6A5E8-D993-445E-82AC-7E18E5083B13}"/>
    <cellStyle name="Normal 20 12 5_CHECK_FX" xfId="12141" xr:uid="{0821C1D5-9452-4F08-8AC0-652AE8CE7A7A}"/>
    <cellStyle name="Normal 20 12 6" xfId="12142" xr:uid="{CCD7EC93-BDA4-42C0-978A-1EF77F470782}"/>
    <cellStyle name="Normal 20 12 7" xfId="12143" xr:uid="{DE5EBEC6-BC54-45FF-BBA5-DF69B3662EE5}"/>
    <cellStyle name="Normal 20 12 8" xfId="12144" xr:uid="{F9B7F979-BC38-4088-83C3-8E4611574A86}"/>
    <cellStyle name="Normal 20 12 8 2" xfId="12145" xr:uid="{DFDE2B1D-6A1D-49D2-878E-F6D64FD5AB88}"/>
    <cellStyle name="Normal 20 12 8_CHECK_FX" xfId="12146" xr:uid="{55133ECD-DB67-44AE-AF43-27AADACA8E8B}"/>
    <cellStyle name="Normal 20 12 9" xfId="12147" xr:uid="{123DAD6C-227F-4D90-B343-F9453B4A073D}"/>
    <cellStyle name="Normal 20 12_CHECK_FX" xfId="12148" xr:uid="{E7D28FC6-6A21-4326-BBE1-33BA64044F81}"/>
    <cellStyle name="Normal 20 13" xfId="12149" xr:uid="{7A02E382-F3F5-41D6-B7F8-A43DE33DB69D}"/>
    <cellStyle name="Normal 20 13 2" xfId="12150" xr:uid="{FF9E5C51-B571-42D2-8EA4-2A9DE55971E0}"/>
    <cellStyle name="Normal 20 13_CHECK_FX" xfId="12151" xr:uid="{68227F2E-4320-416E-AFBB-EDFF37B8158E}"/>
    <cellStyle name="Normal 20 14" xfId="12152" xr:uid="{460FC8F6-DE1A-4AEB-B2BC-76485DD1660A}"/>
    <cellStyle name="Normal 20 15" xfId="12153" xr:uid="{3ACA673B-06EC-4A15-B66E-2518563419D8}"/>
    <cellStyle name="Normal 20 16" xfId="12154" xr:uid="{F796F337-F118-47B2-8E42-B2E0B568D8BB}"/>
    <cellStyle name="Normal 20 16 2" xfId="12155" xr:uid="{E3A3F9B7-D443-4F0B-9D82-633113EAA490}"/>
    <cellStyle name="Normal 20 16_CHECK_FX" xfId="12156" xr:uid="{3ED79D5B-BD55-4245-AAC7-C4DAB8A1AD95}"/>
    <cellStyle name="Normal 20 17" xfId="12157" xr:uid="{8172A6E3-DCD7-4C99-87B3-0204E23E7254}"/>
    <cellStyle name="Normal 20 17 2" xfId="12158" xr:uid="{097D89AB-AFE0-4A57-8C34-1D221BC42447}"/>
    <cellStyle name="Normal 20 17_CHECK_FX" xfId="12159" xr:uid="{07E18D0C-CEA7-45DA-8D9C-350506856708}"/>
    <cellStyle name="Normal 20 18" xfId="12160" xr:uid="{73066504-C4F3-43F8-BB60-EF020E82C5AF}"/>
    <cellStyle name="Normal 20 18 2" xfId="12161" xr:uid="{5966C624-BF4F-4EA1-89C1-C68E215F6732}"/>
    <cellStyle name="Normal 20 18_CHECK_FX" xfId="12162" xr:uid="{D5DB33CD-5F92-490E-B5AE-FBEE2395A558}"/>
    <cellStyle name="Normal 20 19" xfId="12163" xr:uid="{964EE762-8D23-4216-AD75-DB6309D1FB6E}"/>
    <cellStyle name="Normal 20 2" xfId="12164" xr:uid="{B501998D-7C41-4802-8433-7D2D9601D901}"/>
    <cellStyle name="Normal 20 2 2" xfId="12165" xr:uid="{58FE550A-0934-4AC4-A8BB-3EABE3313B1E}"/>
    <cellStyle name="Normal 20 2 2 2" xfId="12166" xr:uid="{9192A649-D2C2-4016-AC5A-85A19EAB36D5}"/>
    <cellStyle name="Normal 20 2 2_CHECK_FX" xfId="12167" xr:uid="{B41E5FC5-BABE-4FC9-A057-4415457104ED}"/>
    <cellStyle name="Normal 20 2 3" xfId="12168" xr:uid="{521130E2-6F67-450B-ADD5-02644B3D3DED}"/>
    <cellStyle name="Normal 20 2 4" xfId="12169" xr:uid="{B55BB029-0FCE-47B6-9CA5-87CEA666975E}"/>
    <cellStyle name="Normal 20 2 5" xfId="12170" xr:uid="{BBD334B8-1CC5-49A5-9F17-CC19561C3596}"/>
    <cellStyle name="Normal 20 2 6" xfId="12171" xr:uid="{E7914ABB-3B86-4809-A92D-5E2A21DA0D70}"/>
    <cellStyle name="Normal 20 2 7" xfId="12172" xr:uid="{F27DC5C5-E830-4463-AABF-35133AB64490}"/>
    <cellStyle name="Normal 20 2 7 2" xfId="12173" xr:uid="{D3060D02-5303-44BF-9F91-A4E44923CEC8}"/>
    <cellStyle name="Normal 20 2 7_CHECK_FX" xfId="12174" xr:uid="{29243733-845B-4B00-8938-6713A65ACFFF}"/>
    <cellStyle name="Normal 20 2 8" xfId="12175" xr:uid="{CF43E39E-3DBB-4C03-9D15-E86144735A6F}"/>
    <cellStyle name="Normal 20 2 8 2" xfId="12176" xr:uid="{37E7E864-1626-4AC0-9C6F-0AF5E086517C}"/>
    <cellStyle name="Normal 20 2 8_CHECK_FX" xfId="12177" xr:uid="{F9DD20D3-4187-4A44-AC82-7272007872EC}"/>
    <cellStyle name="Normal 20 2 9" xfId="12178" xr:uid="{B2649257-40C1-4C33-BCD2-1474D18D3C58}"/>
    <cellStyle name="Normal 20 2_CHECK_FX" xfId="12179" xr:uid="{9C7F1076-43C9-4AF8-9BD2-87991DDD768D}"/>
    <cellStyle name="Normal 20 20" xfId="12180" xr:uid="{76C69F44-245F-4414-ACDA-465A1A0EC630}"/>
    <cellStyle name="Normal 20 21" xfId="12181" xr:uid="{FD18701B-892A-417B-85B1-9EBEAA802453}"/>
    <cellStyle name="Normal 20 22" xfId="12182" xr:uid="{AACBD5FD-DB05-4211-90EF-CBDA5CC64A79}"/>
    <cellStyle name="Normal 20 23" xfId="12183" xr:uid="{6A449783-2F6B-4BDB-B3EF-67CE3A02DFD8}"/>
    <cellStyle name="Normal 20 24" xfId="12184" xr:uid="{E34626A1-F9DE-457E-A135-BEFA5B4515E0}"/>
    <cellStyle name="Normal 20 25" xfId="12185" xr:uid="{80F44693-B470-46F4-AFF0-1FAA695D446B}"/>
    <cellStyle name="Normal 20 26" xfId="12186" xr:uid="{AA2F7D6F-9FBA-4597-A0E6-DE1D66409EAA}"/>
    <cellStyle name="Normal 20 27" xfId="12187" xr:uid="{7B8F57A1-DFF1-4C17-A8C9-14C5BE59BBC1}"/>
    <cellStyle name="Normal 20 28" xfId="12188" xr:uid="{611C58E9-036D-4D7A-8D7E-40253D750954}"/>
    <cellStyle name="Normal 20 29" xfId="12189" xr:uid="{D024B570-717C-41D7-A751-0AA81612A49C}"/>
    <cellStyle name="Normal 20 3" xfId="12190" xr:uid="{6E1E64CC-130F-4219-AD34-0550AF71FED4}"/>
    <cellStyle name="Normal 20 3 2" xfId="12191" xr:uid="{CB2D6752-CAA3-4CB1-A347-728D24FF5614}"/>
    <cellStyle name="Normal 20 3 2 2" xfId="12192" xr:uid="{66A11572-98C0-4490-9294-C6E3E1D0975B}"/>
    <cellStyle name="Normal 20 3 2 2 2" xfId="12193" xr:uid="{1EE908E7-193D-4934-A9F9-4AC5D862BFB2}"/>
    <cellStyle name="Normal 20 3 2 2 3" xfId="12194" xr:uid="{E668928C-E17A-470D-82E4-B55EE1105F96}"/>
    <cellStyle name="Normal 20 3 2 2 4" xfId="12195" xr:uid="{50F6BEC1-ECCA-4BAC-88E0-D7CFA6F83E3E}"/>
    <cellStyle name="Normal 20 3 2 2 5" xfId="12196" xr:uid="{6CB4F8C9-7E21-4191-A18E-CA281D13CB66}"/>
    <cellStyle name="Normal 20 3 2 2 6" xfId="12197" xr:uid="{346CC4A6-B9CC-4C24-9F77-0CB0C986DCBB}"/>
    <cellStyle name="Normal 20 3 2 2 7" xfId="12198" xr:uid="{6C4DBD53-AC95-4672-9269-5181777FEC49}"/>
    <cellStyle name="Normal 20 3 2 2 7 2" xfId="12199" xr:uid="{8146BFFA-BB27-44F0-BDD1-281F12BCFB15}"/>
    <cellStyle name="Normal 20 3 2 2 7_CHECK_FX" xfId="12200" xr:uid="{4E93E384-A311-4472-A785-F3AD0F9E5F84}"/>
    <cellStyle name="Normal 20 3 2 2 8" xfId="12201" xr:uid="{B9C4A32A-7F72-4ED9-834A-0C7AD522D22B}"/>
    <cellStyle name="Normal 20 3 2 2 8 2" xfId="12202" xr:uid="{A41CAFAB-B166-4B05-9839-2221DD27DF53}"/>
    <cellStyle name="Normal 20 3 2 2 8_CHECK_FX" xfId="12203" xr:uid="{8DC9E9E0-D583-4D41-889D-E9E5B5478B51}"/>
    <cellStyle name="Normal 20 3 2 2 9" xfId="12204" xr:uid="{B945F743-16A3-4C83-9932-7B8D5555BB76}"/>
    <cellStyle name="Normal 20 3 2 2 9 2" xfId="12205" xr:uid="{CA97D602-BFDC-4B9B-B751-A6D98C02C8AF}"/>
    <cellStyle name="Normal 20 3 2 2 9_CHECK_FX" xfId="12206" xr:uid="{454333CB-F7AD-4845-B350-B9E86399DC26}"/>
    <cellStyle name="Normal 20 3 2 2_CHECK_FX" xfId="12207" xr:uid="{3F30741F-B661-4A03-B350-09A41D7218CA}"/>
    <cellStyle name="Normal 20 3 2_CHECK_FX" xfId="12208" xr:uid="{49762BB5-34B2-4F1E-8F3D-38392CEF5167}"/>
    <cellStyle name="Normal 20 3 3" xfId="12209" xr:uid="{BDB45C2C-967D-455C-8A49-125061069F6F}"/>
    <cellStyle name="Normal 20 3_CHECK_FX" xfId="12210" xr:uid="{8CE551D8-BACD-4C8B-B422-5096259DF559}"/>
    <cellStyle name="Normal 20 30" xfId="12211" xr:uid="{804D841B-5276-4C0E-84CA-4FB52766DE56}"/>
    <cellStyle name="Normal 20 31" xfId="12212" xr:uid="{F8DD975D-02F4-4C88-ADBD-8A8D172F483F}"/>
    <cellStyle name="Normal 20 32" xfId="12213" xr:uid="{000D71AA-3B74-4F60-9FB0-DD772D39BA41}"/>
    <cellStyle name="Normal 20 33" xfId="12214" xr:uid="{7D7A510D-D514-4A97-8EE6-1B275CB466C5}"/>
    <cellStyle name="Normal 20 34" xfId="12215" xr:uid="{D18DA9CD-DF62-424C-8598-C2045A64C4E8}"/>
    <cellStyle name="Normal 20 35" xfId="12216" xr:uid="{60731FCD-5AE0-48CE-A719-98777DF3CB66}"/>
    <cellStyle name="Normal 20 36" xfId="12217" xr:uid="{365CE7ED-61A8-4E61-A78D-AB4E42208CAB}"/>
    <cellStyle name="Normal 20 37" xfId="12218" xr:uid="{A3A2B1E4-0623-494A-A0B4-E7F71B5B69A3}"/>
    <cellStyle name="Normal 20 38" xfId="12219" xr:uid="{934601E2-4EF7-4B65-8FEC-DD7504B5C4DE}"/>
    <cellStyle name="Normal 20 39" xfId="12220" xr:uid="{9CF167C2-EC6F-4884-A7EF-AF7B6D69F240}"/>
    <cellStyle name="Normal 20 4" xfId="12221" xr:uid="{1A99A69F-CEA5-4088-9BE0-251C19031CBB}"/>
    <cellStyle name="Normal 20 4 2" xfId="12222" xr:uid="{C7357F0C-97F9-4243-AB6F-75B112C5EE2F}"/>
    <cellStyle name="Normal 20 4 3" xfId="12223" xr:uid="{7954BD52-2EE4-469A-ACD0-21E4447339A3}"/>
    <cellStyle name="Normal 20 4_CHECK_FX" xfId="12224" xr:uid="{58C0B67B-6A61-4DD4-BCEB-D6D2F3B09146}"/>
    <cellStyle name="Normal 20 40" xfId="12225" xr:uid="{B4D18813-844C-443D-A553-365575176592}"/>
    <cellStyle name="Normal 20 41" xfId="12226" xr:uid="{F97B315C-4A8B-4883-BDB4-91A574A56834}"/>
    <cellStyle name="Normal 20 42" xfId="12227" xr:uid="{D1B237F2-D047-4176-AC4D-7E769B2ED600}"/>
    <cellStyle name="Normal 20 43" xfId="12228" xr:uid="{7267F6DA-2EDC-4791-8220-3BD4533A9301}"/>
    <cellStyle name="Normal 20 44" xfId="12229" xr:uid="{B30C928F-FA53-4430-A9E2-74F0805A3768}"/>
    <cellStyle name="Normal 20 45" xfId="12230" xr:uid="{FFCB0287-0402-4309-8846-5F160C15BA40}"/>
    <cellStyle name="Normal 20 46" xfId="12231" xr:uid="{400CE1D4-8B1F-42EC-9613-D8420828E4E6}"/>
    <cellStyle name="Normal 20 47" xfId="12232" xr:uid="{2DBEE898-FDFB-4889-83A3-CA25B9110F3F}"/>
    <cellStyle name="Normal 20 48" xfId="12233" xr:uid="{658E13AE-564C-496E-A7E9-BBA37A9A028E}"/>
    <cellStyle name="Normal 20 49" xfId="12234" xr:uid="{1DF9AB6F-E5A8-4053-BC96-989F8118FE1B}"/>
    <cellStyle name="Normal 20 5" xfId="12235" xr:uid="{79BCF031-2C4D-4893-B0A5-10803DC692AA}"/>
    <cellStyle name="Normal 20 5 2" xfId="12236" xr:uid="{87C9584F-4D97-41EB-9223-91670AB35EB7}"/>
    <cellStyle name="Normal 20 5_CHECK_FX" xfId="12237" xr:uid="{169302AF-B502-46C8-B5BE-22E850299318}"/>
    <cellStyle name="Normal 20 50" xfId="12238" xr:uid="{4EF3B9BB-76CC-4B56-A3A6-5DCBB7F17B4C}"/>
    <cellStyle name="Normal 20 51" xfId="12239" xr:uid="{CF6CDED6-F742-4EF6-9F36-D1FF73F8E5A8}"/>
    <cellStyle name="Normal 20 52" xfId="12240" xr:uid="{BDE40AB4-A08F-47D1-BA59-844C5CFBC269}"/>
    <cellStyle name="Normal 20 53" xfId="12241" xr:uid="{1514DC5F-36E9-405F-93D2-59074AFECBD1}"/>
    <cellStyle name="Normal 20 6" xfId="12242" xr:uid="{32FC9D3C-B1FC-4346-99ED-79DC78983CF5}"/>
    <cellStyle name="Normal 20 6 2" xfId="12243" xr:uid="{AD34F052-CFBB-4C7C-BE39-B6985F51ADC2}"/>
    <cellStyle name="Normal 20 6 3" xfId="12244" xr:uid="{161F3280-25DD-4A9E-8022-1564EAB6533F}"/>
    <cellStyle name="Normal 20 6 4" xfId="12245" xr:uid="{AB1B5E62-20F2-4D0A-818D-0506C9730806}"/>
    <cellStyle name="Normal 20 6 5" xfId="12246" xr:uid="{B8418262-A931-48EB-8B27-D8235D4F9A37}"/>
    <cellStyle name="Normal 20 6 6" xfId="12247" xr:uid="{37DA4860-7839-4C4E-A24A-3FB39F0E1DD6}"/>
    <cellStyle name="Normal 20 6 7" xfId="12248" xr:uid="{32D5DD96-B153-464E-B464-0ACFD8F75072}"/>
    <cellStyle name="Normal 20 6 7 2" xfId="12249" xr:uid="{2762BD68-5C04-4BEC-8ACD-5D74F3CF8B22}"/>
    <cellStyle name="Normal 20 6 7_CHECK_FX" xfId="12250" xr:uid="{54BD8F3A-7A8C-4FCF-984C-F008A18FFED2}"/>
    <cellStyle name="Normal 20 6 8" xfId="12251" xr:uid="{DE286BF0-BB1A-4090-8D25-EBC39F357A66}"/>
    <cellStyle name="Normal 20 6 8 2" xfId="12252" xr:uid="{3251C4BD-2450-4A2E-8BD0-332C37CEE35B}"/>
    <cellStyle name="Normal 20 6 8_CHECK_FX" xfId="12253" xr:uid="{0E889122-FD68-4012-B7B4-95EFAB5BA5AD}"/>
    <cellStyle name="Normal 20 6 9" xfId="12254" xr:uid="{FF57B281-7A84-4364-B9FF-BBD3D9A62BAD}"/>
    <cellStyle name="Normal 20 6 9 2" xfId="12255" xr:uid="{CCDE0B71-C8EC-4EA9-BF64-31D0C81DA13A}"/>
    <cellStyle name="Normal 20 6 9_CHECK_FX" xfId="12256" xr:uid="{CA5C2020-7204-4DAA-B93E-2C0D67266C6E}"/>
    <cellStyle name="Normal 20 6_CHECK_FX" xfId="12257" xr:uid="{10422677-048C-4252-99BD-9F8EF601CC39}"/>
    <cellStyle name="Normal 20 7" xfId="12258" xr:uid="{80B69738-466A-4739-89F6-7F57CF5F17FC}"/>
    <cellStyle name="Normal 20 7 2" xfId="12259" xr:uid="{46F83A73-2D34-4A96-874A-A1AC1AC79226}"/>
    <cellStyle name="Normal 20 7 3" xfId="12260" xr:uid="{C1A9A7C0-19F4-42CA-BECA-DEC739D1075C}"/>
    <cellStyle name="Normal 20 7_CHECK_FX" xfId="12261" xr:uid="{E995CBC2-6117-44AC-AE52-86B887ED4FCD}"/>
    <cellStyle name="Normal 20 8" xfId="12262" xr:uid="{6E832AAA-9E32-49B8-AA79-F5315FF846E3}"/>
    <cellStyle name="Normal 20 9" xfId="12263" xr:uid="{339705FC-5753-485F-B767-3DC5E0BD9D73}"/>
    <cellStyle name="Normal 20_AgeSa_NewFormat" xfId="12264" xr:uid="{ABACF10E-1192-4991-BBD6-7781826BA325}"/>
    <cellStyle name="Normal 21" xfId="12265" xr:uid="{780DE6DF-281A-4858-AC7D-5B6DE886FDE6}"/>
    <cellStyle name="Normal 21 2" xfId="12266" xr:uid="{B40C698E-36D9-4584-BED9-AA73952BE638}"/>
    <cellStyle name="Normal 21 3" xfId="12267" xr:uid="{6AB50D71-DA2C-4A78-AAB9-EE01485108A6}"/>
    <cellStyle name="Normal 21 4" xfId="12268" xr:uid="{68B255B2-FA6B-4067-B045-87E6786D64EA}"/>
    <cellStyle name="Normal 21 5" xfId="12269" xr:uid="{CBA8989E-3A32-4C50-A314-CA9911D0038E}"/>
    <cellStyle name="Normal 21 6" xfId="12270" xr:uid="{7219F31D-8A06-4983-BF4F-5FB17C92E665}"/>
    <cellStyle name="Normal 21 7" xfId="12271" xr:uid="{6675E41B-3AF6-4600-9085-F92DF9648769}"/>
    <cellStyle name="Normal 21_AgeSA" xfId="12272" xr:uid="{16F03F42-87AB-40CF-A717-D837103B8599}"/>
    <cellStyle name="Normal 22" xfId="12273" xr:uid="{163F2369-C338-435B-ABA7-AD08918E5F5F}"/>
    <cellStyle name="Normal 22 2" xfId="12274" xr:uid="{04E31BF1-9974-43D4-A3AD-DFAE233F4126}"/>
    <cellStyle name="Normal 22 3" xfId="12275" xr:uid="{CFFD76CC-35DC-46E5-9A22-DA2E26C91DB7}"/>
    <cellStyle name="Normal 22 4" xfId="12276" xr:uid="{E9EE478A-8A2D-4CD0-801D-5E22FEE71ABF}"/>
    <cellStyle name="Normal 22 5" xfId="12277" xr:uid="{DCED8B3E-4ABA-488B-92F1-A31E0F28E0A9}"/>
    <cellStyle name="Normal 22_AgeSa_NewFormat" xfId="12278" xr:uid="{3313AEB3-AC88-4F4C-B852-7993ECAC9D34}"/>
    <cellStyle name="Normal 23" xfId="12279" xr:uid="{65326E10-508C-433F-9EBC-78FC8E85D5D6}"/>
    <cellStyle name="Normal 23 2" xfId="12280" xr:uid="{0C7C2033-75CA-4992-A377-5B5CF1A3921E}"/>
    <cellStyle name="Normal 23 3" xfId="12281" xr:uid="{B02A736A-E070-4A56-B843-A04EDB609534}"/>
    <cellStyle name="Normal 23_AgeSa_NewFormat" xfId="12282" xr:uid="{6202B1B8-116A-4507-B0E5-5F68C5788AAC}"/>
    <cellStyle name="Normal 24" xfId="12283" xr:uid="{B75DDCFB-51EE-40BA-B6DA-51099C8B4D53}"/>
    <cellStyle name="Normal 24 2" xfId="12284" xr:uid="{9B42282E-AF98-4632-B97B-B73B46CA4813}"/>
    <cellStyle name="Normal 24_AgeSa_NewFormat" xfId="12285" xr:uid="{847A7D8C-AE65-41E0-8D65-1DE26B09352E}"/>
    <cellStyle name="Normal 25" xfId="12286" xr:uid="{03FA5E9E-F04F-4064-8ADD-D3D8A363BBAB}"/>
    <cellStyle name="Normal 26" xfId="12287" xr:uid="{25200642-7E06-4913-969C-838D8C7C8C01}"/>
    <cellStyle name="Normal 27" xfId="12288" xr:uid="{1B731397-7EF1-4155-8C71-DDDF30154E70}"/>
    <cellStyle name="Normal 28" xfId="12289" xr:uid="{D9A2A5AE-9C5B-4BD8-B970-61C6114F162B}"/>
    <cellStyle name="Normal 28 2" xfId="12290" xr:uid="{2499DE38-89AB-40AB-8A3D-C74DCC59E0F9}"/>
    <cellStyle name="Normal 28 3" xfId="12291" xr:uid="{8516E8B4-D44F-46D2-A075-F74DDEB4A54D}"/>
    <cellStyle name="Normal 28_Ageas (Total)" xfId="12292" xr:uid="{B6D39077-1D5E-4591-9392-42A46D441504}"/>
    <cellStyle name="Normal 29" xfId="12293" xr:uid="{3412D7BE-191B-47B5-9EED-B302E85C6DC4}"/>
    <cellStyle name="Normal 29 2" xfId="12294" xr:uid="{306184E8-0AF4-4F36-98E0-4ABE002D8EEF}"/>
    <cellStyle name="Normal 29_AFLI" xfId="12295" xr:uid="{56230255-8E29-4E7D-9061-9E5D7BFB651E}"/>
    <cellStyle name="Normal 3" xfId="12296" xr:uid="{E12183BA-6541-4362-BFDC-AE7330099A85}"/>
    <cellStyle name="Normal 3 10" xfId="12297" xr:uid="{E19665BF-A446-447C-9FF8-580711B442BD}"/>
    <cellStyle name="Normal 3 10 2" xfId="12298" xr:uid="{F3A0D712-3FBB-428A-BDFA-B09B9E195C17}"/>
    <cellStyle name="Normal 3 10_CHECK_FX" xfId="12299" xr:uid="{7ED4EDA5-D4B0-4F8E-A8D3-4E55C5457F62}"/>
    <cellStyle name="Normal 3 11" xfId="12300" xr:uid="{F74EC6FC-3591-4978-81BF-FBAC2E6105B0}"/>
    <cellStyle name="Normal 3 12" xfId="12301" xr:uid="{73926E43-C902-4F53-9639-8974F05E03F3}"/>
    <cellStyle name="Normal 3 13" xfId="12302" xr:uid="{DF0386E3-7969-47E5-8256-433E689AA234}"/>
    <cellStyle name="Normal 3 14" xfId="12303" xr:uid="{0B7E2992-A248-4F60-83E9-72AA3A94723F}"/>
    <cellStyle name="Normal 3 15" xfId="12304" xr:uid="{E0098FE7-A82A-4980-802D-78F82C798023}"/>
    <cellStyle name="Normal 3 16" xfId="15647" xr:uid="{A23C1C8F-9923-4DC9-8004-B4781058E2FE}"/>
    <cellStyle name="Normal 3 17" xfId="15650" xr:uid="{22857A14-38E1-48E7-A820-A7D9E126374D}"/>
    <cellStyle name="Normal 3 18" xfId="15678" xr:uid="{4CCB1FBF-BEB0-488B-AAB8-AF764774A70A}"/>
    <cellStyle name="Normal 3 19" xfId="15683" xr:uid="{405010CB-572A-40AC-B934-9875855A9202}"/>
    <cellStyle name="Normal 3 2" xfId="12305" xr:uid="{FA241833-54D9-4B41-9A03-5F8AC59C4BE7}"/>
    <cellStyle name="Normal 3 2 10" xfId="12306" xr:uid="{21DB3D10-C2F7-45ED-91CB-8BAD7B4BA7BE}"/>
    <cellStyle name="Normal 3 2 10 2" xfId="12307" xr:uid="{448C29E6-B346-4597-AC1C-ECCB373A302E}"/>
    <cellStyle name="Normal 3 2 10 2 2" xfId="12308" xr:uid="{235C80F9-66E8-463A-B967-58A5E85CD3CD}"/>
    <cellStyle name="Normal 3 2 10 2 2 2" xfId="12309" xr:uid="{024202C2-2DFB-43D2-90D2-BBDDA6C122BB}"/>
    <cellStyle name="Normal 3 2 10 2 2_CHECK_FX" xfId="12310" xr:uid="{D9240577-0D90-4718-A811-A52A12F94584}"/>
    <cellStyle name="Normal 3 2 10 2 3" xfId="12311" xr:uid="{FDA1077F-77F1-4D40-BC5B-07D5441DE441}"/>
    <cellStyle name="Normal 3 2 10 2_CHECK_FX" xfId="12312" xr:uid="{AC1793CD-1DCB-4F2C-BD60-28CCC70474E2}"/>
    <cellStyle name="Normal 3 2 10 3" xfId="12313" xr:uid="{98711278-D452-4C95-B0E4-658D4F70B0D6}"/>
    <cellStyle name="Normal 3 2 10 3 2" xfId="12314" xr:uid="{4EAE5A25-6505-4C3C-88D6-E317DC2C19E7}"/>
    <cellStyle name="Normal 3 2 10 3_CHECK_FX" xfId="12315" xr:uid="{BEC48D3D-EE53-41F9-AB31-F06B3CD233F3}"/>
    <cellStyle name="Normal 3 2 10 4" xfId="12316" xr:uid="{7B95FEDD-7489-4E4F-98DE-8C896C478922}"/>
    <cellStyle name="Normal 3 2 10_CHECK_FX" xfId="12317" xr:uid="{B7A94467-A1B0-4F93-8D7C-72B024CC1E98}"/>
    <cellStyle name="Normal 3 2 11" xfId="12318" xr:uid="{9CC31D57-8161-4068-B733-7E59488CCE08}"/>
    <cellStyle name="Normal 3 2 11 2" xfId="12319" xr:uid="{AFBF5E96-6667-46C0-9FB3-CC40501B983F}"/>
    <cellStyle name="Normal 3 2 11 2 2" xfId="12320" xr:uid="{332488DA-3825-45F7-80FB-7B3DC4A6A26C}"/>
    <cellStyle name="Normal 3 2 11 2 2 2" xfId="12321" xr:uid="{80ADCF19-C411-46CF-91C5-E532EB3B9DF7}"/>
    <cellStyle name="Normal 3 2 11 2 2_CHECK_FX" xfId="12322" xr:uid="{499BAF0B-995B-4402-8070-B5F6D7AC35C8}"/>
    <cellStyle name="Normal 3 2 11 2 3" xfId="12323" xr:uid="{3119FEEF-898B-4323-8A56-11C929E92821}"/>
    <cellStyle name="Normal 3 2 11 2_CHECK_FX" xfId="12324" xr:uid="{5AC08C25-707F-47B4-9D0B-A2632A177368}"/>
    <cellStyle name="Normal 3 2 11 3" xfId="12325" xr:uid="{82B0D364-5424-4B14-B975-2CE1DDDB44DE}"/>
    <cellStyle name="Normal 3 2 11 3 2" xfId="12326" xr:uid="{A2A641C9-1FF9-442B-AAD0-81F8ED08112D}"/>
    <cellStyle name="Normal 3 2 11 3_CHECK_FX" xfId="12327" xr:uid="{4F32F488-6806-4ECC-BA1D-67E322C28835}"/>
    <cellStyle name="Normal 3 2 11 4" xfId="12328" xr:uid="{4637F268-028E-4191-83C1-AE7D25F35853}"/>
    <cellStyle name="Normal 3 2 11_CHECK_FX" xfId="12329" xr:uid="{BB94E472-DF8D-4445-9B4A-081221E485E1}"/>
    <cellStyle name="Normal 3 2 12" xfId="12330" xr:uid="{1E0772D0-33A0-4EB8-8806-A91521AE6E49}"/>
    <cellStyle name="Normal 3 2 12 2" xfId="12331" xr:uid="{8615C352-2E78-460D-BA94-D17FC23C4746}"/>
    <cellStyle name="Normal 3 2 12 2 2" xfId="12332" xr:uid="{1DFB09C0-F773-40CA-A919-AE25C06D168B}"/>
    <cellStyle name="Normal 3 2 12 2 2 2" xfId="12333" xr:uid="{7035A9E7-9EFD-4D43-9326-97ECBCEED1CA}"/>
    <cellStyle name="Normal 3 2 12 2 2_CHECK_FX" xfId="12334" xr:uid="{8127170C-BC9F-4984-8671-517517FD17FA}"/>
    <cellStyle name="Normal 3 2 12 2 3" xfId="12335" xr:uid="{A944DF42-8896-4852-9C1A-6B6168C0B8D0}"/>
    <cellStyle name="Normal 3 2 12 2_CHECK_FX" xfId="12336" xr:uid="{39279470-ED48-4E52-B2CE-75A5FB24B8B7}"/>
    <cellStyle name="Normal 3 2 12 3" xfId="12337" xr:uid="{C70C9246-B595-4884-B4BA-DE9B1D854FCE}"/>
    <cellStyle name="Normal 3 2 12 3 2" xfId="12338" xr:uid="{82C3015F-ABEC-4A14-975F-D2AA32FC5C95}"/>
    <cellStyle name="Normal 3 2 12 3_CHECK_FX" xfId="12339" xr:uid="{AE556453-241A-4E3E-996B-093915B75DD6}"/>
    <cellStyle name="Normal 3 2 12 4" xfId="12340" xr:uid="{6E6589F1-129D-4630-94BB-E174A1273237}"/>
    <cellStyle name="Normal 3 2 12_CHECK_FX" xfId="12341" xr:uid="{270A3099-A2D6-406B-809B-7099E98CE59B}"/>
    <cellStyle name="Normal 3 2 13" xfId="12342" xr:uid="{79C9CFEE-3F28-48FA-9F4B-62FB6D98E508}"/>
    <cellStyle name="Normal 3 2 13 2" xfId="12343" xr:uid="{FED42EB4-AE63-452D-8256-4C26970675BB}"/>
    <cellStyle name="Normal 3 2 13 2 2" xfId="12344" xr:uid="{5C2824C4-5E77-4ECB-ACD6-2BC09F6C48BC}"/>
    <cellStyle name="Normal 3 2 13 2 2 2" xfId="12345" xr:uid="{A3B3EA88-53D8-4058-A40E-793E03C58827}"/>
    <cellStyle name="Normal 3 2 13 2 2_CHECK_FX" xfId="12346" xr:uid="{CD46853D-CAA0-40F2-9964-3FB281D77BBD}"/>
    <cellStyle name="Normal 3 2 13 2 3" xfId="12347" xr:uid="{AB334DA1-6C11-4662-B654-68C56C2D7543}"/>
    <cellStyle name="Normal 3 2 13 2_CHECK_FX" xfId="12348" xr:uid="{4E10503F-93D1-4B77-A2AA-D30ABDC23FCA}"/>
    <cellStyle name="Normal 3 2 13 3" xfId="12349" xr:uid="{73165EE2-00C7-4946-9E7A-8132AC2785FE}"/>
    <cellStyle name="Normal 3 2 13 3 2" xfId="12350" xr:uid="{DBD2644E-FB53-4CE7-8681-DB465F3B6556}"/>
    <cellStyle name="Normal 3 2 13 3_CHECK_FX" xfId="12351" xr:uid="{BD2CCFA5-4B18-48AA-84B9-31E20FFF00EA}"/>
    <cellStyle name="Normal 3 2 13 4" xfId="12352" xr:uid="{A690360E-8E73-42DC-8C4D-F6DABFD8DE40}"/>
    <cellStyle name="Normal 3 2 13_CHECK_FX" xfId="12353" xr:uid="{7FD4310B-ED94-4E46-AA68-7CC46DE9AB68}"/>
    <cellStyle name="Normal 3 2 14" xfId="12354" xr:uid="{864C7324-EAAD-48CB-A725-041A415687F6}"/>
    <cellStyle name="Normal 3 2 14 2" xfId="12355" xr:uid="{84008650-1E90-4342-A6B1-2B7D62D76C31}"/>
    <cellStyle name="Normal 3 2 14 2 2" xfId="12356" xr:uid="{FC677873-659F-4102-831D-CB274AA62793}"/>
    <cellStyle name="Normal 3 2 14 2_CHECK_FX" xfId="12357" xr:uid="{1A33DC68-62F8-4B9B-A497-C87BB628503D}"/>
    <cellStyle name="Normal 3 2 14 3" xfId="12358" xr:uid="{6D6621E9-6ED7-4216-A439-88D6F79B1BE6}"/>
    <cellStyle name="Normal 3 2 14_CHECK_FX" xfId="12359" xr:uid="{B2305F3B-6FD3-4DD5-8D90-C3445CC7B164}"/>
    <cellStyle name="Normal 3 2 15" xfId="12360" xr:uid="{44E9EC3E-E398-4A90-9484-8698EE8E460D}"/>
    <cellStyle name="Normal 3 2 15 2" xfId="12361" xr:uid="{C4475DDC-A254-4EAA-AC43-EC265E27B1D3}"/>
    <cellStyle name="Normal 3 2 15 2 2" xfId="12362" xr:uid="{D789935F-35A8-4349-B3F8-014EBBCC6CB6}"/>
    <cellStyle name="Normal 3 2 15 2_CHECK_FX" xfId="12363" xr:uid="{712D13A9-00F1-42B7-BB21-454BEB11BCF9}"/>
    <cellStyle name="Normal 3 2 15 3" xfId="12364" xr:uid="{2C09BB50-23DA-42A9-8FD6-FDA929A49592}"/>
    <cellStyle name="Normal 3 2 15_CHECK_FX" xfId="12365" xr:uid="{A0D24DCF-9D77-4BAF-ABDB-DBFBA1B61952}"/>
    <cellStyle name="Normal 3 2 16" xfId="12366" xr:uid="{04772C19-1C67-4B74-9127-376EF9B859BB}"/>
    <cellStyle name="Normal 3 2 16 2" xfId="12367" xr:uid="{68F3B24D-4961-46F3-B4D1-99D3B0C7A40F}"/>
    <cellStyle name="Normal 3 2 16_CHECK_FX" xfId="12368" xr:uid="{573C0A75-AECA-4144-B623-D3959359C1E8}"/>
    <cellStyle name="Normal 3 2 17" xfId="12369" xr:uid="{6F7472ED-14F4-42DE-B830-E65730820729}"/>
    <cellStyle name="Normal 3 2 18" xfId="12370" xr:uid="{03DBD6C4-472A-4E46-AE96-81F8B7A40E14}"/>
    <cellStyle name="Normal 3 2 19" xfId="12371" xr:uid="{0C16D545-CF4C-4135-A578-3F566B16EA7D}"/>
    <cellStyle name="Normal 3 2 2" xfId="12372" xr:uid="{7D6724CF-4B3B-4BDF-AAB7-9373738C440B}"/>
    <cellStyle name="Normal 3 2 2 10" xfId="15660" xr:uid="{E83E65EE-EFF0-4C2A-945B-581BD37FA399}"/>
    <cellStyle name="Normal 3 2 2 2" xfId="12373" xr:uid="{53F1AAA1-15FE-4EF2-A4E9-FAD7FE9E7F3C}"/>
    <cellStyle name="Normal 3 2 2 2 2" xfId="12374" xr:uid="{9679CA2B-EA07-4B0A-B489-9B140567BB74}"/>
    <cellStyle name="Normal 3 2 2 2 2 2" xfId="12375" xr:uid="{635786D9-0BF9-4C0B-8DD0-ADAF3A17965F}"/>
    <cellStyle name="Normal 3 2 2 2 2 2 2" xfId="12376" xr:uid="{E39393C0-5CC3-46B7-9026-F9FD76BC31EF}"/>
    <cellStyle name="Normal 3 2 2 2 2 2 2 2" xfId="12377" xr:uid="{23C648A6-B1E0-411D-BE09-B9B8499F908E}"/>
    <cellStyle name="Normal 3 2 2 2 2 2 2 2 2" xfId="12378" xr:uid="{4E669777-8D20-4034-9C82-EC1CE442FAC0}"/>
    <cellStyle name="Normal 3 2 2 2 2 2 2 2_CHECK_FX" xfId="12379" xr:uid="{45C59C2F-4697-4AFD-B5B5-7F424CAFA7D4}"/>
    <cellStyle name="Normal 3 2 2 2 2 2 2 3" xfId="12380" xr:uid="{35CF3BCD-A3E1-435E-911C-B88500D7DA71}"/>
    <cellStyle name="Normal 3 2 2 2 2 2 2_CHECK_FX" xfId="12381" xr:uid="{FB152EA1-7F4F-4AD9-8FBF-3E50F94C4C8B}"/>
    <cellStyle name="Normal 3 2 2 2 2 2 3" xfId="12382" xr:uid="{7DF510FE-51DE-409E-92EE-665F9CC6E3F6}"/>
    <cellStyle name="Normal 3 2 2 2 2 2 3 2" xfId="12383" xr:uid="{D439ACB5-00AA-482A-BB98-097112DD325F}"/>
    <cellStyle name="Normal 3 2 2 2 2 2 3_CHECK_FX" xfId="12384" xr:uid="{18BE9B41-8FAE-4974-9B25-1B541B0F82FD}"/>
    <cellStyle name="Normal 3 2 2 2 2 2 4" xfId="12385" xr:uid="{D4DEFDD0-A45E-46E9-AE6D-9510BE467DEE}"/>
    <cellStyle name="Normal 3 2 2 2 2 2_CHECK_FX" xfId="12386" xr:uid="{DF111696-16FD-4825-BEB9-EC6C94D10F11}"/>
    <cellStyle name="Normal 3 2 2 2 2 3" xfId="12387" xr:uid="{621A17DC-31BE-4F79-9DE1-93E7104A759D}"/>
    <cellStyle name="Normal 3 2 2 2 2 3 2" xfId="12388" xr:uid="{04B5EC5D-CE26-4DE3-8195-984560F38978}"/>
    <cellStyle name="Normal 3 2 2 2 2 3 2 2" xfId="12389" xr:uid="{7543323C-5230-48A1-BFEA-438119659495}"/>
    <cellStyle name="Normal 3 2 2 2 2 3 2_CHECK_FX" xfId="12390" xr:uid="{0E9C05AC-DFC4-48C5-9B70-0EF7472EF369}"/>
    <cellStyle name="Normal 3 2 2 2 2 3 3" xfId="12391" xr:uid="{DC473173-2988-48BB-8B68-9F5B4A710528}"/>
    <cellStyle name="Normal 3 2 2 2 2 3_CHECK_FX" xfId="12392" xr:uid="{31063A19-8C92-48D3-A65C-B5F49757F978}"/>
    <cellStyle name="Normal 3 2 2 2 2 4" xfId="12393" xr:uid="{E9F13106-8F26-4FD7-88C2-958E1C81C9DE}"/>
    <cellStyle name="Normal 3 2 2 2 2 4 2" xfId="12394" xr:uid="{B4E66991-6DEF-4601-BFB7-78CB68BE2112}"/>
    <cellStyle name="Normal 3 2 2 2 2 4 2 2" xfId="12395" xr:uid="{42139F31-6057-4047-B34B-B18DBBC713F0}"/>
    <cellStyle name="Normal 3 2 2 2 2 4 2 2 2" xfId="12396" xr:uid="{7EBB6FD8-6358-4ECC-874D-F62D1E1B2115}"/>
    <cellStyle name="Normal 3 2 2 2 2 4 2 2 3" xfId="12397" xr:uid="{B22F84F8-FEFF-418A-A76D-6770060DE875}"/>
    <cellStyle name="Normal 3 2 2 2 2 4 2 2 4" xfId="12398" xr:uid="{C46A381C-1A92-420E-8E50-AD794DB347A6}"/>
    <cellStyle name="Normal 3 2 2 2 2 4 2 2 5" xfId="12399" xr:uid="{1EDAAF73-AF1E-40DC-AB00-4210CE0FF01D}"/>
    <cellStyle name="Normal 3 2 2 2 2 4 2 2 6" xfId="12400" xr:uid="{211D890E-E03E-41BD-BC96-F06BEE2345EF}"/>
    <cellStyle name="Normal 3 2 2 2 2 4 2 2 7" xfId="12401" xr:uid="{1D5C3490-A035-4D60-BB84-2D69E6F3D4A8}"/>
    <cellStyle name="Normal 3 2 2 2 2 4 2 2 7 2" xfId="12402" xr:uid="{EEFBEFA4-5A8E-4B68-A579-7FAAD85B206F}"/>
    <cellStyle name="Normal 3 2 2 2 2 4 2 2 7_CHECK_FX" xfId="12403" xr:uid="{ACF31FF2-509F-46F7-B3DC-7911A67F7216}"/>
    <cellStyle name="Normal 3 2 2 2 2 4 2 2 8" xfId="12404" xr:uid="{A2822A60-46BF-4FDE-91D5-B8B529B77BCA}"/>
    <cellStyle name="Normal 3 2 2 2 2 4 2 2 8 2" xfId="12405" xr:uid="{69AAD0E5-60DE-4672-B72E-C2480649AAC4}"/>
    <cellStyle name="Normal 3 2 2 2 2 4 2 2 8_CHECK_FX" xfId="12406" xr:uid="{630E2F9E-7851-4761-B925-512A46C2D857}"/>
    <cellStyle name="Normal 3 2 2 2 2 4 2 2 9" xfId="12407" xr:uid="{6EE9E10F-BF61-43C4-B931-B5058DAB3050}"/>
    <cellStyle name="Normal 3 2 2 2 2 4 2 2 9 2" xfId="12408" xr:uid="{2832D0C2-AABA-4E30-9B33-E11A20740C21}"/>
    <cellStyle name="Normal 3 2 2 2 2 4 2 2 9_CHECK_FX" xfId="12409" xr:uid="{BB14E032-7490-449B-A040-D7E600C730A8}"/>
    <cellStyle name="Normal 3 2 2 2 2 4 2 2_CHECK_FX" xfId="12410" xr:uid="{6B15234D-AF51-4FFA-85F6-EAFD51153767}"/>
    <cellStyle name="Normal 3 2 2 2 2 4 2_CHECK_FX" xfId="12411" xr:uid="{BDFD44F9-4C78-4810-80BB-AC521DDF1DA3}"/>
    <cellStyle name="Normal 3 2 2 2 2 4 3" xfId="12412" xr:uid="{65095D6D-17FB-41AA-ADBC-C74E5752DD18}"/>
    <cellStyle name="Normal 3 2 2 2 2 4_CHECK_FX" xfId="12413" xr:uid="{D3D5C2A3-37D3-4422-A231-C6096CCE8BB9}"/>
    <cellStyle name="Normal 3 2 2 2 2 5" xfId="12414" xr:uid="{1E603C1F-3577-40FC-BE9F-68DB4F976D71}"/>
    <cellStyle name="Normal 3 2 2 2 2_CHECK_FX" xfId="12415" xr:uid="{DCC12828-6D8C-47BC-A084-4CDB5EB250F3}"/>
    <cellStyle name="Normal 3 2 2 2 3" xfId="12416" xr:uid="{858F0FB7-9F14-4660-B7EF-ACFA2791C8AD}"/>
    <cellStyle name="Normal 3 2 2 2 3 2" xfId="12417" xr:uid="{C4106840-5C3D-49A6-98E9-3A1F6FA80478}"/>
    <cellStyle name="Normal 3 2 2 2 3 2 2" xfId="12418" xr:uid="{5BCFEF24-34FD-49EF-AE0D-60EE4A40D63F}"/>
    <cellStyle name="Normal 3 2 2 2 3 2_CHECK_FX" xfId="12419" xr:uid="{8D6CE7A0-566A-4DD3-A7DC-263FB4353AB5}"/>
    <cellStyle name="Normal 3 2 2 2 3 3" xfId="12420" xr:uid="{EE3077B0-8CC6-4DCC-973F-5BEB2E0E0B18}"/>
    <cellStyle name="Normal 3 2 2 2 3_CHECK_FX" xfId="12421" xr:uid="{3CF1ED1F-A55D-4738-BA78-85D0BB22FC82}"/>
    <cellStyle name="Normal 3 2 2 2 4" xfId="12422" xr:uid="{4DE78045-A81E-4F91-9307-F1DBCDBC6562}"/>
    <cellStyle name="Normal 3 2 2 2 4 2" xfId="12423" xr:uid="{4955C370-4494-4F33-BD91-D6400436EE4A}"/>
    <cellStyle name="Normal 3 2 2 2 4_CHECK_FX" xfId="12424" xr:uid="{50508A90-FD9E-4253-91F5-DBCC416C6D54}"/>
    <cellStyle name="Normal 3 2 2 2 5" xfId="12425" xr:uid="{6B4F4BD5-A93C-49F9-8B53-119047DF425C}"/>
    <cellStyle name="Normal 3 2 2 2_CHECK_FX" xfId="12426" xr:uid="{4F483D37-BEFF-4FCE-9796-752879388371}"/>
    <cellStyle name="Normal 3 2 2 3" xfId="12427" xr:uid="{11118C86-450C-4911-A691-6C8357C1F842}"/>
    <cellStyle name="Normal 3 2 2 3 2" xfId="12428" xr:uid="{D4835FC2-8A2E-4D7E-BC7C-56AD13D2950B}"/>
    <cellStyle name="Normal 3 2 2 3 2 2" xfId="12429" xr:uid="{2EF55478-7FC1-4FE7-9776-A6B7CCA8F30C}"/>
    <cellStyle name="Normal 3 2 2 3 2 2 2" xfId="12430" xr:uid="{BF991F21-BF5F-4EE3-8587-A20B1A7327A2}"/>
    <cellStyle name="Normal 3 2 2 3 2 2_CHECK_FX" xfId="12431" xr:uid="{7CCD70D1-9C1A-4993-AB22-EB3B97C6BA5D}"/>
    <cellStyle name="Normal 3 2 2 3 2 3" xfId="12432" xr:uid="{C7F0ADFA-6AE5-4D54-A676-C85087D3DA4E}"/>
    <cellStyle name="Normal 3 2 2 3 2_CHECK_FX" xfId="12433" xr:uid="{373F240E-36F5-4B3C-B6A0-3EA4A9C6FBF4}"/>
    <cellStyle name="Normal 3 2 2 3 3" xfId="12434" xr:uid="{D025B659-D5EA-43A2-9B81-F67DA7E6E8D2}"/>
    <cellStyle name="Normal 3 2 2 3 3 2" xfId="12435" xr:uid="{EDA6372D-017A-44A7-A611-43C4633C396F}"/>
    <cellStyle name="Normal 3 2 2 3 3_CHECK_FX" xfId="12436" xr:uid="{DD4A4225-3071-4420-9FF2-80978DAEB7D0}"/>
    <cellStyle name="Normal 3 2 2 3 4" xfId="12437" xr:uid="{AC2B5725-7B0B-43C2-A2F6-388A3F980D79}"/>
    <cellStyle name="Normal 3 2 2 3_CHECK_FX" xfId="12438" xr:uid="{92E93DD1-466E-4EB6-9E45-1EDD41016435}"/>
    <cellStyle name="Normal 3 2 2 4" xfId="12439" xr:uid="{3BF82529-173A-4DE9-A503-18CFF4655867}"/>
    <cellStyle name="Normal 3 2 2 4 2" xfId="12440" xr:uid="{FC303AA8-AC56-4389-B37D-613AEFEA5217}"/>
    <cellStyle name="Normal 3 2 2 4 2 2" xfId="12441" xr:uid="{99537C74-D9B1-43DA-950C-0199EFC4656F}"/>
    <cellStyle name="Normal 3 2 2 4 2_CHECK_FX" xfId="12442" xr:uid="{521A586F-F9B4-4755-B3E5-1297CD5691D3}"/>
    <cellStyle name="Normal 3 2 2 4 3" xfId="12443" xr:uid="{1B4E0A07-B3FD-4390-A0BC-94D6013F8B30}"/>
    <cellStyle name="Normal 3 2 2 4_CHECK_FX" xfId="12444" xr:uid="{692E8513-2607-4703-B737-751ACFC1F4FB}"/>
    <cellStyle name="Normal 3 2 2 5" xfId="12445" xr:uid="{6C68C6EA-8BD8-462B-8EAA-4499D38C7DF8}"/>
    <cellStyle name="Normal 3 2 2 5 2" xfId="12446" xr:uid="{7BCBF6EB-B50B-46C7-B6BA-278E0E8A29C1}"/>
    <cellStyle name="Normal 3 2 2 5_CHECK_FX" xfId="12447" xr:uid="{36FC01FE-33D2-41C4-BAB3-EB38928CF8E8}"/>
    <cellStyle name="Normal 3 2 2 6" xfId="12448" xr:uid="{252AEE69-3D25-4D7F-8117-0342CD6ACC1D}"/>
    <cellStyle name="Normal 3 2 2 7" xfId="15652" xr:uid="{E3A7E0E8-CBF7-4D5B-B41E-A7DD494A7FC8}"/>
    <cellStyle name="Normal 3 2 2 8" xfId="15668" xr:uid="{A9E28294-D48D-4E6C-AA95-D46C540303C1}"/>
    <cellStyle name="Normal 3 2 2 9" xfId="15659" xr:uid="{A3563148-108B-4B15-ABD0-CCCF27DED83C}"/>
    <cellStyle name="Normal 3 2 2_AgeSa_NewFormat" xfId="12449" xr:uid="{F2CBBC93-764A-45BE-9D49-0CE4890F8BD5}"/>
    <cellStyle name="Normal 3 2 20" xfId="15720" xr:uid="{D169DE71-9CC8-4491-BD09-4DBC6B9FBA48}"/>
    <cellStyle name="Normal 3 2 21" xfId="15779" xr:uid="{4CB55E4D-0EB2-44A7-98BB-E56F176D225C}"/>
    <cellStyle name="Normal 3 2 3" xfId="12450" xr:uid="{CC16DE25-057A-4AAF-8084-FB3E455A5C12}"/>
    <cellStyle name="Normal 3 2 3 10" xfId="12451" xr:uid="{5E3073EE-CC27-4E30-8BA3-AAD861CE4AC6}"/>
    <cellStyle name="Normal 3 2 3 11" xfId="12452" xr:uid="{3FDE978F-62E7-469E-B571-A0A7E9310FBC}"/>
    <cellStyle name="Normal 3 2 3 12" xfId="12453" xr:uid="{BB8B0467-43EE-47DD-AEAD-CC7D051F895C}"/>
    <cellStyle name="Normal 3 2 3 13" xfId="12454" xr:uid="{CCAE0D8E-4DFC-4F20-962B-A1319B3D706C}"/>
    <cellStyle name="Normal 3 2 3 2" xfId="12455" xr:uid="{CC06DE92-AF0A-4801-8ACC-299DE7D2C4A2}"/>
    <cellStyle name="Normal 3 2 3 2 10" xfId="12456" xr:uid="{9DC37669-958A-4D18-A9EB-30370823A0BE}"/>
    <cellStyle name="Normal 3 2 3 2 11" xfId="12457" xr:uid="{BEC71AF0-CA5B-4525-A6CC-B7C395A56F1F}"/>
    <cellStyle name="Normal 3 2 3 2 12" xfId="12458" xr:uid="{AF8757DC-0C63-43B9-B46B-2DBFD513702E}"/>
    <cellStyle name="Normal 3 2 3 2 13" xfId="12459" xr:uid="{A96AEB75-5BD0-42C8-A44C-CCD0BCDA5238}"/>
    <cellStyle name="Normal 3 2 3 2 2" xfId="12460" xr:uid="{E543B175-FD44-4A08-B8DB-2CDEE530AD51}"/>
    <cellStyle name="Normal 3 2 3 2 2 2" xfId="12461" xr:uid="{6365B0CF-F73B-46CA-86B4-DB3293F984C9}"/>
    <cellStyle name="Normal 3 2 3 2 2_CHECK_FX" xfId="12462" xr:uid="{DCCC4F33-CD61-4552-B149-7E8F95F678C5}"/>
    <cellStyle name="Normal 3 2 3 2 3" xfId="12463" xr:uid="{F4176E7C-B9A3-43C9-8293-71E3E950E029}"/>
    <cellStyle name="Normal 3 2 3 2 4" xfId="12464" xr:uid="{D51B1D0A-3BD5-4F70-AB63-0AA7FB98E722}"/>
    <cellStyle name="Normal 3 2 3 2 5" xfId="12465" xr:uid="{20049376-EA09-48B2-A7C5-D6AE37DD79D4}"/>
    <cellStyle name="Normal 3 2 3 2 6" xfId="12466" xr:uid="{E1DA7EBB-630E-416C-8843-D1615F387224}"/>
    <cellStyle name="Normal 3 2 3 2 7" xfId="12467" xr:uid="{ECB3BDE2-38B6-40E7-9085-9C50C7424D6B}"/>
    <cellStyle name="Normal 3 2 3 2 8" xfId="12468" xr:uid="{C545E007-F43E-41C6-ACA6-C72225072902}"/>
    <cellStyle name="Normal 3 2 3 2 9" xfId="12469" xr:uid="{2430069F-B06B-4666-978B-4C7D4F9CFEA8}"/>
    <cellStyle name="Normal 3 2 3 2_AgeSa_NewFormat" xfId="12470" xr:uid="{8753AA8B-3814-46DA-B617-7DC2F95354D3}"/>
    <cellStyle name="Normal 3 2 3 3" xfId="12471" xr:uid="{7E32754A-9CAD-405D-9D3B-10A1A2E984B2}"/>
    <cellStyle name="Normal 3 2 3 3 2" xfId="12472" xr:uid="{AA706583-D7F7-4B44-BD56-336ECDE2F1BA}"/>
    <cellStyle name="Normal 3 2 3 3_CHECK_FX" xfId="12473" xr:uid="{E49F3860-119D-4AD2-8FC3-55F427DCD8C6}"/>
    <cellStyle name="Normal 3 2 3 4" xfId="12474" xr:uid="{7189090E-D62F-4206-91DF-C504BD1759AF}"/>
    <cellStyle name="Normal 3 2 3 5" xfId="12475" xr:uid="{0A1A1C60-1BC0-41C8-836D-2F986C7053EF}"/>
    <cellStyle name="Normal 3 2 3 6" xfId="12476" xr:uid="{A17CF623-A254-4B1A-86FF-4F960BADA65F}"/>
    <cellStyle name="Normal 3 2 3 7" xfId="12477" xr:uid="{7D0F7DB5-A963-405D-B8DB-D69F5EABFBBC}"/>
    <cellStyle name="Normal 3 2 3 8" xfId="12478" xr:uid="{DB734153-4EC8-443C-AF82-72A211C256D7}"/>
    <cellStyle name="Normal 3 2 3 9" xfId="12479" xr:uid="{4F8BE8F2-7054-4335-97ED-7147299FF075}"/>
    <cellStyle name="Normal 3 2 3_AgeSA" xfId="12480" xr:uid="{830CCDE0-5FF0-4DF6-9EEA-4A80D422D116}"/>
    <cellStyle name="Normal 3 2 4" xfId="12481" xr:uid="{EA3234B0-DC88-4C8F-983C-02AF89E4CD69}"/>
    <cellStyle name="Normal 3 2 4 2" xfId="12482" xr:uid="{577BDF8A-B714-4A2F-BC4A-5844A717ABBE}"/>
    <cellStyle name="Normal 3 2 4 2 2" xfId="12483" xr:uid="{2667D6BF-4DDD-409B-A340-00788FB3FB99}"/>
    <cellStyle name="Normal 3 2 4 2 2 2" xfId="12484" xr:uid="{DA72F60B-02CE-436C-841A-37A046D0B432}"/>
    <cellStyle name="Normal 3 2 4 2 2_CHECK_FX" xfId="12485" xr:uid="{23D3CA3B-1B8C-4F49-B577-E360960E2C48}"/>
    <cellStyle name="Normal 3 2 4 2 3" xfId="12486" xr:uid="{168521E6-4FFF-4B55-9D55-E5F7F29B953C}"/>
    <cellStyle name="Normal 3 2 4 2_CHECK_FX" xfId="12487" xr:uid="{D47D0A73-9FBF-4A03-8980-86D175A1FE16}"/>
    <cellStyle name="Normal 3 2 4 3" xfId="12488" xr:uid="{66EC8020-F696-47B9-94A0-E6D0204AA29C}"/>
    <cellStyle name="Normal 3 2 4 3 2" xfId="12489" xr:uid="{A9B84092-BAB7-4EA1-B0B9-4DC298952392}"/>
    <cellStyle name="Normal 3 2 4 3_CHECK_FX" xfId="12490" xr:uid="{500FDBE2-6AAB-4F0B-B4A8-E8DD4EA6CED3}"/>
    <cellStyle name="Normal 3 2 4 4" xfId="12491" xr:uid="{378DFB54-9F25-4898-B525-C158DD18DAA3}"/>
    <cellStyle name="Normal 3 2 4_CHECK_FX" xfId="12492" xr:uid="{952E69D9-BBA3-41D0-91E5-D91ED87EB2E8}"/>
    <cellStyle name="Normal 3 2 5" xfId="12493" xr:uid="{C91FB8FA-60E6-4AE7-9F06-AC48106410C5}"/>
    <cellStyle name="Normal 3 2 5 2" xfId="12494" xr:uid="{1170C831-B467-461C-BAA6-8B454A8DDC1B}"/>
    <cellStyle name="Normal 3 2 5 2 2" xfId="12495" xr:uid="{F8508C62-C834-4CE8-AB9C-7719EAEF643C}"/>
    <cellStyle name="Normal 3 2 5 2 2 2" xfId="12496" xr:uid="{0CE790D5-E564-4620-B049-3A475B330026}"/>
    <cellStyle name="Normal 3 2 5 2 2_CHECK_FX" xfId="12497" xr:uid="{F6C63B83-852A-4EBC-9FEB-D2011D13E08D}"/>
    <cellStyle name="Normal 3 2 5 2 3" xfId="12498" xr:uid="{760DE3BE-6E8D-4A1F-9047-F542ACA1D61F}"/>
    <cellStyle name="Normal 3 2 5 2_CHECK_FX" xfId="12499" xr:uid="{D95EB795-1A29-4D4C-8882-380DF3DFFD05}"/>
    <cellStyle name="Normal 3 2 5 3" xfId="12500" xr:uid="{1B549197-C295-4D12-B917-9FBD96AC37B3}"/>
    <cellStyle name="Normal 3 2 5 3 2" xfId="12501" xr:uid="{3B2AC6C2-5611-4ED9-9871-669116B7D7D5}"/>
    <cellStyle name="Normal 3 2 5 3_CHECK_FX" xfId="12502" xr:uid="{D329CDFC-0126-4AA3-B3F3-4586C3C067FF}"/>
    <cellStyle name="Normal 3 2 5 4" xfId="12503" xr:uid="{5EEFCAB9-8376-4B83-93CB-D0E0380B5DF7}"/>
    <cellStyle name="Normal 3 2 5_CHECK_FX" xfId="12504" xr:uid="{D8140588-E512-4D09-9E90-E7BB329DA562}"/>
    <cellStyle name="Normal 3 2 6" xfId="12505" xr:uid="{E026BCF0-EA83-42A6-B3FD-85D1072C8FD8}"/>
    <cellStyle name="Normal 3 2 6 2" xfId="12506" xr:uid="{C75FE9AE-924E-4774-9B28-A69BD6F0BC68}"/>
    <cellStyle name="Normal 3 2 6 2 2" xfId="12507" xr:uid="{462CEA4D-5828-4450-B261-35C555D3F497}"/>
    <cellStyle name="Normal 3 2 6 2 2 2" xfId="12508" xr:uid="{1E4A9C11-68AB-4ACB-AE3F-26B71E173325}"/>
    <cellStyle name="Normal 3 2 6 2 2_CHECK_FX" xfId="12509" xr:uid="{8F00A438-C23E-41A1-8068-3E1523CB550B}"/>
    <cellStyle name="Normal 3 2 6 2 3" xfId="12510" xr:uid="{D5EFD9B3-387F-4BB5-855D-83ABA37EE8EF}"/>
    <cellStyle name="Normal 3 2 6 2_CHECK_FX" xfId="12511" xr:uid="{EDCC32DA-D3E8-4E90-AFDC-86832DC7BF12}"/>
    <cellStyle name="Normal 3 2 6 3" xfId="12512" xr:uid="{7CD87A82-4C3B-4B9F-964F-B99F6FD06112}"/>
    <cellStyle name="Normal 3 2 6 3 2" xfId="12513" xr:uid="{8CE07EF4-E3A2-4A41-A042-67AF4495023E}"/>
    <cellStyle name="Normal 3 2 6 3_CHECK_FX" xfId="12514" xr:uid="{EC044C53-9C26-4A7C-A353-10A6E48D57DB}"/>
    <cellStyle name="Normal 3 2 6 4" xfId="12515" xr:uid="{59E43D75-3C4D-4CB8-B629-C86EABA7926E}"/>
    <cellStyle name="Normal 3 2 6_CHECK_FX" xfId="12516" xr:uid="{A1B5DB62-C7B8-4118-A841-8FD50CD00F13}"/>
    <cellStyle name="Normal 3 2 7" xfId="12517" xr:uid="{9933E5F6-4D49-4287-9894-110AB335296B}"/>
    <cellStyle name="Normal 3 2 7 2" xfId="12518" xr:uid="{514C5027-AA73-4DBE-9E71-328E8904D318}"/>
    <cellStyle name="Normal 3 2 7 2 2" xfId="12519" xr:uid="{B55E93E9-3FF7-44CE-9CBE-C4738DA673ED}"/>
    <cellStyle name="Normal 3 2 7 2 2 2" xfId="12520" xr:uid="{92BD7441-5794-4EE7-8BA8-CAA111C9C7F5}"/>
    <cellStyle name="Normal 3 2 7 2 2_CHECK_FX" xfId="12521" xr:uid="{1B1F3AA7-74B3-4557-9283-638287BD40E9}"/>
    <cellStyle name="Normal 3 2 7 2 3" xfId="12522" xr:uid="{FDA1CB6B-C0B1-4090-B755-81FFB9922C2F}"/>
    <cellStyle name="Normal 3 2 7 2_CHECK_FX" xfId="12523" xr:uid="{EBE58540-161C-4C15-9310-920E476D27C7}"/>
    <cellStyle name="Normal 3 2 7 3" xfId="12524" xr:uid="{6AD06C3C-FC68-4C6D-8A4D-018B58DE6C48}"/>
    <cellStyle name="Normal 3 2 7 3 2" xfId="12525" xr:uid="{5604967E-8839-4BA8-9DA8-E2E10667639D}"/>
    <cellStyle name="Normal 3 2 7 3_CHECK_FX" xfId="12526" xr:uid="{325D4896-699A-45C1-907E-42C1D3D788D3}"/>
    <cellStyle name="Normal 3 2 7 4" xfId="12527" xr:uid="{2945AF65-FEF3-4C69-B3FE-87F7EB46D976}"/>
    <cellStyle name="Normal 3 2 7_CHECK_FX" xfId="12528" xr:uid="{19FA3161-5465-4D56-AA37-1D26FF90D746}"/>
    <cellStyle name="Normal 3 2 8" xfId="12529" xr:uid="{20E68826-0550-4A7F-84D3-63601B5F332A}"/>
    <cellStyle name="Normal 3 2 8 2" xfId="12530" xr:uid="{C9E674E2-8E89-4118-A275-E25BCD1219AA}"/>
    <cellStyle name="Normal 3 2 8 2 2" xfId="12531" xr:uid="{5F1695FA-EE25-4072-A202-3F712F0E862B}"/>
    <cellStyle name="Normal 3 2 8 2 2 2" xfId="12532" xr:uid="{A6E6631A-17FD-40D6-8BBD-4CAB9E489FE8}"/>
    <cellStyle name="Normal 3 2 8 2 2_CHECK_FX" xfId="12533" xr:uid="{DBD0D5C5-E5B1-43AD-B78E-570000ABD3F9}"/>
    <cellStyle name="Normal 3 2 8 2 3" xfId="12534" xr:uid="{220DD1A6-7EBF-4074-AEA4-110E3F450987}"/>
    <cellStyle name="Normal 3 2 8 2_CHECK_FX" xfId="12535" xr:uid="{6B2B4308-3BA5-4E47-BA40-BDAAE0BE0A49}"/>
    <cellStyle name="Normal 3 2 8 3" xfId="12536" xr:uid="{F6C992C0-6D28-44FA-BC35-0ED42D01514F}"/>
    <cellStyle name="Normal 3 2 8 3 2" xfId="12537" xr:uid="{E24452F3-C4E3-48E9-A36B-96FB3902D0B6}"/>
    <cellStyle name="Normal 3 2 8 3_CHECK_FX" xfId="12538" xr:uid="{208E22C6-C3EA-4175-8A8C-A9D364FD2F3B}"/>
    <cellStyle name="Normal 3 2 8 4" xfId="12539" xr:uid="{E708E40D-E215-485D-B27F-0BF19118018C}"/>
    <cellStyle name="Normal 3 2 8_CHECK_FX" xfId="12540" xr:uid="{1C211872-CD02-4C7D-9173-8B4A105530C2}"/>
    <cellStyle name="Normal 3 2 9" xfId="12541" xr:uid="{E8A0B6D5-B5C8-4742-8754-BD7DC2430C42}"/>
    <cellStyle name="Normal 3 2 9 2" xfId="12542" xr:uid="{04092FB5-BC14-4C8A-8A5D-71816D8439DC}"/>
    <cellStyle name="Normal 3 2 9 2 2" xfId="12543" xr:uid="{63E95A98-6828-4A6C-9688-5A25DCDEADAE}"/>
    <cellStyle name="Normal 3 2 9 2 2 2" xfId="12544" xr:uid="{20290437-2AC1-46EE-88CC-12EA201D8C83}"/>
    <cellStyle name="Normal 3 2 9 2 2_CHECK_FX" xfId="12545" xr:uid="{0C33338D-C202-47BB-9208-0E5C24922618}"/>
    <cellStyle name="Normal 3 2 9 2 3" xfId="12546" xr:uid="{B7BBFD5A-DEC8-4091-AEA7-E56B1831E6A3}"/>
    <cellStyle name="Normal 3 2 9 2_CHECK_FX" xfId="12547" xr:uid="{0B1F88D7-97A5-4543-934B-0A22CB99E163}"/>
    <cellStyle name="Normal 3 2 9 3" xfId="12548" xr:uid="{B27E161A-96D6-45A4-B503-83CA6A0B48D3}"/>
    <cellStyle name="Normal 3 2 9 3 2" xfId="12549" xr:uid="{313B9539-5A9C-4CC8-8204-ABA5769EDF5C}"/>
    <cellStyle name="Normal 3 2 9 3_CHECK_FX" xfId="12550" xr:uid="{6367B016-78C4-43C9-8696-1C2F50250331}"/>
    <cellStyle name="Normal 3 2 9 4" xfId="12551" xr:uid="{37B87F66-456E-4471-82FB-AB6007FD180B}"/>
    <cellStyle name="Normal 3 2 9_CHECK_FX" xfId="12552" xr:uid="{BB4868B0-8E1E-4F27-B9F9-E4644E6D26AC}"/>
    <cellStyle name="Normal 3 2_AFLI" xfId="12553" xr:uid="{F2B92B13-8857-4BE8-989B-846D5C29592D}"/>
    <cellStyle name="Normal 3 20" xfId="15685" xr:uid="{DC6FDAC9-05FD-4BB1-B24B-374BB75EB3EF}"/>
    <cellStyle name="Normal 3 21" xfId="15686" xr:uid="{7A9659A8-FA71-4EB0-83BB-1CE0ECC878E5}"/>
    <cellStyle name="Normal 3 22" xfId="15687" xr:uid="{8D7DD6F1-D148-4C60-9414-425D50F36B56}"/>
    <cellStyle name="Normal 3 23" xfId="15688" xr:uid="{6D4B5AD9-3E93-41F5-9E50-1D3DB8C785DD}"/>
    <cellStyle name="Normal 3 24" xfId="15691" xr:uid="{44EED01B-E704-4D1B-8CF0-16810BA4F488}"/>
    <cellStyle name="Normal 3 25" xfId="15692" xr:uid="{2260390C-3299-4005-A248-194420B4A475}"/>
    <cellStyle name="Normal 3 26" xfId="15698" xr:uid="{3794CD33-FE3A-4DB2-B4EB-3DA2D06184D3}"/>
    <cellStyle name="Normal 3 27" xfId="15773" xr:uid="{CCF0816F-1A18-4653-86B7-D265F0F82CBB}"/>
    <cellStyle name="Normal 3 3" xfId="12554" xr:uid="{E261E7D8-6C20-41C0-AE09-27D5AFC1F6BD}"/>
    <cellStyle name="Normal 3 3 2" xfId="12555" xr:uid="{302A02B0-5927-45DA-8C26-D0FD370624FE}"/>
    <cellStyle name="Normal 3 3 3" xfId="12556" xr:uid="{61031405-451A-439D-9EF0-43628CA7C786}"/>
    <cellStyle name="Normal 3 3_AFLI" xfId="12557" xr:uid="{DA5B1339-484A-4B7E-8E74-075886F53F63}"/>
    <cellStyle name="Normal 3 4" xfId="12558" xr:uid="{1F3EBFF8-9674-443B-B7FB-EE7033AD1144}"/>
    <cellStyle name="Normal 3 4 2" xfId="12559" xr:uid="{FC759C64-F524-4DCB-9DD1-9A7ECC056DA6}"/>
    <cellStyle name="Normal 3 4_AgeSA" xfId="12560" xr:uid="{EE314376-672E-4C3A-B0D2-A476BBC2B6C5}"/>
    <cellStyle name="Normal 3 5" xfId="12561" xr:uid="{0170A05D-1F40-447D-8840-5732231A5F27}"/>
    <cellStyle name="Normal 3 5 2" xfId="12562" xr:uid="{F4E87F6C-E57D-45D9-8C07-91E17F583719}"/>
    <cellStyle name="Normal 3 5 3" xfId="12563" xr:uid="{0D6770B7-7D83-44AF-BAA0-9D903BCE2CCF}"/>
    <cellStyle name="Normal 3 5 4" xfId="12564" xr:uid="{F9783D91-FB86-404A-81DA-69272BC7493D}"/>
    <cellStyle name="Normal 3 5 5" xfId="12565" xr:uid="{6EFE1A04-0C87-4887-B4E8-7F1F153CCC89}"/>
    <cellStyle name="Normal 3 5 6" xfId="12566" xr:uid="{084B75D4-0D62-46AA-86F4-ADAF96E632F1}"/>
    <cellStyle name="Normal 3 5_AgeSa_NewFormat" xfId="12567" xr:uid="{B4F3D7A6-7CD0-4895-AE5A-70E8355CB23C}"/>
    <cellStyle name="Normal 3 6" xfId="12568" xr:uid="{1A277887-0306-4293-BCDA-B639BE377C04}"/>
    <cellStyle name="Normal 3 6 2" xfId="12569" xr:uid="{98D3E38D-684D-49E2-8C9D-49C77D26EFED}"/>
    <cellStyle name="Normal 3 6_AgeSa_NewFormat" xfId="12570" xr:uid="{D55E6C63-9BD9-479A-BB41-5FC7DC1CC5DA}"/>
    <cellStyle name="Normal 3 7" xfId="12571" xr:uid="{314679F0-BAF1-40C6-9B54-A80542FBB45E}"/>
    <cellStyle name="Normal 3 7 2" xfId="12572" xr:uid="{AF1DADA4-F748-43D0-80CF-D1B7758BC984}"/>
    <cellStyle name="Normal 3 7_AgeSa_NewFormat" xfId="12573" xr:uid="{E12205C2-347E-4868-83D4-DD430830B22B}"/>
    <cellStyle name="Normal 3 8" xfId="12574" xr:uid="{9E6861C1-638B-4206-8078-0BF0E8A76116}"/>
    <cellStyle name="Normal 3 8 2" xfId="12575" xr:uid="{18604A4F-E186-49E2-BCFA-8F86FB6DE704}"/>
    <cellStyle name="Normal 3 8_CHECK_FX" xfId="12576" xr:uid="{BC20B141-918A-4B8C-9DC9-6BA1ABD644D6}"/>
    <cellStyle name="Normal 3 9" xfId="12577" xr:uid="{2A31D975-1A70-4CCA-ADB5-1F18C9360541}"/>
    <cellStyle name="Normal 3 9 2" xfId="12578" xr:uid="{18D1F9D9-F1AF-4359-BDCC-F354A30E0B89}"/>
    <cellStyle name="Normal 3 9_CHECK_FX" xfId="12579" xr:uid="{66C3E701-D264-4A89-BED1-19BBCA62E55D}"/>
    <cellStyle name="Normal 3_2013.01" xfId="12580" xr:uid="{50F97759-2D52-47A3-B524-B646BD197F8B}"/>
    <cellStyle name="Normal 30" xfId="12581" xr:uid="{81F5B4FD-5608-499E-B53B-5A02EF3EBD4A}"/>
    <cellStyle name="Normal 31" xfId="12582" xr:uid="{784CAFB7-A37B-4468-B691-66D5FE91C30B}"/>
    <cellStyle name="Normal 32" xfId="12583" xr:uid="{02F91C3D-B7E5-4C10-8A87-15F0A1895DA5}"/>
    <cellStyle name="Normal 32 2" xfId="12584" xr:uid="{FD45CBDA-FCA3-4CD1-AFC1-538478D96E4F}"/>
    <cellStyle name="Normal 32 3" xfId="12585" xr:uid="{3B8C88A0-EC30-4A61-A384-DC6F897F1929}"/>
    <cellStyle name="Normal 32 3 2" xfId="12586" xr:uid="{9058D05D-A911-4BAF-AD7B-B2D36D806DBD}"/>
    <cellStyle name="Normal 32 3_CHECK_FX" xfId="12587" xr:uid="{D0900BCA-C3F5-401B-95D8-3D8B9006E8BA}"/>
    <cellStyle name="Normal 32 4" xfId="12588" xr:uid="{1F5323FB-2B18-49A4-B90D-C18F94BACA61}"/>
    <cellStyle name="Normal 32 5" xfId="12589" xr:uid="{4305D117-0AAC-4D66-98A4-D3D335FFD6C3}"/>
    <cellStyle name="Normal 32 6" xfId="12590" xr:uid="{47F4C0ED-8A5C-4BB1-AE29-10C49C7CCEA9}"/>
    <cellStyle name="Normal 32_AgeSa_NewFormat" xfId="12591" xr:uid="{B45D061F-6DB3-46BB-89B0-F4FB42B6535F}"/>
    <cellStyle name="Normal 33" xfId="12592" xr:uid="{2B88431B-02AC-46B6-B218-9FAAFDEF002D}"/>
    <cellStyle name="Normal 33 2" xfId="12593" xr:uid="{93CA99C0-2E1B-49BE-8AB3-4DF3FDA16FD5}"/>
    <cellStyle name="Normal 33_AgeSa_NewFormat" xfId="12594" xr:uid="{45D8E9C1-133B-4359-B83E-BF873856DCE9}"/>
    <cellStyle name="Normal 34" xfId="12595" xr:uid="{E4B6C53E-D113-4D8F-918D-78E8AB488A05}"/>
    <cellStyle name="Normal 35" xfId="12596" xr:uid="{6BE4B5B4-F629-482E-BFA4-DEFBFB53AFC6}"/>
    <cellStyle name="Normal 36" xfId="12597" xr:uid="{715A57BE-2443-45DB-A5F1-4979A04F6646}"/>
    <cellStyle name="Normal 37" xfId="12598" xr:uid="{7414D0EA-2DF2-4C58-AD13-C104AAC6C8B0}"/>
    <cellStyle name="Normal 38" xfId="12599" xr:uid="{AB705ECB-B0CA-4345-A855-1B364E0DB3E2}"/>
    <cellStyle name="Normal 39" xfId="12600" xr:uid="{09CFB4F4-E824-491B-8E4F-B79A510C9A74}"/>
    <cellStyle name="Normal 4" xfId="12601" xr:uid="{974E8CF0-05AE-4B25-B113-5C670BBA3428}"/>
    <cellStyle name="Normal 4 10" xfId="12602" xr:uid="{5FFE6E8E-481B-4084-9CC0-7500F56B70DF}"/>
    <cellStyle name="Normal 4 11" xfId="15721" xr:uid="{68D4DC65-EC32-4DCD-926C-9DA6EB1B5F20}"/>
    <cellStyle name="Normal 4 2" xfId="12603" xr:uid="{BCFD54D9-94DF-49E1-839B-CBDCC65E5850}"/>
    <cellStyle name="Normal 4 2 2" xfId="12604" xr:uid="{655139EA-1493-49EA-AB9D-776F4B93A012}"/>
    <cellStyle name="Normal 4 2 3" xfId="15722" xr:uid="{7C599E0E-4F03-4F8A-BEE0-88F574C30D70}"/>
    <cellStyle name="Normal 4 2_AFLI" xfId="12605" xr:uid="{2DDFE262-1984-4000-8F50-5AC5F9AB9746}"/>
    <cellStyle name="Normal 4 3" xfId="12606" xr:uid="{D6EEE129-F20D-4F61-9D87-76BCEB96AA4C}"/>
    <cellStyle name="Normal 4 3 2" xfId="12607" xr:uid="{17463347-B2D9-45CD-B64F-0B9444A76CA5}"/>
    <cellStyle name="Normal 4 3 2 2" xfId="12608" xr:uid="{4B075BFB-2E70-4845-89C9-D578E07C35AD}"/>
    <cellStyle name="Normal 4 3 2 3" xfId="15748" xr:uid="{C3327435-31FB-4B59-9ADD-E076699739BA}"/>
    <cellStyle name="Normal 4 3 2_AFLI" xfId="12609" xr:uid="{7F22A9FE-21BB-4BA5-81B2-DF0612DCF5A7}"/>
    <cellStyle name="Normal 4 3 3" xfId="12610" xr:uid="{A65CE54B-CC1A-4352-9648-14B4D4E17B42}"/>
    <cellStyle name="Normal 4 3 3 2" xfId="12611" xr:uid="{C80AD91C-6988-4310-A142-9F4C1A9F9244}"/>
    <cellStyle name="Normal 4 3 3 3" xfId="15761" xr:uid="{E36E4E7A-CB70-4079-9820-0156EC2FAE51}"/>
    <cellStyle name="Normal 4 3 3_AgeSa_NewFormat" xfId="12612" xr:uid="{F628A4B8-0959-4E47-BDB8-E28567A5560E}"/>
    <cellStyle name="Normal 4 3 4" xfId="12613" xr:uid="{8B097369-890F-4A3F-8F76-4ACA595964E7}"/>
    <cellStyle name="Normal 4 3 5" xfId="12614" xr:uid="{16F62157-CC14-4C69-AECD-19472F364632}"/>
    <cellStyle name="Normal 4 3 6" xfId="15739" xr:uid="{A68D2674-43FA-4298-A8F3-289342F25668}"/>
    <cellStyle name="Normal 4 3_2. Exec Summary" xfId="12615" xr:uid="{0B93D909-4FFC-499F-A051-951C53D85510}"/>
    <cellStyle name="Normal 4 4" xfId="12616" xr:uid="{7468BB1D-A910-4E3A-88B4-B165A095BA8D}"/>
    <cellStyle name="Normal 4 4 2" xfId="12617" xr:uid="{9593A254-5E21-49A3-9220-EEA4AF3D4BB3}"/>
    <cellStyle name="Normal 4 4 3" xfId="15749" xr:uid="{ECF22E95-DE4E-4429-812D-C6BF1AA01BA8}"/>
    <cellStyle name="Normal 4 4_AFLI" xfId="12618" xr:uid="{C7AAE896-F9A6-4FC9-82D2-C5A3AB7B13CF}"/>
    <cellStyle name="Normal 4 5" xfId="12619" xr:uid="{2743BEB2-6416-4AFD-9926-91373922D709}"/>
    <cellStyle name="Normal 4 5 2" xfId="12620" xr:uid="{32D18963-43CB-4E25-8B93-C1B5CFBD364D}"/>
    <cellStyle name="Normal 4 5 2 2" xfId="12621" xr:uid="{B33AF640-103E-4C66-B17A-C9BAD3FF0922}"/>
    <cellStyle name="Normal 4 5 2 3" xfId="12622" xr:uid="{25E581F7-3331-42BD-9918-F906E839540D}"/>
    <cellStyle name="Normal 4 5 2 4" xfId="12623" xr:uid="{E4F7F2E5-AB1A-4ED2-9BBC-AB5E823F2786}"/>
    <cellStyle name="Normal 4 5 2 5" xfId="12624" xr:uid="{2F6E5D86-035B-4489-81F0-9AC619F023C6}"/>
    <cellStyle name="Normal 4 5 2_AgeSa_NewFormat" xfId="12625" xr:uid="{1C6C1BA3-8177-44DA-BD97-BDB03D1DBA1B}"/>
    <cellStyle name="Normal 4 5 3" xfId="12626" xr:uid="{B0FBAC60-66F6-47A2-BF46-A630BFF92A41}"/>
    <cellStyle name="Normal 4 5 4" xfId="15762" xr:uid="{754CB08A-6565-469B-8AC1-A1AB1370E51A}"/>
    <cellStyle name="Normal 4 5 5" xfId="15789" xr:uid="{67DFC72D-8A48-48B4-8D1A-6FFE95AD6020}"/>
    <cellStyle name="Normal 4 5_AgeSA" xfId="12627" xr:uid="{B2D94FD3-B7F3-4BF8-9F75-F2D2DD849E25}"/>
    <cellStyle name="Normal 4 6" xfId="12628" xr:uid="{C42CDBDA-A277-4294-B708-4D58C23032ED}"/>
    <cellStyle name="Normal 4 7" xfId="12629" xr:uid="{EA28D42B-09A5-42B7-9B2D-C1E0974944E5}"/>
    <cellStyle name="Normal 4 8" xfId="12630" xr:uid="{D3C51346-54E4-450A-BC61-89ABCAF69C1D}"/>
    <cellStyle name="Normal 4 9" xfId="12631" xr:uid="{B1CB7C9B-9AE2-4542-A0CF-A5A4A08FD0E9}"/>
    <cellStyle name="Normal 4 9 2" xfId="15651" xr:uid="{BC8B3E3B-A5AD-4C03-A358-52792569574F}"/>
    <cellStyle name="Normal 4_2. Exec Summary" xfId="12632" xr:uid="{61939111-D1B9-4232-A2E3-DCF7AD73F634}"/>
    <cellStyle name="Normal 40" xfId="12633" xr:uid="{F92C894C-50B4-4BE2-8547-9E82F29E9688}"/>
    <cellStyle name="Normal 40 2" xfId="12634" xr:uid="{28D72874-E5BB-438D-B74E-BE77F154E7BB}"/>
    <cellStyle name="Normal 40 2 2" xfId="12635" xr:uid="{6A0EE2F2-23BD-44A3-9C6B-989A0315FB67}"/>
    <cellStyle name="Normal 40 2_CHECK_FX" xfId="12636" xr:uid="{21A0BD05-EA75-4CD7-B291-F7CB6ACE02D1}"/>
    <cellStyle name="Normal 40 3" xfId="12637" xr:uid="{BD5A04D2-55A3-4C67-9D34-A40FDD2D2A60}"/>
    <cellStyle name="Normal 40 4" xfId="12638" xr:uid="{846C27FA-9DA6-4E41-9F61-E30C6A5F6197}"/>
    <cellStyle name="Normal 40 5" xfId="12639" xr:uid="{D903FC9B-3344-4073-8917-716528EAD080}"/>
    <cellStyle name="Normal 40 5 2" xfId="12640" xr:uid="{92D794A1-2757-49DC-B4B8-B196E779FED0}"/>
    <cellStyle name="Normal 40 5_CHECK_FX" xfId="12641" xr:uid="{13B85BE5-B110-458B-8AD3-1E3D48A1A512}"/>
    <cellStyle name="Normal 40 6" xfId="12642" xr:uid="{0F6EF7AA-A2E2-492B-91E4-83FC4BA8F6DA}"/>
    <cellStyle name="Normal 40_AgeSa_NewFormat" xfId="12643" xr:uid="{193C8FCB-6609-4944-BDD0-1563593A01CC}"/>
    <cellStyle name="Normal 41" xfId="12644" xr:uid="{8D62E168-1992-4185-8E19-9F9A55BC7B08}"/>
    <cellStyle name="Normal 41 2" xfId="12645" xr:uid="{8956083C-FA0C-42FD-91ED-AC121D8C4F07}"/>
    <cellStyle name="Normal 41 3" xfId="12646" xr:uid="{31098664-C6CC-453D-BC23-EB26D080D7EE}"/>
    <cellStyle name="Normal 41 3 2" xfId="12647" xr:uid="{B6CB7AA7-C3E4-45BB-B3B7-0AAFD1BA5EA5}"/>
    <cellStyle name="Normal 41 3_CHECK_FX" xfId="12648" xr:uid="{99CF716E-7728-486C-BC5D-0766D7F93BB4}"/>
    <cellStyle name="Normal 41_AgeSa_NewFormat" xfId="12649" xr:uid="{3FEFF105-B831-4737-8264-D0CB6712432D}"/>
    <cellStyle name="Normal 42" xfId="12650" xr:uid="{58668E61-D08F-4C06-A8B6-0F192612E6CB}"/>
    <cellStyle name="Normal 43" xfId="12651" xr:uid="{D254081D-1D68-49F1-B999-09C8082A8F20}"/>
    <cellStyle name="Normal 43 2" xfId="12652" xr:uid="{78101FC3-A45B-422D-A0E0-D813EFFD8392}"/>
    <cellStyle name="Normal 43_AgeSa_NewFormat" xfId="12653" xr:uid="{EA643AC9-C6C2-4D22-8B06-DE09BABF5F51}"/>
    <cellStyle name="Normal 44" xfId="12654" xr:uid="{4BFB35C6-E0D3-4165-9524-26CFBBBAA2AF}"/>
    <cellStyle name="Normal 44 2" xfId="12655" xr:uid="{517C3E18-F3CC-49D4-BF4A-77F18D98C7ED}"/>
    <cellStyle name="Normal 44_AgeSa_NewFormat" xfId="12656" xr:uid="{E4BA106F-9415-4F53-9A6D-E6C9CC4F1072}"/>
    <cellStyle name="Normal 45" xfId="12657" xr:uid="{94475B10-B138-4B7E-9218-29E0CF812F11}"/>
    <cellStyle name="Normal 46" xfId="12658" xr:uid="{1169887B-950B-4258-A343-523B41977101}"/>
    <cellStyle name="Normal 47" xfId="12659" xr:uid="{1E3250C7-2F48-4007-8576-6AF78974830F}"/>
    <cellStyle name="Normal 48" xfId="12660" xr:uid="{F8F2AB0F-E56C-4589-A931-567FF7A8CE9D}"/>
    <cellStyle name="Normal 48 2" xfId="12661" xr:uid="{7B222F6C-A7A9-4CFD-B78C-37CB24D634C4}"/>
    <cellStyle name="Normal 48_AgeSa_NewFormat" xfId="12662" xr:uid="{91682452-E408-4578-991A-14B7B2FCA68A}"/>
    <cellStyle name="Normal 49" xfId="12663" xr:uid="{68A259BC-92E1-4E40-8B75-37CAB4F03F28}"/>
    <cellStyle name="Normal 5" xfId="12664" xr:uid="{2B304AAB-B826-4789-919F-50169FE4AB75}"/>
    <cellStyle name="Normal 5 10" xfId="12665" xr:uid="{4995828E-942F-4887-9DB3-0C2B95F8C05E}"/>
    <cellStyle name="Normal 5 11" xfId="15723" xr:uid="{16589E10-ACD1-40B3-B376-DAEF5B57B5D6}"/>
    <cellStyle name="Normal 5 2" xfId="12666" xr:uid="{26A5A7F8-DC19-442E-B410-B61F834A5F28}"/>
    <cellStyle name="Normal 5 2 2" xfId="12667" xr:uid="{253FC77F-8254-4D7B-9CD9-D0E061636026}"/>
    <cellStyle name="Normal 5 2 2 2" xfId="12668" xr:uid="{18032F80-E954-41DE-AD94-A2BC3D5CD409}"/>
    <cellStyle name="Normal 5 2 2 3" xfId="15763" xr:uid="{3468698C-8F70-4332-90AD-D7312DACF613}"/>
    <cellStyle name="Normal 5 2 2_AgeSA" xfId="12669" xr:uid="{D02F2FBA-375D-4B4D-8315-20BEE243EED9}"/>
    <cellStyle name="Normal 5 2 3" xfId="12670" xr:uid="{0CDC1B57-D5DA-410B-A1C6-4ED8B61FFF2B}"/>
    <cellStyle name="Normal 5 2 4" xfId="15740" xr:uid="{E4C5C407-A0F8-4E9F-B16D-BE0EB691E1C6}"/>
    <cellStyle name="Normal 5 2_2. Exec Summary" xfId="12671" xr:uid="{7D8B1149-1F69-4D42-8647-DDBC2AC0E8F4}"/>
    <cellStyle name="Normal 5 3" xfId="12672" xr:uid="{6A8B9519-9AF6-4752-B5D2-7C4B1F0AC4D3}"/>
    <cellStyle name="Normal 5 3 2" xfId="12673" xr:uid="{B1DBE1CF-A447-40D7-A82C-4DF9A0B14D67}"/>
    <cellStyle name="Normal 5 3 3" xfId="12674" xr:uid="{6F0D8014-CC1C-4BCC-A1B6-3801EF794E23}"/>
    <cellStyle name="Normal 5 3 4" xfId="12675" xr:uid="{8BE989BD-8A21-4DE5-B3D6-AEB311A88498}"/>
    <cellStyle name="Normal 5 3 5" xfId="15764" xr:uid="{C3658487-433F-4D38-ACD7-4A7E4E3DE323}"/>
    <cellStyle name="Normal 5 3_2. Exec Summary" xfId="12676" xr:uid="{85599580-FB5C-4924-9854-741792F7A430}"/>
    <cellStyle name="Normal 5 4" xfId="12677" xr:uid="{52C76B5F-233B-492B-A0A1-765546280DA2}"/>
    <cellStyle name="Normal 5 4 2" xfId="12678" xr:uid="{3CC2B6DB-A7A9-4D20-BD23-638BB264991C}"/>
    <cellStyle name="Normal 5 4 3" xfId="12679" xr:uid="{71C174ED-01FA-4CF5-ACFE-19169DBF0A0B}"/>
    <cellStyle name="Normal 5 4_AgeSA" xfId="12680" xr:uid="{4D9CD09D-FD18-4D7C-B0FA-874B399788B8}"/>
    <cellStyle name="Normal 5 5" xfId="12681" xr:uid="{9BEEBAB0-676E-45F4-99B6-9517291CCC93}"/>
    <cellStyle name="Normal 5 6" xfId="12682" xr:uid="{657D1318-66E8-486C-AF06-97CB316A4B91}"/>
    <cellStyle name="Normal 5 6 2" xfId="12683" xr:uid="{89717610-76D2-4DC2-AD8F-E07D56D2CB03}"/>
    <cellStyle name="Normal 5 6 2 2" xfId="12684" xr:uid="{205C92DF-D985-48FF-967B-768ED14D754D}"/>
    <cellStyle name="Normal 5 6 2 3" xfId="12685" xr:uid="{8EFC01BF-AFFB-4D4A-A104-3C9AAF9D169A}"/>
    <cellStyle name="Normal 5 6 2 4" xfId="12686" xr:uid="{8C01F8D0-40AC-44B2-BA3A-B71FC1FAD807}"/>
    <cellStyle name="Normal 5 6 2 5" xfId="12687" xr:uid="{D4902AA8-3C89-4D07-BF2A-A97CE92F5148}"/>
    <cellStyle name="Normal 5 6 2_AgeSa_NewFormat" xfId="12688" xr:uid="{72E5472E-7493-47C4-A748-5B2C681BF114}"/>
    <cellStyle name="Normal 5 6 3" xfId="12689" xr:uid="{6F352F2B-55DA-4E46-B63B-AF469EAF424C}"/>
    <cellStyle name="Normal 5 6 4" xfId="12690" xr:uid="{B0919DC2-38FA-4248-A6DC-B0F1A4A0BC92}"/>
    <cellStyle name="Normal 5 6 5" xfId="12691" xr:uid="{3F935101-D086-443C-9808-ADE180D537D4}"/>
    <cellStyle name="Normal 5 6 6" xfId="12692" xr:uid="{BF0B724B-FD09-4A62-9417-8D798F8CD582}"/>
    <cellStyle name="Normal 5 6_AgeSA" xfId="12693" xr:uid="{150F4F77-BF11-4A2C-A121-8B7D6A4E5FD4}"/>
    <cellStyle name="Normal 5 7" xfId="12694" xr:uid="{29EB8E90-E04D-4863-A283-A794B5C60146}"/>
    <cellStyle name="Normal 5 8" xfId="12695" xr:uid="{2A0E7A06-4326-4E21-9255-1608082C6821}"/>
    <cellStyle name="Normal 5 9" xfId="12696" xr:uid="{89219D7E-CA46-4564-84C8-4E533FA82A97}"/>
    <cellStyle name="Normal 5_2. Exec Summary" xfId="12697" xr:uid="{3BF9FEA6-E50E-4C00-B702-336D0C182164}"/>
    <cellStyle name="Normal 50" xfId="12698" xr:uid="{A9DD92F2-BF40-4652-9558-A1CB23F11274}"/>
    <cellStyle name="Normal 50 2" xfId="12699" xr:uid="{03FB6940-817E-49CC-B9B1-6F064D382050}"/>
    <cellStyle name="Normal 50_AgeSa_NewFormat" xfId="12700" xr:uid="{EA3BA725-3F62-43C4-B29E-AF36C7179A7A}"/>
    <cellStyle name="Normal 51" xfId="12701" xr:uid="{66ECDA7B-8428-4591-A498-76A3A0DB4500}"/>
    <cellStyle name="Normal 51 2" xfId="12702" xr:uid="{4F1BE381-46FC-49F7-AF13-7A39238D4F51}"/>
    <cellStyle name="Normal 51 3" xfId="12703" xr:uid="{AAAE2488-02D4-439D-9554-90F169302053}"/>
    <cellStyle name="Normal 51_AgeSa_NewFormat" xfId="12704" xr:uid="{283D4E4D-FB03-43AF-BB0F-4869DC0EABE1}"/>
    <cellStyle name="Normal 52" xfId="12705" xr:uid="{41B4CBF9-6997-4ABC-B978-27DABAD0108D}"/>
    <cellStyle name="Normal 52 2" xfId="12706" xr:uid="{FBEFF7FC-8F5B-480F-8819-F88D64C738CD}"/>
    <cellStyle name="Normal 52_AgeSa_NewFormat" xfId="12707" xr:uid="{1DC04A72-E88B-4C68-B528-4DCFD8ED710B}"/>
    <cellStyle name="Normal 53" xfId="12708" xr:uid="{9F581F44-2356-4FCD-A300-DE88226D82EE}"/>
    <cellStyle name="Normal 54" xfId="12709" xr:uid="{41AD57BA-8658-4FC2-BE6A-BAE99E12FE2E}"/>
    <cellStyle name="Normal 55" xfId="12710" xr:uid="{AEE4844D-5BD2-40D3-ACC6-E2078787DDC6}"/>
    <cellStyle name="Normal 56" xfId="12711" xr:uid="{D3D87429-4E92-4155-9EA0-5BCAD2041538}"/>
    <cellStyle name="Normal 57" xfId="12712" xr:uid="{F64DE001-9368-460C-9BD5-3D0609C5A10C}"/>
    <cellStyle name="Normal 58" xfId="12713" xr:uid="{A81EFB59-59D0-40F3-881F-CA5B2A4B82F2}"/>
    <cellStyle name="Normal 59" xfId="12714" xr:uid="{AA2A5393-D9E9-4A04-9F53-D4071C617E45}"/>
    <cellStyle name="Normal 6" xfId="12715" xr:uid="{15C03A63-93E7-48A8-8994-C8401EA4465B}"/>
    <cellStyle name="Normal 6 10" xfId="12716" xr:uid="{C8A0877B-88D9-455B-9F81-60C912AC81BF}"/>
    <cellStyle name="Normal 6 10 2" xfId="12717" xr:uid="{D3D9538C-CF7F-404D-BF40-DCA5DE7B7E87}"/>
    <cellStyle name="Normal 6 10 2 2" xfId="12718" xr:uid="{8A94E2BE-A264-426F-9351-BA6E17FC11A0}"/>
    <cellStyle name="Normal 6 10 2_CHECK_FX" xfId="12719" xr:uid="{02C91A25-B4CE-4F8E-B835-55412F8CE672}"/>
    <cellStyle name="Normal 6 10 3" xfId="12720" xr:uid="{AC7C6A72-CA58-4634-B96B-4828AEEE9A3C}"/>
    <cellStyle name="Normal 6 10 3 2" xfId="12721" xr:uid="{8729A3D5-8F75-4F9B-9936-9A7C4FA6FC3F}"/>
    <cellStyle name="Normal 6 10 3 3" xfId="12722" xr:uid="{82B0BF1A-E861-4B4E-BC60-43CA56372635}"/>
    <cellStyle name="Normal 6 10 3 4" xfId="12723" xr:uid="{B99A1C8A-2977-415C-821D-4EE76E21CEB4}"/>
    <cellStyle name="Normal 6 10 3 4 2" xfId="12724" xr:uid="{0782A3B3-31BA-4679-9DDF-4F0C54AE87F2}"/>
    <cellStyle name="Normal 6 10 3 4 3" xfId="12725" xr:uid="{61A9488A-146E-4BC4-B682-76483955B0A0}"/>
    <cellStyle name="Normal 6 10 3 4_CHECK_FX" xfId="12726" xr:uid="{A9500C7F-F065-4716-B531-D1439DB7FBC3}"/>
    <cellStyle name="Normal 6 10 3 5" xfId="12727" xr:uid="{5E55AC82-A4CB-43C4-824E-A7048576EE86}"/>
    <cellStyle name="Normal 6 10 3 6" xfId="12728" xr:uid="{D749C184-FBD1-4C92-BAA5-0FCE28870E4A}"/>
    <cellStyle name="Normal 6 10 3 7" xfId="12729" xr:uid="{9F97D489-5330-4BEF-B875-3EED7AF08C8E}"/>
    <cellStyle name="Normal 6 10 3 8" xfId="12730" xr:uid="{A8A721F6-E2EB-4D38-8D69-F609FCF7BCC6}"/>
    <cellStyle name="Normal 6 10 3 9" xfId="12731" xr:uid="{CF9B4FFC-4271-4F34-B48B-5A63B644AC18}"/>
    <cellStyle name="Normal 6 10 3_CHECK_FX" xfId="12732" xr:uid="{0E3C9256-038F-4583-A0B3-359C6091D345}"/>
    <cellStyle name="Normal 6 10 4" xfId="12733" xr:uid="{EF4685FE-C765-4FCB-A5D1-B6C6EF1B9E8F}"/>
    <cellStyle name="Normal 6 10 5" xfId="12734" xr:uid="{6B51E8C6-2384-4E4A-921F-82B99920E3B4}"/>
    <cellStyle name="Normal 6 10_AgeSa_NewFormat" xfId="12735" xr:uid="{C70B0885-BCB3-4696-BCF4-3000C20460E7}"/>
    <cellStyle name="Normal 6 11" xfId="12736" xr:uid="{CCF2AF56-0395-4A76-ADDB-94F549F85D23}"/>
    <cellStyle name="Normal 6 12" xfId="12737" xr:uid="{77940207-E07A-4A6C-8B09-BF1024D338AC}"/>
    <cellStyle name="Normal 6 13" xfId="12738" xr:uid="{0A696809-1BCB-4C47-8ED4-2A51102F6878}"/>
    <cellStyle name="Normal 6 14" xfId="12739" xr:uid="{63F1B85D-7F63-4733-9ACB-9FBBCEC92E6A}"/>
    <cellStyle name="Normal 6 15" xfId="12740" xr:uid="{943D6853-17D6-4B43-A91A-21550A6F331C}"/>
    <cellStyle name="Normal 6 16" xfId="12741" xr:uid="{5FD9159E-5700-4D5A-8B65-0439290FF79B}"/>
    <cellStyle name="Normal 6 17" xfId="12742" xr:uid="{61F8B706-6EBE-4E89-94B4-6A320987E324}"/>
    <cellStyle name="Normal 6 18" xfId="12743" xr:uid="{8C459C22-56B7-4866-BFF4-7D3BCB3E26EF}"/>
    <cellStyle name="Normal 6 19" xfId="12744" xr:uid="{BE6E2E51-57DD-4E3E-B77B-183BD6CACEDC}"/>
    <cellStyle name="Normal 6 2" xfId="12745" xr:uid="{D5DE99E3-AD88-41FE-84EA-8351AD36F5EA}"/>
    <cellStyle name="Normal 6 2 2" xfId="12746" xr:uid="{654DEA9C-0B03-45AB-AEAF-C5896EE288C2}"/>
    <cellStyle name="Normal 6 2 2 2" xfId="12747" xr:uid="{8ED96B04-D405-4815-89AC-B07F370E17EB}"/>
    <cellStyle name="Normal 6 2 2 2 2" xfId="12748" xr:uid="{E8EA2EAF-5F66-4C86-ACD3-87E9FCA58022}"/>
    <cellStyle name="Normal 6 2 2 2_CHECK_FX" xfId="12749" xr:uid="{249730AF-9DDB-4975-9E38-0200049ECBD3}"/>
    <cellStyle name="Normal 6 2 2 3" xfId="12750" xr:uid="{BC83EDFE-EA82-4048-B268-99BF4A5A102D}"/>
    <cellStyle name="Normal 6 2 2_AgeSa_NewFormat" xfId="12751" xr:uid="{D4E201B9-FD15-4B4C-88F2-0695526914B8}"/>
    <cellStyle name="Normal 6 2 3" xfId="12752" xr:uid="{E77C1359-82F3-4100-BF3A-A8CD433B989A}"/>
    <cellStyle name="Normal 6 2 3 2" xfId="12753" xr:uid="{1F5E2B18-044D-4EA1-8003-ABCD436182DB}"/>
    <cellStyle name="Normal 6 2 3_CHECK_FX" xfId="12754" xr:uid="{92797FF0-890B-4508-9D5A-1602D973A23B}"/>
    <cellStyle name="Normal 6 2 4" xfId="12755" xr:uid="{FF8BB1F4-1DB2-4906-B55B-FF4E26066EB7}"/>
    <cellStyle name="Normal 6 2 5" xfId="15725" xr:uid="{5313E556-C517-4767-B8B6-FEE3028108AF}"/>
    <cellStyle name="Normal 6 2 6" xfId="15781" xr:uid="{3613D891-DF2B-4D1C-AE66-7C32351BF718}"/>
    <cellStyle name="Normal 6 2_AFLI" xfId="12756" xr:uid="{DCD74B6B-559A-44DE-A3F6-678912996DBD}"/>
    <cellStyle name="Normal 6 20" xfId="12757" xr:uid="{622B8D75-5EF7-49C6-8BFC-31A348D5555E}"/>
    <cellStyle name="Normal 6 21" xfId="12758" xr:uid="{6EEAC2FA-4917-4EFA-938D-A97254F189AB}"/>
    <cellStyle name="Normal 6 22" xfId="12759" xr:uid="{850C53FD-3D24-4047-9C6C-07F3D71098BD}"/>
    <cellStyle name="Normal 6 23" xfId="12760" xr:uid="{B4854922-AE2C-4162-B4BE-B367E4F972DC}"/>
    <cellStyle name="Normal 6 24" xfId="12761" xr:uid="{173C9B51-731F-4A46-919E-6BF6D03AAC55}"/>
    <cellStyle name="Normal 6 25" xfId="12762" xr:uid="{FD4B7703-6825-41EB-9B75-936A79F04C52}"/>
    <cellStyle name="Normal 6 26" xfId="12763" xr:uid="{14B5A09B-C64F-4AC6-B9C9-FD5C612CF019}"/>
    <cellStyle name="Normal 6 27" xfId="12764" xr:uid="{16034D70-9B2F-4847-83F1-AD0CA22BA053}"/>
    <cellStyle name="Normal 6 28" xfId="12765" xr:uid="{12AB5D13-59AC-4220-BCE4-3987122FC4D9}"/>
    <cellStyle name="Normal 6 29" xfId="12766" xr:uid="{287FCFC4-2ED9-4107-95DE-BDC193BC3787}"/>
    <cellStyle name="Normal 6 3" xfId="12767" xr:uid="{018FE528-7503-4BAA-8560-2052187CCD0B}"/>
    <cellStyle name="Normal 6 3 10" xfId="12768" xr:uid="{B20D40AD-55E1-4E70-9D79-A7809FB93679}"/>
    <cellStyle name="Normal 6 3 11" xfId="15750" xr:uid="{4181F6FE-04FE-41EC-8B39-16BEFEAA74E5}"/>
    <cellStyle name="Normal 6 3 2" xfId="12769" xr:uid="{EE1B9FA3-39B8-41FA-8C00-9F4A0951695F}"/>
    <cellStyle name="Normal 6 3 2 10" xfId="12770" xr:uid="{AD821024-4BE8-4D9E-8C7D-EF0E26E7191D}"/>
    <cellStyle name="Normal 6 3 2 11" xfId="12771" xr:uid="{FD964BBA-FDF2-4770-983A-DCA3BFA1267F}"/>
    <cellStyle name="Normal 6 3 2 12" xfId="12772" xr:uid="{059BBE5C-D89E-42B5-95C8-9E768BE879F7}"/>
    <cellStyle name="Normal 6 3 2 13" xfId="12773" xr:uid="{82565FF8-48DD-4891-8D64-9B0EF41106FC}"/>
    <cellStyle name="Normal 6 3 2 2" xfId="12774" xr:uid="{CA894704-145A-4714-AF4B-E52400128923}"/>
    <cellStyle name="Normal 6 3 2 2 2" xfId="12775" xr:uid="{A727A62B-C1D2-4579-B916-D30043EF0767}"/>
    <cellStyle name="Normal 6 3 2 2_CHECK_FX" xfId="12776" xr:uid="{650ECED8-5FAB-43B6-BECD-833F319B8D32}"/>
    <cellStyle name="Normal 6 3 2 3" xfId="12777" xr:uid="{76962CA0-3ECE-4BF1-9313-F84B7F660098}"/>
    <cellStyle name="Normal 6 3 2 4" xfId="12778" xr:uid="{8F38473B-EB18-467A-8FE6-342EE0BEFBD4}"/>
    <cellStyle name="Normal 6 3 2 5" xfId="12779" xr:uid="{FD3DB813-235D-46E8-BF18-30470CCDA81F}"/>
    <cellStyle name="Normal 6 3 2 6" xfId="12780" xr:uid="{147FBD95-463C-42FF-AF5E-BCE47DF49E62}"/>
    <cellStyle name="Normal 6 3 2 7" xfId="12781" xr:uid="{367ED198-7C00-416A-BDCC-CAAEFF6A5549}"/>
    <cellStyle name="Normal 6 3 2 8" xfId="12782" xr:uid="{EF4FEAFE-A253-480A-8DB3-1B8048263FD2}"/>
    <cellStyle name="Normal 6 3 2 9" xfId="12783" xr:uid="{42E588ED-E5CD-4996-BB10-4A3061126460}"/>
    <cellStyle name="Normal 6 3 2_AgeSa_NewFormat" xfId="12784" xr:uid="{AEBE5635-20F1-4FED-8D60-F6193844A67D}"/>
    <cellStyle name="Normal 6 3 3" xfId="12785" xr:uid="{64F9511C-93BA-42F1-9089-56B665FE7B41}"/>
    <cellStyle name="Normal 6 3 3 2" xfId="12786" xr:uid="{D0502CD1-EF74-42FC-A6BA-670778F0127E}"/>
    <cellStyle name="Normal 6 3 3_AgeSa_NewFormat" xfId="12787" xr:uid="{C3A32306-0B0F-4E55-912E-6ACA20C24DF0}"/>
    <cellStyle name="Normal 6 3 4" xfId="12788" xr:uid="{8A94304E-8C6D-495E-9D13-C589C1D159DC}"/>
    <cellStyle name="Normal 6 3 5" xfId="12789" xr:uid="{107CCFE3-60AC-4ADB-923A-FBA93E393254}"/>
    <cellStyle name="Normal 6 3 6" xfId="12790" xr:uid="{27ACD57F-9573-42ED-A7A9-B70669221E9A}"/>
    <cellStyle name="Normal 6 3 7" xfId="12791" xr:uid="{9AE0AEF3-3AC2-4D4D-B427-2CE0C62058E8}"/>
    <cellStyle name="Normal 6 3 8" xfId="12792" xr:uid="{76BC8AB1-BA88-4FD0-A017-531B80555183}"/>
    <cellStyle name="Normal 6 3 9" xfId="12793" xr:uid="{0F88A1BA-2270-46CB-8628-AA750CEE276C}"/>
    <cellStyle name="Normal 6 3_2. Exec Summary" xfId="12794" xr:uid="{6D017D70-BB3C-413D-BD24-281A9466550A}"/>
    <cellStyle name="Normal 6 30" xfId="12795" xr:uid="{7DD81DA7-9C61-4882-9479-50D1F399E58D}"/>
    <cellStyle name="Normal 6 31" xfId="12796" xr:uid="{6686B0BE-4FA5-4FC4-B729-CB9437F0671D}"/>
    <cellStyle name="Normal 6 32" xfId="12797" xr:uid="{538B31D7-8EC7-4C96-BE4F-52498379E7DB}"/>
    <cellStyle name="Normal 6 33" xfId="12798" xr:uid="{DEEBDE6E-8DD4-4920-9C30-0F93AA8D7D29}"/>
    <cellStyle name="Normal 6 34" xfId="12799" xr:uid="{01834F2B-3390-44C8-8C8C-3847ABC8DD84}"/>
    <cellStyle name="Normal 6 35" xfId="12800" xr:uid="{C82C9215-CE90-4AF1-A070-2527D03B5636}"/>
    <cellStyle name="Normal 6 36" xfId="12801" xr:uid="{C9DC4FF8-94DD-422F-B7CC-17BBE42A9243}"/>
    <cellStyle name="Normal 6 37" xfId="12802" xr:uid="{A43C7A21-7149-426E-BEDC-83D2C025C4CC}"/>
    <cellStyle name="Normal 6 38" xfId="12803" xr:uid="{914E8EC6-5C77-4D6C-89F6-A9EC87855634}"/>
    <cellStyle name="Normal 6 39" xfId="12804" xr:uid="{76061461-3E40-406A-A7ED-48FB2DB31BA7}"/>
    <cellStyle name="Normal 6 4" xfId="12805" xr:uid="{158FFF22-FFF3-4F2E-BE62-FEB3612A5DA9}"/>
    <cellStyle name="Normal 6 4 10" xfId="12806" xr:uid="{499996A1-A580-4B20-95B2-C7A87CF1D1DC}"/>
    <cellStyle name="Normal 6 4 11" xfId="15765" xr:uid="{BBCD60A9-7994-4260-A4B1-84927A34C3A9}"/>
    <cellStyle name="Normal 6 4 2" xfId="12807" xr:uid="{24C89CFA-CC69-44AA-8659-7FD148AE8F31}"/>
    <cellStyle name="Normal 6 4 2 2" xfId="12808" xr:uid="{334B207F-6123-4ACE-85E4-53C404471933}"/>
    <cellStyle name="Normal 6 4 2 2 2" xfId="12809" xr:uid="{F9D4AEC6-8D9C-48AF-9BA4-A3CA83AB8362}"/>
    <cellStyle name="Normal 6 4 2 2_CHECK_FX" xfId="12810" xr:uid="{3D43F6D7-7DCA-4E80-B075-C4E88652CF6A}"/>
    <cellStyle name="Normal 6 4 2 3" xfId="12811" xr:uid="{84420D4E-B4EB-40E4-90B3-EC860390AA6D}"/>
    <cellStyle name="Normal 6 4 2_CHECK_FX" xfId="12812" xr:uid="{9992468A-51B4-4EF9-854B-2E58EEC99B20}"/>
    <cellStyle name="Normal 6 4 3" xfId="12813" xr:uid="{200CEBB4-6797-41AD-BFD5-F6A8C09B55EE}"/>
    <cellStyle name="Normal 6 4 3 2" xfId="12814" xr:uid="{4A5E0891-AA5E-487A-9472-4FE4FDD34708}"/>
    <cellStyle name="Normal 6 4 3_CHECK_FX" xfId="12815" xr:uid="{AAE0DA16-BF62-491C-B81B-83D595ADEE91}"/>
    <cellStyle name="Normal 6 4 4" xfId="12816" xr:uid="{6DFDD546-BFB1-43A6-838C-05E52B16F700}"/>
    <cellStyle name="Normal 6 4 5" xfId="12817" xr:uid="{C66E3162-32F9-4047-9D0F-1583ADA3165B}"/>
    <cellStyle name="Normal 6 4 6" xfId="12818" xr:uid="{B8C934D9-F82B-4A85-88C2-08A3F47CE282}"/>
    <cellStyle name="Normal 6 4 7" xfId="12819" xr:uid="{A5EBE222-6891-44B2-B855-2C43CE15B41B}"/>
    <cellStyle name="Normal 6 4 8" xfId="12820" xr:uid="{1DF84300-703C-47F6-8C4C-32F2561AE7AD}"/>
    <cellStyle name="Normal 6 4 9" xfId="12821" xr:uid="{B4F50173-4E16-4C0A-972D-279CC3264A02}"/>
    <cellStyle name="Normal 6 4_AgeSa_NewFormat" xfId="12822" xr:uid="{6659ACED-5C79-4544-8C91-D70EBAA7C486}"/>
    <cellStyle name="Normal 6 40" xfId="12823" xr:uid="{ED7907BF-33EF-468A-8F50-19068D30BD50}"/>
    <cellStyle name="Normal 6 41" xfId="12824" xr:uid="{B06F01A7-90DA-4AFC-89EF-9F64128E060D}"/>
    <cellStyle name="Normal 6 42" xfId="12825" xr:uid="{FD988733-2413-4E1C-BFD4-2D45B1EBFAA6}"/>
    <cellStyle name="Normal 6 43" xfId="12826" xr:uid="{6A949AD4-FB5B-4476-84B3-8A6DD6C4F382}"/>
    <cellStyle name="Normal 6 44" xfId="12827" xr:uid="{BBD520F1-057B-4C0B-AAA0-8D703E35CA25}"/>
    <cellStyle name="Normal 6 45" xfId="12828" xr:uid="{938F82CD-3535-4BD9-9894-3AB459CF2022}"/>
    <cellStyle name="Normal 6 46" xfId="12829" xr:uid="{16C2B37F-BB14-40D2-9E50-08D0D518F624}"/>
    <cellStyle name="Normal 6 47" xfId="12830" xr:uid="{606F876D-4673-4DFB-8A02-B5DEF2E360E9}"/>
    <cellStyle name="Normal 6 48" xfId="12831" xr:uid="{9CB42995-5EE5-47E4-B246-15741644825E}"/>
    <cellStyle name="Normal 6 49" xfId="12832" xr:uid="{C6FD6469-69C4-4DB0-8690-DB5BBF759CEA}"/>
    <cellStyle name="Normal 6 5" xfId="12833" xr:uid="{02D9B620-6A8D-49FC-B692-73131574A8B4}"/>
    <cellStyle name="Normal 6 5 10" xfId="12834" xr:uid="{BECCBF16-2E50-498A-BE14-3AAEEF197F86}"/>
    <cellStyle name="Normal 6 5 2" xfId="12835" xr:uid="{D536E48F-90C1-45FE-A216-406198284381}"/>
    <cellStyle name="Normal 6 5 2 2" xfId="12836" xr:uid="{F7871BAB-7AC9-4FA9-84D3-33AC624CBD99}"/>
    <cellStyle name="Normal 6 5 2 2 2" xfId="12837" xr:uid="{6D1F3DD7-5A4D-40B8-A098-DD5DC6A047D2}"/>
    <cellStyle name="Normal 6 5 2 2_CHECK_FX" xfId="12838" xr:uid="{FE9A3AA2-2925-4C41-AF15-0172FF094A89}"/>
    <cellStyle name="Normal 6 5 2 3" xfId="12839" xr:uid="{DE4FABB3-B550-4A7E-9B51-CC53E4041BBF}"/>
    <cellStyle name="Normal 6 5 2_CHECK_FX" xfId="12840" xr:uid="{0EB2267C-6106-4EDB-9594-2700FB424AF7}"/>
    <cellStyle name="Normal 6 5 3" xfId="12841" xr:uid="{3B19DF91-5F03-4566-8B35-86715518AF65}"/>
    <cellStyle name="Normal 6 5 3 2" xfId="12842" xr:uid="{FFBD8F3B-80B4-4FCE-8A6D-8C217F4C6131}"/>
    <cellStyle name="Normal 6 5 3_CHECK_FX" xfId="12843" xr:uid="{67D7D03C-7F1A-44FC-9535-63DFBB98A7AA}"/>
    <cellStyle name="Normal 6 5 4" xfId="12844" xr:uid="{4D0574F2-B312-479D-BF34-167C9EC07E05}"/>
    <cellStyle name="Normal 6 5 5" xfId="12845" xr:uid="{E15A206C-384A-47C2-959E-532468B5D767}"/>
    <cellStyle name="Normal 6 5 6" xfId="12846" xr:uid="{597BDF8A-765B-4CF4-9470-19E11B0BECAE}"/>
    <cellStyle name="Normal 6 5 7" xfId="12847" xr:uid="{440D9657-0BA6-4D53-9CFC-06FEE65892DB}"/>
    <cellStyle name="Normal 6 5 8" xfId="12848" xr:uid="{99FC61CE-F52A-470F-84B6-AF7D59622436}"/>
    <cellStyle name="Normal 6 5 9" xfId="12849" xr:uid="{349B0303-9D89-4D7D-B2DD-B5E7C4858392}"/>
    <cellStyle name="Normal 6 5_AgeSa_NewFormat" xfId="12850" xr:uid="{70BDC753-D752-4B24-8CD4-05A04DAA2894}"/>
    <cellStyle name="Normal 6 50" xfId="12851" xr:uid="{0514B8BF-A751-41C0-AA1C-B3C18B90DCB1}"/>
    <cellStyle name="Normal 6 51" xfId="12852" xr:uid="{FD10764B-5053-4178-A262-753996967F22}"/>
    <cellStyle name="Normal 6 52" xfId="12853" xr:uid="{13963FA5-0D0B-42E6-9A71-C07B9CF21848}"/>
    <cellStyle name="Normal 6 53" xfId="12854" xr:uid="{4AEA87B6-BED6-4F09-AAEC-6871B44646FB}"/>
    <cellStyle name="Normal 6 54" xfId="12855" xr:uid="{195F1FB6-4DDB-4306-AB4B-71A44CC68FA9}"/>
    <cellStyle name="Normal 6 55" xfId="12856" xr:uid="{66EB3877-F20B-4F9E-836A-5C45550532F7}"/>
    <cellStyle name="Normal 6 56" xfId="12857" xr:uid="{01FF0311-E074-4C0E-BF79-C5823BAE8780}"/>
    <cellStyle name="Normal 6 57" xfId="12858" xr:uid="{60D83E8A-2327-4FFF-9E8C-03EB3A76BBBF}"/>
    <cellStyle name="Normal 6 58" xfId="12859" xr:uid="{369E33D2-651D-48A4-B1B3-922D4E5A7503}"/>
    <cellStyle name="Normal 6 59" xfId="12860" xr:uid="{0F30C166-DB92-4026-B405-A5EC997179DB}"/>
    <cellStyle name="Normal 6 6" xfId="12861" xr:uid="{5C813CEF-9882-4789-9175-D84E1E74B824}"/>
    <cellStyle name="Normal 6 6 10" xfId="12862" xr:uid="{DDD73AAE-91D1-4847-80EA-84D040B4EE0F}"/>
    <cellStyle name="Normal 6 6 11" xfId="12863" xr:uid="{9492EEDD-DBB2-4E81-B845-CCEE27DCA5A5}"/>
    <cellStyle name="Normal 6 6 12" xfId="12864" xr:uid="{44A20238-6E4B-479D-92CE-818C15B0C63C}"/>
    <cellStyle name="Normal 6 6 13" xfId="12865" xr:uid="{9E99C9F5-1560-4AA5-9980-682FEB2B763C}"/>
    <cellStyle name="Normal 6 6 2" xfId="12866" xr:uid="{FE80D7C9-8972-490D-8996-A0DC2C8B9784}"/>
    <cellStyle name="Normal 6 6 2 10" xfId="12867" xr:uid="{2CC1E821-6214-4623-B1EB-F03B5BF7DD78}"/>
    <cellStyle name="Normal 6 6 2 11" xfId="12868" xr:uid="{C7CF6E97-06A2-4DA0-89A4-CEB5CFF4DE63}"/>
    <cellStyle name="Normal 6 6 2 12" xfId="12869" xr:uid="{2F70E806-54B7-4BDF-9D3E-193042C8CE51}"/>
    <cellStyle name="Normal 6 6 2 13" xfId="12870" xr:uid="{FB736C17-1FBC-4183-B863-1AA71F8B9EBC}"/>
    <cellStyle name="Normal 6 6 2 2" xfId="12871" xr:uid="{77831D95-F6F4-4027-B170-E1CDDD8D76F4}"/>
    <cellStyle name="Normal 6 6 2 2 2" xfId="12872" xr:uid="{712D0B79-B77D-47ED-BBF5-B5838021E66A}"/>
    <cellStyle name="Normal 6 6 2 2_CHECK_FX" xfId="12873" xr:uid="{1541B694-222E-458F-A8E1-0C417603DD14}"/>
    <cellStyle name="Normal 6 6 2 3" xfId="12874" xr:uid="{5D88A270-9806-4865-90D4-DD424F073AC3}"/>
    <cellStyle name="Normal 6 6 2 4" xfId="12875" xr:uid="{E4EDEF3C-6F5A-49A9-83A9-497D4F4184EE}"/>
    <cellStyle name="Normal 6 6 2 5" xfId="12876" xr:uid="{94B8E367-C5B1-4827-BE62-C67B4764DD19}"/>
    <cellStyle name="Normal 6 6 2 6" xfId="12877" xr:uid="{FCC974F8-52B4-4F1B-8CC5-B51DC804F103}"/>
    <cellStyle name="Normal 6 6 2 7" xfId="12878" xr:uid="{1703BB76-B064-4615-8F85-24B18D5E768A}"/>
    <cellStyle name="Normal 6 6 2 8" xfId="12879" xr:uid="{6B7CCD02-F53A-4187-9F6C-F494817BCF86}"/>
    <cellStyle name="Normal 6 6 2 9" xfId="12880" xr:uid="{1D643AC6-C0FA-4A34-A80B-D9EA335D0DDB}"/>
    <cellStyle name="Normal 6 6 2_AgeSa_NewFormat" xfId="12881" xr:uid="{54DC6A4C-9F95-4E99-BC3F-BAAEA33459B5}"/>
    <cellStyle name="Normal 6 6 3" xfId="12882" xr:uid="{0268BC95-8104-4FDB-9221-25B2A48E3D33}"/>
    <cellStyle name="Normal 6 6 3 2" xfId="12883" xr:uid="{20F50F31-A82B-4787-AC60-3E55DE9FE597}"/>
    <cellStyle name="Normal 6 6 3_CHECK_FX" xfId="12884" xr:uid="{AAEE713A-5C84-4DDD-9BCF-AA581ECB2872}"/>
    <cellStyle name="Normal 6 6 4" xfId="12885" xr:uid="{863768D0-B313-44BC-857F-F89887469E21}"/>
    <cellStyle name="Normal 6 6 5" xfId="12886" xr:uid="{D25AC3DF-E427-4B41-A10E-3278C7FDF2BC}"/>
    <cellStyle name="Normal 6 6 6" xfId="12887" xr:uid="{AE288101-E265-420B-83EF-245EDD1CE597}"/>
    <cellStyle name="Normal 6 6 7" xfId="12888" xr:uid="{28D99550-361A-4E8A-8876-20C341D88D94}"/>
    <cellStyle name="Normal 6 6 8" xfId="12889" xr:uid="{59CA8F2D-1F9F-46BB-B021-7F2931E497FC}"/>
    <cellStyle name="Normal 6 6 9" xfId="12890" xr:uid="{DF456239-2F6E-4BEE-B048-A7BF3252C1DA}"/>
    <cellStyle name="Normal 6 6_AgeSA" xfId="12891" xr:uid="{84DEBB1D-2753-426F-A11E-D9C9DAAC2B10}"/>
    <cellStyle name="Normal 6 60" xfId="12892" xr:uid="{DE8552D3-F979-4B0F-BB20-9193DA8647A4}"/>
    <cellStyle name="Normal 6 61" xfId="12893" xr:uid="{3F8E03E1-9E3B-48AD-B8F8-641798CE904C}"/>
    <cellStyle name="Normal 6 62" xfId="12894" xr:uid="{4FD41492-E782-430D-872A-ED4A0EC4F129}"/>
    <cellStyle name="Normal 6 63" xfId="12895" xr:uid="{34DC89E2-9B03-4CE8-9C46-09C59F387494}"/>
    <cellStyle name="Normal 6 64" xfId="12896" xr:uid="{1A9F1BAB-1929-4276-9F33-6B1211E71E2D}"/>
    <cellStyle name="Normal 6 65" xfId="12897" xr:uid="{BA89F8EF-6AE3-480E-9637-A7C5A32F4F4F}"/>
    <cellStyle name="Normal 6 66" xfId="12898" xr:uid="{BADCA990-2A6C-4FB8-AB2E-50CF85764E87}"/>
    <cellStyle name="Normal 6 67" xfId="12899" xr:uid="{30AD4AF4-5770-466C-83DB-40E1BDF182BB}"/>
    <cellStyle name="Normal 6 68" xfId="12900" xr:uid="{8FACF60F-35B4-47F0-A24C-97741274B101}"/>
    <cellStyle name="Normal 6 69" xfId="12901" xr:uid="{629AD56C-C701-482B-BF82-26744592B8BD}"/>
    <cellStyle name="Normal 6 7" xfId="12902" xr:uid="{9AA92E02-01D6-4EC0-A0E9-11F21D283D87}"/>
    <cellStyle name="Normal 6 7 2" xfId="12903" xr:uid="{24899A70-99AA-4929-B41D-7D913C07398B}"/>
    <cellStyle name="Normal 6 7 2 2" xfId="12904" xr:uid="{428C6951-8B5E-4DC0-AE2C-64D9C67B9CC6}"/>
    <cellStyle name="Normal 6 7 2 2 2" xfId="12905" xr:uid="{EB1595AD-2593-4A2D-AC9B-4D658566EDE9}"/>
    <cellStyle name="Normal 6 7 2 2_CHECK_FX" xfId="12906" xr:uid="{6F003CFC-ED1F-4738-962B-447A9B01ADDE}"/>
    <cellStyle name="Normal 6 7 2 3" xfId="12907" xr:uid="{0261D806-33D2-4033-B887-96F49BCE2399}"/>
    <cellStyle name="Normal 6 7 2_CHECK_FX" xfId="12908" xr:uid="{3E23E8C6-7194-440C-A3F9-5022BE33EB07}"/>
    <cellStyle name="Normal 6 7 3" xfId="12909" xr:uid="{CF142CC2-9C82-4CB3-87BD-DDA717C3B5FE}"/>
    <cellStyle name="Normal 6 7 3 2" xfId="12910" xr:uid="{229D9B28-1917-47D8-8F87-08BAF940B1B5}"/>
    <cellStyle name="Normal 6 7 3_CHECK_FX" xfId="12911" xr:uid="{3464920C-A7B7-41E6-B447-C39FB3438EAA}"/>
    <cellStyle name="Normal 6 7 4" xfId="12912" xr:uid="{70E79295-B7DC-48E2-AF3C-7D915ACAF231}"/>
    <cellStyle name="Normal 6 7_AgeSa_NewFormat" xfId="12913" xr:uid="{BA2BDD63-EFE3-4EA9-85EC-88080ADC49DD}"/>
    <cellStyle name="Normal 6 70" xfId="12914" xr:uid="{6451889D-8019-4F24-A7F7-5D0DEF2A971F}"/>
    <cellStyle name="Normal 6 71" xfId="12915" xr:uid="{6E681446-7AE0-4373-B72E-96C91A728384}"/>
    <cellStyle name="Normal 6 72" xfId="12916" xr:uid="{C6CAD736-2994-4DFD-8999-C8B50DFC8832}"/>
    <cellStyle name="Normal 6 73" xfId="12917" xr:uid="{04B1F9FE-BC86-4515-A287-ABDD09D9039F}"/>
    <cellStyle name="Normal 6 74" xfId="12918" xr:uid="{5F6CB756-FA02-4C02-AB96-33538746FDCE}"/>
    <cellStyle name="Normal 6 75" xfId="12919" xr:uid="{34238828-2E32-4CF3-89F1-84831DF51A4E}"/>
    <cellStyle name="Normal 6 76" xfId="12920" xr:uid="{89131690-01EA-4BB1-9546-99701BB24B45}"/>
    <cellStyle name="Normal 6 77" xfId="12921" xr:uid="{B14ED80F-48AB-40F5-8E31-57D567BA0B88}"/>
    <cellStyle name="Normal 6 78" xfId="15724" xr:uid="{195FB146-05DE-473C-A8C6-0032A046769A}"/>
    <cellStyle name="Normal 6 79" xfId="15780" xr:uid="{3D402E34-AEB5-4F68-BC91-B2C7B046A634}"/>
    <cellStyle name="Normal 6 8" xfId="12922" xr:uid="{AFD708CF-B823-4854-9806-0CB4A489AC42}"/>
    <cellStyle name="Normal 6 8 2" xfId="12923" xr:uid="{C4DB4DA2-C0E2-4D10-9889-5CFC9EE4FD90}"/>
    <cellStyle name="Normal 6 8 2 2" xfId="12924" xr:uid="{C1BF2A0D-CDF1-4D29-A0F3-1DFE04D44072}"/>
    <cellStyle name="Normal 6 8 2 2 2" xfId="12925" xr:uid="{8679FC16-2B4D-47E7-85A6-F6C56342C7FF}"/>
    <cellStyle name="Normal 6 8 2 2_CHECK_FX" xfId="12926" xr:uid="{D489BA4E-3C2E-4053-927D-4AECD0B1CA52}"/>
    <cellStyle name="Normal 6 8 2 3" xfId="12927" xr:uid="{BD4CC2D9-B57F-4132-8325-E73EFE1614A5}"/>
    <cellStyle name="Normal 6 8 2_CHECK_FX" xfId="12928" xr:uid="{3C4900F1-CD7A-4E33-8D90-0D3DB68EF43C}"/>
    <cellStyle name="Normal 6 8 3" xfId="12929" xr:uid="{5F8ED378-A99D-45F3-B96D-77BDE74A5323}"/>
    <cellStyle name="Normal 6 8 3 2" xfId="12930" xr:uid="{BCDAD4CA-858D-4110-A0F7-59B7BBDBBC42}"/>
    <cellStyle name="Normal 6 8 3_CHECK_FX" xfId="12931" xr:uid="{97143A69-B5B7-4CED-A963-78CB740AD8D4}"/>
    <cellStyle name="Normal 6 8 4" xfId="12932" xr:uid="{7CE96859-C13D-482E-9C3B-4C9D2A65DC38}"/>
    <cellStyle name="Normal 6 8_AgeSa_NewFormat" xfId="12933" xr:uid="{1A361AD3-288C-49E0-BEBD-9A39E05AD8D9}"/>
    <cellStyle name="Normal 6 9" xfId="12934" xr:uid="{52573E19-4ED1-4D95-AF83-1587928B0999}"/>
    <cellStyle name="Normal 6 9 2" xfId="12935" xr:uid="{F03E97C1-8EB7-4D23-92BE-31430A99C76B}"/>
    <cellStyle name="Normal 6 9 2 2" xfId="12936" xr:uid="{39DAB1F0-95D9-4188-82A1-55B676E49D99}"/>
    <cellStyle name="Normal 6 9 2_CHECK_FX" xfId="12937" xr:uid="{671AF83C-812B-44DB-92F9-ACF4D149F114}"/>
    <cellStyle name="Normal 6 9 3" xfId="12938" xr:uid="{66AD0D49-B96F-47B1-9444-8836A0BDCE74}"/>
    <cellStyle name="Normal 6 9_AgeSa_NewFormat" xfId="12939" xr:uid="{AB39DABD-BE21-4A59-8BA1-E3606A57981B}"/>
    <cellStyle name="Normal 6_2. Exec Summary" xfId="12940" xr:uid="{DCB08D96-75F6-4D69-BA92-167593BED4D5}"/>
    <cellStyle name="Normal 60" xfId="12941" xr:uid="{3ED6A704-E3E1-41BD-8AF5-A2F66D4F8B1A}"/>
    <cellStyle name="Normal 61" xfId="12942" xr:uid="{A6560565-8783-4001-8EED-44CC46BCA0A1}"/>
    <cellStyle name="Normal 61 2" xfId="12943" xr:uid="{544517F4-6980-4F6E-A51C-97C234D16C01}"/>
    <cellStyle name="Normal 61 3" xfId="12944" xr:uid="{5924A969-884E-45DF-9DA0-924521345AE4}"/>
    <cellStyle name="Normal 61_AgeSa_NewFormat" xfId="12945" xr:uid="{86082785-1485-4080-8852-E8D530091555}"/>
    <cellStyle name="Normal 62" xfId="12946" xr:uid="{B1F29ABA-6780-4595-8424-117F8D1875E3}"/>
    <cellStyle name="Normal 63" xfId="12947" xr:uid="{66B1008C-685D-4539-A3DA-87FB737AF3A6}"/>
    <cellStyle name="Normal 64" xfId="12948" xr:uid="{2E8CFC87-7E74-43C6-935E-E6D3807D31F0}"/>
    <cellStyle name="Normal 65" xfId="12949" xr:uid="{6E79617E-A92C-4959-B041-AA06B3C4A285}"/>
    <cellStyle name="Normal 66" xfId="12950" xr:uid="{9FDA2D1D-987C-47E0-8AB8-F8A3889F85D6}"/>
    <cellStyle name="Normal 67" xfId="12951" xr:uid="{8FD62E4D-E719-4FF8-B0F1-AD50F2091400}"/>
    <cellStyle name="Normal 68" xfId="12952" xr:uid="{C9D61942-947A-453E-A2F2-6858E44F119E}"/>
    <cellStyle name="Normal 69" xfId="12953" xr:uid="{C4B884BC-F951-45B8-8417-DABB55281D12}"/>
    <cellStyle name="Normal 7" xfId="12954" xr:uid="{30B4EAD9-D657-4501-A6AC-C233A8A21E4D}"/>
    <cellStyle name="Normal 7 10" xfId="12955" xr:uid="{A01461B2-FFE6-4396-B528-92E34BFD739E}"/>
    <cellStyle name="Normal 7 11" xfId="12956" xr:uid="{3CD72873-BE51-42E5-B412-1CBDD2C4305B}"/>
    <cellStyle name="Normal 7 12" xfId="15726" xr:uid="{0E17D09E-780B-4AFA-BFB0-BCBD192D6DB8}"/>
    <cellStyle name="Normal 7 2" xfId="12957" xr:uid="{8778A72D-8B7A-45F5-9219-5F54D3245350}"/>
    <cellStyle name="Normal 7 2 10" xfId="12958" xr:uid="{F305326C-C79B-414E-A5D4-58E4EF583431}"/>
    <cellStyle name="Normal 7 2 11" xfId="15751" xr:uid="{6C66B729-0B27-4B0B-8FAB-165CC3089EA7}"/>
    <cellStyle name="Normal 7 2 2" xfId="12959" xr:uid="{D6820FC1-5EAE-4DC6-B5FE-DDFB31F42EAE}"/>
    <cellStyle name="Normal 7 2 2 10" xfId="12960" xr:uid="{657C9A08-BDA4-4B29-A6C9-45C36230D14E}"/>
    <cellStyle name="Normal 7 2 2 11" xfId="12961" xr:uid="{F4EB8BD7-B245-4649-B1EE-F1FEEEF9DBF9}"/>
    <cellStyle name="Normal 7 2 2 12" xfId="12962" xr:uid="{2D8878EC-BDC1-4B23-A740-8FC6DDE7099E}"/>
    <cellStyle name="Normal 7 2 2 13" xfId="12963" xr:uid="{B1248CA3-71EF-483C-AFAC-9DC281C3B159}"/>
    <cellStyle name="Normal 7 2 2 2" xfId="12964" xr:uid="{A4B1E8A1-908D-43F6-92A5-FEC0E0A6B74C}"/>
    <cellStyle name="Normal 7 2 2 2 2" xfId="12965" xr:uid="{AE112B5B-2E95-4B70-9D92-EFA014C7AAB3}"/>
    <cellStyle name="Normal 7 2 2 2_CHECK_FX" xfId="12966" xr:uid="{E6F7C5BD-D818-4199-84CF-C57A584F48AE}"/>
    <cellStyle name="Normal 7 2 2 3" xfId="12967" xr:uid="{438837B5-A824-4E2C-A273-BDE6D1566D67}"/>
    <cellStyle name="Normal 7 2 2 4" xfId="12968" xr:uid="{B22A078A-E488-4635-A209-DDE430B9861C}"/>
    <cellStyle name="Normal 7 2 2 5" xfId="12969" xr:uid="{5FAE7DE1-4296-4965-BBC3-9BB28BBCE218}"/>
    <cellStyle name="Normal 7 2 2 6" xfId="12970" xr:uid="{E75005A7-F6BA-4CA3-B93B-34A07A595F57}"/>
    <cellStyle name="Normal 7 2 2 7" xfId="12971" xr:uid="{C1B391AB-FA3E-40C7-A880-C920D51F268D}"/>
    <cellStyle name="Normal 7 2 2 8" xfId="12972" xr:uid="{4971CCBA-60A3-4468-8286-191B445A17E1}"/>
    <cellStyle name="Normal 7 2 2 9" xfId="12973" xr:uid="{E2691EA6-9E7A-4386-B903-1BE2EAFD2B54}"/>
    <cellStyle name="Normal 7 2 2_AgeSa_NewFormat" xfId="12974" xr:uid="{CD82D8BB-1166-470D-BFA9-34C9FE2AAF78}"/>
    <cellStyle name="Normal 7 2 3" xfId="12975" xr:uid="{593B8D70-C17B-46B4-B02D-E83E261A238B}"/>
    <cellStyle name="Normal 7 2 3 2" xfId="12976" xr:uid="{E2EE02E9-47B4-4104-A5BC-6CA2632CA712}"/>
    <cellStyle name="Normal 7 2 3_AgeSa_NewFormat" xfId="12977" xr:uid="{391673D9-1CFF-4553-AE4D-7FAF5773C18F}"/>
    <cellStyle name="Normal 7 2 4" xfId="12978" xr:uid="{F88EA2E2-4294-4DC5-B31E-F797B8A71C2F}"/>
    <cellStyle name="Normal 7 2 5" xfId="12979" xr:uid="{F0FE2D1D-BD90-47F1-9C66-7736DEEE2FD0}"/>
    <cellStyle name="Normal 7 2 6" xfId="12980" xr:uid="{3E323594-B7F5-407E-854A-D07417A01667}"/>
    <cellStyle name="Normal 7 2 7" xfId="12981" xr:uid="{97F2247B-E131-4B26-8F5C-2AE731AFADA2}"/>
    <cellStyle name="Normal 7 2 8" xfId="12982" xr:uid="{C3E4FE9B-D4EB-48D6-985C-8449B8CC5CF0}"/>
    <cellStyle name="Normal 7 2 9" xfId="12983" xr:uid="{B74F3E84-E1DF-4E91-981E-C244927384BF}"/>
    <cellStyle name="Normal 7 2_2. Exec Summary" xfId="12984" xr:uid="{7A8FC646-33DF-411A-93F7-E8940CD427E6}"/>
    <cellStyle name="Normal 7 3" xfId="12985" xr:uid="{E7BECB9B-B4CA-4338-B2FC-82023A7F84F7}"/>
    <cellStyle name="Normal 7 3 10" xfId="12986" xr:uid="{45D92240-2620-4F43-9F75-108D0A4A9569}"/>
    <cellStyle name="Normal 7 3 11" xfId="15766" xr:uid="{76390165-5FFF-44EA-BA86-6ED8383D3B88}"/>
    <cellStyle name="Normal 7 3 2" xfId="12987" xr:uid="{98392772-8AEA-4400-A7C6-3A36200EBD18}"/>
    <cellStyle name="Normal 7 3 2 2" xfId="12988" xr:uid="{DC506015-5F11-4158-8794-AB21FED650BF}"/>
    <cellStyle name="Normal 7 3 2_CHECK_FX" xfId="12989" xr:uid="{F8CF9320-DA30-466C-849F-4469159310D6}"/>
    <cellStyle name="Normal 7 3 3" xfId="12990" xr:uid="{AB2AD85E-1324-4889-B1AB-4A4F605B61DF}"/>
    <cellStyle name="Normal 7 3 4" xfId="12991" xr:uid="{5547E944-EC30-4502-81C6-4A61AD110FEC}"/>
    <cellStyle name="Normal 7 3 5" xfId="12992" xr:uid="{70818AEC-A3ED-4DA0-BB60-3A315BAA2A43}"/>
    <cellStyle name="Normal 7 3 6" xfId="12993" xr:uid="{0733E6B3-B8CF-40B4-A6E4-E53232A18F64}"/>
    <cellStyle name="Normal 7 3 7" xfId="12994" xr:uid="{EBCF4C6E-0E80-409A-A577-13725BB0F7CB}"/>
    <cellStyle name="Normal 7 3 8" xfId="12995" xr:uid="{18701525-1546-477C-A1DA-0803F853D973}"/>
    <cellStyle name="Normal 7 3 9" xfId="12996" xr:uid="{7FA25C8E-5DD2-4B5C-8152-370E794D06DA}"/>
    <cellStyle name="Normal 7 3_AgeSa_NewFormat" xfId="12997" xr:uid="{ECE459DB-D1F5-4C24-ADFD-E1C0531DEB2E}"/>
    <cellStyle name="Normal 7 4" xfId="12998" xr:uid="{F21926DE-3305-41BD-AC8F-B92B7D64F669}"/>
    <cellStyle name="Normal 7 4 2" xfId="12999" xr:uid="{E2A8237B-6E09-4FD1-BFCF-0BCEC374B3E4}"/>
    <cellStyle name="Normal 7 4 2 2" xfId="13000" xr:uid="{06C7088A-4622-4CC0-9501-1E00B448C68F}"/>
    <cellStyle name="Normal 7 4 2 3" xfId="13001" xr:uid="{103C8AA5-3FD5-4ED1-8DEA-274BB5ED9229}"/>
    <cellStyle name="Normal 7 4 2 4" xfId="13002" xr:uid="{A41B6B4C-68E1-4214-8457-ECD88D83922A}"/>
    <cellStyle name="Normal 7 4 2 5" xfId="13003" xr:uid="{9DBEB7C6-2AEC-4FB2-A98C-1C97786F8B6A}"/>
    <cellStyle name="Normal 7 4 2_AgeSa_NewFormat" xfId="13004" xr:uid="{83607BB1-8342-424C-966B-19A37D7DB159}"/>
    <cellStyle name="Normal 7 4 3" xfId="13005" xr:uid="{2284BE59-EBA8-4B54-BDE0-2B8383D7D8B1}"/>
    <cellStyle name="Normal 7 4 4" xfId="13006" xr:uid="{550EAE46-7C88-4E9C-88FB-86B869C2890A}"/>
    <cellStyle name="Normal 7 4 5" xfId="13007" xr:uid="{8E05F481-307A-4B75-A72E-755F27133FC5}"/>
    <cellStyle name="Normal 7 4 6" xfId="13008" xr:uid="{3770DA0D-888E-46D4-A54D-E2725061AA70}"/>
    <cellStyle name="Normal 7 4_AgeSA" xfId="13009" xr:uid="{01753955-E8C2-4BCA-B25E-9101C344D8E6}"/>
    <cellStyle name="Normal 7 5" xfId="13010" xr:uid="{35B05057-216A-42B1-9136-FCDF776ABD16}"/>
    <cellStyle name="Normal 7 5 2" xfId="13011" xr:uid="{1121D60D-1BBE-462E-9DA8-0B49101F7DA1}"/>
    <cellStyle name="Normal 7 5 3" xfId="13012" xr:uid="{3199DDC6-7FD0-4159-A65C-B882CAF2630B}"/>
    <cellStyle name="Normal 7 5 4" xfId="13013" xr:uid="{4FD0079C-9D8A-498C-984F-71F1764A1C3F}"/>
    <cellStyle name="Normal 7 5 5" xfId="13014" xr:uid="{308610AF-066C-4B30-8445-96960D061C46}"/>
    <cellStyle name="Normal 7 5_AgeSa_NewFormat" xfId="13015" xr:uid="{6B065717-EFA9-41C6-9C5F-2D91F34ED278}"/>
    <cellStyle name="Normal 7 6" xfId="13016" xr:uid="{4966B821-A048-456E-A4FD-54518FF25222}"/>
    <cellStyle name="Normal 7 6 2" xfId="13017" xr:uid="{561ECAF4-5B6F-4A9B-9528-DDCD14748B4F}"/>
    <cellStyle name="Normal 7 6_AgeSa_NewFormat" xfId="13018" xr:uid="{B6214F39-0937-4A8C-AE88-A226BD0ACD56}"/>
    <cellStyle name="Normal 7 7" xfId="13019" xr:uid="{07F082EF-2432-486A-8FEC-E1A1BF5FA173}"/>
    <cellStyle name="Normal 7 8" xfId="13020" xr:uid="{868C223A-9DD9-4BCE-B4A0-34A47F09D2E4}"/>
    <cellStyle name="Normal 7 9" xfId="13021" xr:uid="{F2C7C76A-B906-46C3-9CCA-ECF42F576142}"/>
    <cellStyle name="Normal 7_2. Exec Summary" xfId="13022" xr:uid="{5099563E-D44D-4EC4-A208-DFC12BF0C599}"/>
    <cellStyle name="Normal 70" xfId="13023" xr:uid="{A4FB83E4-6D7B-4278-BA27-F12BD0FD9CE9}"/>
    <cellStyle name="Normal 71" xfId="13024" xr:uid="{B4D254AB-2ED5-4A12-821B-338870E54479}"/>
    <cellStyle name="Normal 72" xfId="13025" xr:uid="{CC88F747-8065-43DD-8706-31D2415E1074}"/>
    <cellStyle name="Normal 73" xfId="13026" xr:uid="{BAA6B3E1-4E7A-45BC-ACD1-7D6D8C2CBC10}"/>
    <cellStyle name="Normal 74" xfId="13027" xr:uid="{4C1009FC-592D-4803-8013-EBFBFF1E0F92}"/>
    <cellStyle name="Normal 75" xfId="13028" xr:uid="{A10F6945-B0A6-4B45-85D2-D66FA6A1F60C}"/>
    <cellStyle name="Normal 76" xfId="13029" xr:uid="{8697DCF3-3607-4531-AF94-F61B2D9BA9F9}"/>
    <cellStyle name="Normal 77" xfId="13030" xr:uid="{5F0DE76E-5B64-4244-B04F-2E9757B54690}"/>
    <cellStyle name="Normal 78" xfId="13031" xr:uid="{8E17BBEB-05BD-4C0D-8ACF-B64E4FAA28D4}"/>
    <cellStyle name="Normal 79" xfId="13032" xr:uid="{87ED42ED-6BA1-4ACC-AD9C-DC305449E55B}"/>
    <cellStyle name="Normal 8" xfId="13033" xr:uid="{D2ECCF89-049D-45BB-933F-0CE458D04C9D}"/>
    <cellStyle name="Normal 8 2" xfId="13034" xr:uid="{A1970B65-9CBD-4AC1-B5BD-DCC474251650}"/>
    <cellStyle name="Normal 8 2 2" xfId="13035" xr:uid="{BA11E7A0-851C-42C5-879B-4F94F353F1E4}"/>
    <cellStyle name="Normal 8 2 2 2" xfId="13036" xr:uid="{67BA2850-0AB4-4B76-822B-6F040A8F48C7}"/>
    <cellStyle name="Normal 8 2 2 3" xfId="13037" xr:uid="{C49A6E13-8986-41AB-A064-B966688A6707}"/>
    <cellStyle name="Normal 8 2 2 4" xfId="13038" xr:uid="{5797DA8F-8EF5-4CC7-9E81-9335AB92C148}"/>
    <cellStyle name="Normal 8 2 2 5" xfId="13039" xr:uid="{87314BC4-6813-481A-AAD0-C0C854782C35}"/>
    <cellStyle name="Normal 8 2 2_AgeSa_NewFormat" xfId="13040" xr:uid="{122294CF-BB88-4221-A892-046EF37F5E0C}"/>
    <cellStyle name="Normal 8 2 3" xfId="13041" xr:uid="{2BC005FB-E0ED-43EF-9A99-94B9A9573E27}"/>
    <cellStyle name="Normal 8 2 4" xfId="13042" xr:uid="{18E49E5E-A220-4156-B55F-C61CD30CF743}"/>
    <cellStyle name="Normal 8 2 5" xfId="13043" xr:uid="{8BF415E2-4A80-4BF5-91C1-96B90F328E9D}"/>
    <cellStyle name="Normal 8 2 6" xfId="13044" xr:uid="{42EB638F-A046-4055-AC33-6DD6FAF65C46}"/>
    <cellStyle name="Normal 8 2_AgeSA" xfId="13045" xr:uid="{03BDA386-F37D-48F1-8024-186D678B8B02}"/>
    <cellStyle name="Normal 8 3" xfId="13046" xr:uid="{02414A44-9378-4DE9-B0B8-8E4789CEDBFC}"/>
    <cellStyle name="Normal 8 3 2" xfId="13047" xr:uid="{09BAE191-0666-4571-941E-EA92DE8F477A}"/>
    <cellStyle name="Normal 8 3 3" xfId="13048" xr:uid="{EC7EF012-957B-4E99-B2B1-9B95D492B889}"/>
    <cellStyle name="Normal 8 3 4" xfId="13049" xr:uid="{B8D84BB7-43E9-47DA-9D63-7B9894E1C18B}"/>
    <cellStyle name="Normal 8 3 5" xfId="13050" xr:uid="{86FEDEB0-6B4D-481F-A084-63A67231496D}"/>
    <cellStyle name="Normal 8 3_AgeSa_NewFormat" xfId="13051" xr:uid="{57F215C2-8B5D-466C-B66D-A308CBE10A04}"/>
    <cellStyle name="Normal 8 4" xfId="15727" xr:uid="{7090009A-5067-4209-9E11-875FB5BD718B}"/>
    <cellStyle name="Normal 8 5" xfId="15782" xr:uid="{6EC1E2D9-D9D4-4F8F-A845-C542C19280FF}"/>
    <cellStyle name="Normal 8_2. Exec Summary" xfId="13052" xr:uid="{B29F1ADD-A3A1-40B4-A5F0-F619EC819E34}"/>
    <cellStyle name="Normal 80" xfId="13053" xr:uid="{ACFF9D39-D551-4C4F-9DF7-3C8FE976B43E}"/>
    <cellStyle name="Normal 81" xfId="13054" xr:uid="{B8423CC1-5992-4062-9799-79E1B63A8E31}"/>
    <cellStyle name="Normal 82" xfId="13055" xr:uid="{EFF56304-44B7-4CE4-BBD9-4E1610B2C877}"/>
    <cellStyle name="Normal 83" xfId="13056" xr:uid="{B32073A2-CB4C-437D-AF4B-5828F65BC3FC}"/>
    <cellStyle name="Normal 84" xfId="13057" xr:uid="{0FF3D107-34DA-40B2-AD1A-7310D25BE89A}"/>
    <cellStyle name="Normal 85" xfId="13058" xr:uid="{3CFE6EF8-112A-4118-BABC-4B3FE6ED80E1}"/>
    <cellStyle name="Normal 86" xfId="13059" xr:uid="{08ACF08A-76FE-4DEC-AEB9-BC7A29CDF7B6}"/>
    <cellStyle name="Normal 87" xfId="13060" xr:uid="{90F2F465-6443-42EB-8B6B-121BCB7B7FD6}"/>
    <cellStyle name="Normal 88" xfId="13061" xr:uid="{2B7E15B0-6A75-48EB-A463-2B3E6E4A8E6C}"/>
    <cellStyle name="Normal 89" xfId="13062" xr:uid="{83A4A83E-F325-4D69-B560-422A47315AEA}"/>
    <cellStyle name="Normal 9" xfId="13063" xr:uid="{2C3D49B0-36D1-4566-9EFF-EC0E5602796C}"/>
    <cellStyle name="Normal 9 10" xfId="13064" xr:uid="{BF5B349B-B0A0-41BD-AA09-DC8245F94482}"/>
    <cellStyle name="Normal 9 11" xfId="13065" xr:uid="{B9900F71-D602-46FC-9B65-43266ADB2FCB}"/>
    <cellStyle name="Normal 9 12" xfId="13066" xr:uid="{E5174AAD-004C-46C9-BAB9-9F77C281732C}"/>
    <cellStyle name="Normal 9 13" xfId="13067" xr:uid="{2C110C8E-17BD-47FD-B5A6-044D63FEA115}"/>
    <cellStyle name="Normal 9 14" xfId="13068" xr:uid="{BBC3E434-9C8A-467E-9EF6-6E40F5F1756F}"/>
    <cellStyle name="Normal 9 15" xfId="13069" xr:uid="{A97320B2-408A-473B-87A3-675B1D831E14}"/>
    <cellStyle name="Normal 9 16" xfId="13070" xr:uid="{B3B13D9F-E917-4DDE-8605-8083EDFFEF6A}"/>
    <cellStyle name="Normal 9 17" xfId="13071" xr:uid="{D37055B9-FCDB-4444-87D1-25F3484AB14C}"/>
    <cellStyle name="Normal 9 18" xfId="13072" xr:uid="{3CCC42DE-4DEB-4903-B43C-37A9B9310780}"/>
    <cellStyle name="Normal 9 19" xfId="13073" xr:uid="{7193F33F-81EA-4165-9670-BCFD83ECD767}"/>
    <cellStyle name="Normal 9 2" xfId="13074" xr:uid="{C0E5B88A-1910-46B4-AD7D-4CB4B9C9C6B0}"/>
    <cellStyle name="Normal 9 2 10" xfId="13075" xr:uid="{45169CA0-02AD-4FFC-BB32-EBBD09CA73AB}"/>
    <cellStyle name="Normal 9 2 11" xfId="13076" xr:uid="{AC3E70E6-C854-416B-9B73-402EBDD26EF2}"/>
    <cellStyle name="Normal 9 2 12" xfId="13077" xr:uid="{1143BB57-1B06-45A0-80B4-14E118FC0268}"/>
    <cellStyle name="Normal 9 2 13" xfId="13078" xr:uid="{4637A2F4-4237-4503-BE17-7098C9FD0298}"/>
    <cellStyle name="Normal 9 2 14" xfId="13079" xr:uid="{EC4F500B-D339-423E-9A08-BBBFC42AB5C0}"/>
    <cellStyle name="Normal 9 2 15" xfId="13080" xr:uid="{130ACF7E-9677-41F9-B899-9CE025B073A4}"/>
    <cellStyle name="Normal 9 2 16" xfId="13081" xr:uid="{5959931D-F342-4954-BFCC-2EF03681A52B}"/>
    <cellStyle name="Normal 9 2 17" xfId="13082" xr:uid="{E00DA627-F76D-481B-9466-CDA28BE5988A}"/>
    <cellStyle name="Normal 9 2 18" xfId="13083" xr:uid="{6F16DBA0-141C-4059-AE10-2F724A2B26C3}"/>
    <cellStyle name="Normal 9 2 19" xfId="13084" xr:uid="{C9B74D26-5584-4D56-93F1-2A219364E675}"/>
    <cellStyle name="Normal 9 2 2" xfId="13085" xr:uid="{98E38B27-2D46-42F0-AEFC-8A02D97326B8}"/>
    <cellStyle name="Normal 9 2 2 10" xfId="13086" xr:uid="{E342D0CE-3678-4D66-A21D-99C5D05F39ED}"/>
    <cellStyle name="Normal 9 2 2 11" xfId="13087" xr:uid="{D56FAE8F-24EF-4EE8-95E5-2E8FF76BB0C5}"/>
    <cellStyle name="Normal 9 2 2 12" xfId="13088" xr:uid="{FF977B48-B6DE-4000-9AB5-B7C360A24ED3}"/>
    <cellStyle name="Normal 9 2 2 13" xfId="13089" xr:uid="{15BFA804-5711-486B-A940-B45673EA4B34}"/>
    <cellStyle name="Normal 9 2 2 2" xfId="13090" xr:uid="{B0F2D010-83F3-42A9-8DDD-6DCF7988F55B}"/>
    <cellStyle name="Normal 9 2 2 2 2" xfId="13091" xr:uid="{470D2B83-C934-4F22-87F3-5A870E93E338}"/>
    <cellStyle name="Normal 9 2 2 2_CHECK_FX" xfId="13092" xr:uid="{DA879E3F-C96E-4805-8F2B-D2F48616B1A8}"/>
    <cellStyle name="Normal 9 2 2 3" xfId="13093" xr:uid="{F7D1495A-969F-4259-8AFF-926D6043421C}"/>
    <cellStyle name="Normal 9 2 2 4" xfId="13094" xr:uid="{1A438736-4887-44B4-A5E1-4ED062FF014F}"/>
    <cellStyle name="Normal 9 2 2 5" xfId="13095" xr:uid="{FA21B299-89A5-4929-A04E-46CD89338ADA}"/>
    <cellStyle name="Normal 9 2 2 6" xfId="13096" xr:uid="{74FBD54D-4BDA-4141-B175-32594EF57110}"/>
    <cellStyle name="Normal 9 2 2 7" xfId="13097" xr:uid="{FD7BB5AC-73EB-4EF0-97ED-DD6BFA5E7F40}"/>
    <cellStyle name="Normal 9 2 2 8" xfId="13098" xr:uid="{97B12904-EF08-40AC-ABC2-6EE3FE60AD04}"/>
    <cellStyle name="Normal 9 2 2 9" xfId="13099" xr:uid="{902DB5F5-2E32-4A1E-ADAC-0B1FF1AF747F}"/>
    <cellStyle name="Normal 9 2 2_AgeSa_NewFormat" xfId="13100" xr:uid="{0E284014-7FE2-478E-9B1B-F5FD34E7B3C5}"/>
    <cellStyle name="Normal 9 2 20" xfId="15752" xr:uid="{2B0B7789-476A-4BA2-BD23-900CA0B8E47B}"/>
    <cellStyle name="Normal 9 2 21" xfId="15787" xr:uid="{A35780F9-0897-46AD-B556-EFDA3DFC6500}"/>
    <cellStyle name="Normal 9 2 3" xfId="13101" xr:uid="{0BB1D051-EEBD-4F7F-AD1C-F871814EF8BC}"/>
    <cellStyle name="Normal 9 2 4" xfId="13102" xr:uid="{04657E78-A990-49DF-9E2F-5B335AC4822C}"/>
    <cellStyle name="Normal 9 2 5" xfId="13103" xr:uid="{4E47D72E-AE17-4F1B-9943-DB535F8C8725}"/>
    <cellStyle name="Normal 9 2 6" xfId="13104" xr:uid="{C6D54764-DC33-4241-B384-97EF73286D47}"/>
    <cellStyle name="Normal 9 2 7" xfId="13105" xr:uid="{F53AB24F-9C09-4220-A720-1A54FAA72FAA}"/>
    <cellStyle name="Normal 9 2 8" xfId="13106" xr:uid="{5A63FB4F-AD24-4C97-8468-8E705F5C9E3E}"/>
    <cellStyle name="Normal 9 2 9" xfId="13107" xr:uid="{57C277FB-854D-4454-B4A7-779404887A56}"/>
    <cellStyle name="Normal 9 2_2. Exec Summary" xfId="13108" xr:uid="{7F29D60D-1272-481B-9E71-668861B6E750}"/>
    <cellStyle name="Normal 9 20" xfId="13109" xr:uid="{D8C99B8C-0642-432C-A7BE-82A60D080EE0}"/>
    <cellStyle name="Normal 9 21" xfId="15728" xr:uid="{BD66ECB4-A845-4C7C-8CE7-445C2FB996A1}"/>
    <cellStyle name="Normal 9 22" xfId="15783" xr:uid="{30762CC7-6174-44FF-8B78-A75B9D12EDD7}"/>
    <cellStyle name="Normal 9 3" xfId="13110" xr:uid="{C88D4549-3902-4994-A5AE-2324747EBE3C}"/>
    <cellStyle name="Normal 9 3 2" xfId="13111" xr:uid="{A4321AA4-DD8C-41F9-8C03-1BBEB87A9F59}"/>
    <cellStyle name="Normal 9 3 3" xfId="13112" xr:uid="{3FBAC042-3532-40AD-9BB6-F65A1A2846B9}"/>
    <cellStyle name="Normal 9 3 4" xfId="13113" xr:uid="{B9BA8E5C-0901-48C3-8AF3-81D4BC89AF06}"/>
    <cellStyle name="Normal 9 3 5" xfId="13114" xr:uid="{1DAACF32-A127-4CEA-B019-DEA551773236}"/>
    <cellStyle name="Normal 9 3 6" xfId="13115" xr:uid="{4B13D8C4-2314-4308-8BEF-3E61E722A085}"/>
    <cellStyle name="Normal 9 3 7" xfId="13116" xr:uid="{04E3E841-C55E-4804-89F7-BA1617981FD4}"/>
    <cellStyle name="Normal 9 3 8" xfId="13117" xr:uid="{E6CA2EC9-1D48-452C-AD53-D386F16B23E3}"/>
    <cellStyle name="Normal 9 3 9" xfId="15767" xr:uid="{F945E587-6222-4133-9627-9F9F1DFA26F3}"/>
    <cellStyle name="Normal 9 3_AgeSa_NewFormat" xfId="13118" xr:uid="{0052F760-9939-4D45-90B0-CFC6E73758B4}"/>
    <cellStyle name="Normal 9 4" xfId="13119" xr:uid="{C78DD558-39D1-45D1-8B09-AB8250277053}"/>
    <cellStyle name="Normal 9 5" xfId="13120" xr:uid="{A94A3BD4-D6A2-4D4B-8622-0EEC115FF2FD}"/>
    <cellStyle name="Normal 9 6" xfId="13121" xr:uid="{B4949C3D-BDBC-48B1-9CD8-23DC68561AA1}"/>
    <cellStyle name="Normal 9 7" xfId="13122" xr:uid="{0C4208B2-F397-4BEB-8DB6-92C37C66C515}"/>
    <cellStyle name="Normal 9 8" xfId="13123" xr:uid="{B7AEE204-C51C-43DC-991A-A6A17CF1884A}"/>
    <cellStyle name="Normal 9 9" xfId="13124" xr:uid="{CDA12DF0-C9F8-48DC-9C15-F0C4A50A82F9}"/>
    <cellStyle name="Normal 9_2. Exec Summary" xfId="13125" xr:uid="{D149F9D4-2748-47EA-98AF-59B360BFA2A0}"/>
    <cellStyle name="Normal 90" xfId="13126" xr:uid="{CE12017C-3E96-4090-82F4-664303CF3B5B}"/>
    <cellStyle name="Normal 91" xfId="13127" xr:uid="{2E8B44FF-F655-475E-81F2-B67107649584}"/>
    <cellStyle name="Normal 92" xfId="13128" xr:uid="{8CBC36D3-F58A-40AF-B830-B7A12A223A39}"/>
    <cellStyle name="Normal 93" xfId="13129" xr:uid="{A24560AE-0DBB-4DA0-9C93-23DB173509E3}"/>
    <cellStyle name="Normal 94" xfId="13130" xr:uid="{730FC9C9-0B09-40CB-9A2A-A914A9058A26}"/>
    <cellStyle name="Normal 95" xfId="13131" xr:uid="{7EB19E68-6FF1-479C-A12D-EE407B4712C9}"/>
    <cellStyle name="Normal 96" xfId="13132" xr:uid="{1C7B8F65-D8EA-45FE-841B-4F97747836D8}"/>
    <cellStyle name="Normal 97" xfId="13133" xr:uid="{CC8A2AD4-A017-48A8-8669-D030ABF3822B}"/>
    <cellStyle name="Normal 98" xfId="13134" xr:uid="{71E9367E-8F97-4DBE-AC88-E8BC6BD4A2AB}"/>
    <cellStyle name="Normal 99" xfId="13135" xr:uid="{D066C717-4D10-423A-AD7D-1360137A4D21}"/>
    <cellStyle name="Normal_Ageas" xfId="4" xr:uid="{8E09CECD-01C4-40DA-99A2-20C56107E559}"/>
    <cellStyle name="Normal_Ageas g" xfId="6" xr:uid="{75071337-3FEA-4C42-AB2D-89B62C387624}"/>
    <cellStyle name="Normal_Ageas KPIs" xfId="16" xr:uid="{1FC0FD1C-EE0A-407C-9188-80E716A33E5C}"/>
    <cellStyle name="Normal_Asia" xfId="22" xr:uid="{BB061291-A597-4F3B-BB06-5C07F689A4ED}"/>
    <cellStyle name="Normal_Asia KPI" xfId="23" xr:uid="{214EE236-60EF-4E84-9DD3-2F20FDCDBE24}"/>
    <cellStyle name="Normal_Belgium" xfId="17" xr:uid="{7D5B7D85-7200-4A1E-AD41-DC43C44A3A14}"/>
    <cellStyle name="Normal_Belgium KPI" xfId="18" xr:uid="{1666E647-AE8E-4E59-A685-12D60DA47E84}"/>
    <cellStyle name="Normal_Europe" xfId="20" xr:uid="{335B757F-F88F-4156-95A5-B86722ADBF1C}"/>
    <cellStyle name="Normal_Europe KPI" xfId="21" xr:uid="{4BFBED44-B4DE-4D07-BF59-B9FFBE31DA2C}"/>
    <cellStyle name="Normal_Inflows @ ageas Share" xfId="13" xr:uid="{8CF34E6D-6C79-4B19-BA07-097D90A374E2}"/>
    <cellStyle name="Normal_Key figures Ageas" xfId="5" xr:uid="{F8EE94E5-518F-41D6-84D1-510C45B026E8}"/>
    <cellStyle name="Normal_Reinsurance" xfId="24" xr:uid="{2FCA43A7-ACB5-4C85-8D76-E81F442D3BD9}"/>
    <cellStyle name="Normal_Sheet 2 Key Capital Indicator" xfId="7" xr:uid="{30645BAD-D11B-4EC7-B789-42DB1663F11A}"/>
    <cellStyle name="Normal_Sheet 2 Key Capital Indicator_1" xfId="8" xr:uid="{DD882BC5-3C45-4F50-AB70-B31258FDA832}"/>
    <cellStyle name="Normal_Sheet1" xfId="14" xr:uid="{012BF8BE-649E-4124-AD88-73FE4E89DDCC}"/>
    <cellStyle name="Normal_Sheet2" xfId="15" xr:uid="{A5CFDE3F-241E-4720-B827-6D419CC4C0BC}"/>
    <cellStyle name="Normal_Sheet20" xfId="25" xr:uid="{367A72F9-D254-438C-B0F9-62D736B39369}"/>
    <cellStyle name="Normal_Sheet3" xfId="11" xr:uid="{032D2594-8B2D-4E27-B403-7DD970080CCD}"/>
    <cellStyle name="Normal_Sheet5" xfId="12" xr:uid="{6718F90A-A606-4C2B-89D9-10A80E599175}"/>
    <cellStyle name="Normal2" xfId="13136" xr:uid="{DAE87A43-320D-4486-9342-02C6971967A5}"/>
    <cellStyle name="Normaldate" xfId="13137" xr:uid="{E9FBFFF0-9474-48FC-A142-6BC87A385725}"/>
    <cellStyle name="Normaldate 2" xfId="13138" xr:uid="{7595844C-864B-4375-BA26-324FF4CC6491}"/>
    <cellStyle name="Normaldate 3" xfId="13139" xr:uid="{D049F8BB-8251-440E-A8EF-AE909F65CD95}"/>
    <cellStyle name="Normaldate_CHECK_FX" xfId="13140" xr:uid="{E1C4DD95-DCF2-41D8-B6B2-F3A8E97FAE1A}"/>
    <cellStyle name="Normale 17" xfId="13141" xr:uid="{23100E7C-13FD-4291-ADF0-2820DAD583B0}"/>
    <cellStyle name="Normale 2" xfId="13142" xr:uid="{959DFD1A-C017-4AEC-99A5-66C6AF537679}"/>
    <cellStyle name="Normale 2 2" xfId="13143" xr:uid="{3BDDF43D-469D-4D08-A7C1-C928BDDBAD85}"/>
    <cellStyle name="Normale 2_AgeSa_NewFormat" xfId="13144" xr:uid="{ACED19EA-2D5B-4E5A-8252-94E03B5750D6}"/>
    <cellStyle name="Normale 21" xfId="13145" xr:uid="{4898808C-5E88-46E3-B777-74A5D72703BB}"/>
    <cellStyle name="Normale 23" xfId="13146" xr:uid="{4BD81146-6792-4E0D-934A-AD7FB8F424FE}"/>
    <cellStyle name="Normale 3" xfId="13147" xr:uid="{E87D1B3F-1C60-4803-A95B-C22161E88B74}"/>
    <cellStyle name="Normale_allegati al promemoria_v2" xfId="13148" xr:uid="{FFF2B87A-B24B-4B52-94D3-9032626F33E8}"/>
    <cellStyle name="normální_CPFIS97F" xfId="13149" xr:uid="{218F2FC7-9B11-4B37-82CB-AA391C90E6BC}"/>
    <cellStyle name="Normalny_Annuity IBNR analysis Apr_04" xfId="13150" xr:uid="{62B32B2B-A5F6-4EBD-8D62-6BABCD8127EC}"/>
    <cellStyle name="Normalpattern" xfId="13151" xr:uid="{05FFCBFB-FD1A-4559-B080-4067CF00EEE0}"/>
    <cellStyle name="Normalshade" xfId="13152" xr:uid="{4AC8ECDD-05B6-4A5A-B9C4-78311B127B13}"/>
    <cellStyle name="Normalshade 2" xfId="13153" xr:uid="{14510C0E-51F8-48F0-8BA4-9AE1619F701B}"/>
    <cellStyle name="Normalshade_CHECK_FX" xfId="13154" xr:uid="{FBC7FE9B-D0E1-406D-AE43-C3954EF6F9D9}"/>
    <cellStyle name="Normalsq" xfId="13155" xr:uid="{81AC2B7D-E474-4DD7-A64C-03146EC770BA}"/>
    <cellStyle name="Normalyr" xfId="13156" xr:uid="{24B6FF24-719A-4FBF-BCE8-F1BC3A2E46C5}"/>
    <cellStyle name="Not 2" xfId="13157" xr:uid="{93F5BE3F-185B-42E3-8DE7-00701F5870A2}"/>
    <cellStyle name="Not 2 2" xfId="13158" xr:uid="{B52083DB-C2BF-4C3E-A065-327831FB8ED4}"/>
    <cellStyle name="Not 2 2 2" xfId="13159" xr:uid="{FFCF0B3D-E881-453B-8DC7-3B9B9092C2D1}"/>
    <cellStyle name="Not 2 2 2 2" xfId="13160" xr:uid="{CF73FD44-13EF-43E0-BC45-DFDF42BBD161}"/>
    <cellStyle name="Not 2 2 2 2 2" xfId="13161" xr:uid="{E9A0327A-7C19-4171-BEE8-0588ACA36486}"/>
    <cellStyle name="Not 2 2 2 2_CHECK_FX" xfId="13162" xr:uid="{0B928500-CDF4-456B-B526-439343099B97}"/>
    <cellStyle name="Not 2 2 2 3" xfId="13163" xr:uid="{EB3B426C-D24E-4764-B8DC-78FA2598DF80}"/>
    <cellStyle name="Not 2 2 2 4" xfId="13164" xr:uid="{46539888-14F1-48A3-912A-27708FA7CB2B}"/>
    <cellStyle name="Not 2 2 2_CHECK_FX" xfId="13165" xr:uid="{526CA80B-01B4-4495-BC84-EDFED7F84270}"/>
    <cellStyle name="Not 2 2 3" xfId="13166" xr:uid="{F29D8075-54DB-4C17-9BB2-8938B2D4967B}"/>
    <cellStyle name="Not 2 2 3 2" xfId="13167" xr:uid="{83ABF2D5-03B1-4B7C-95F5-8552C1F979E8}"/>
    <cellStyle name="Not 2 2 3 2 2" xfId="13168" xr:uid="{9669C316-0D80-40EC-9647-21893E7E51C1}"/>
    <cellStyle name="Not 2 2 3 2_CHECK_FX" xfId="13169" xr:uid="{6CC395C8-5EF0-4FED-B75A-D008A4ACA533}"/>
    <cellStyle name="Not 2 2 3 3" xfId="13170" xr:uid="{6A6ED09C-B43B-44A4-9DCB-F3AB35B592AE}"/>
    <cellStyle name="Not 2 2 3 4" xfId="13171" xr:uid="{AFD3CF47-3D62-41F8-B6E6-44682947C66E}"/>
    <cellStyle name="Not 2 2 3_CHECK_FX" xfId="13172" xr:uid="{E48E149E-23B5-444A-A069-BC1B37268A6C}"/>
    <cellStyle name="Not 2 2 4" xfId="13173" xr:uid="{72B00F79-AC57-48B5-B303-F1E3D851D12B}"/>
    <cellStyle name="Not 2 2 4 2" xfId="13174" xr:uid="{168E5E94-4628-444E-B1A6-7050B2DF3330}"/>
    <cellStyle name="Not 2 2 4_CHECK_FX" xfId="13175" xr:uid="{0E409D15-9B2F-439C-A734-923F5410AEAA}"/>
    <cellStyle name="Not 2 2 5" xfId="13176" xr:uid="{45FDEA9F-2CBC-4DC8-AFB5-D8E92AE0025F}"/>
    <cellStyle name="Not 2 2 6" xfId="13177" xr:uid="{840B5F3B-9511-4283-86F8-EC049D3939BB}"/>
    <cellStyle name="Not 2 2_CHECK_FX" xfId="13178" xr:uid="{D0487B2F-7267-45DE-9D81-03B5E7F0ED58}"/>
    <cellStyle name="Not 2 3" xfId="13179" xr:uid="{9381D4B2-98D5-4E77-8516-3A54806C05C8}"/>
    <cellStyle name="Not 2 3 2" xfId="13180" xr:uid="{006C5F6D-5A5A-40F2-8B3A-8B4A3457BD7F}"/>
    <cellStyle name="Not 2 3 2 2" xfId="13181" xr:uid="{71A5A7FD-0A3B-4C94-8D0F-CCD2DE48CC0A}"/>
    <cellStyle name="Not 2 3 2_CHECK_FX" xfId="13182" xr:uid="{3829AC27-73D6-4CA9-BAA7-0A02A91BC5FB}"/>
    <cellStyle name="Not 2 3 3" xfId="13183" xr:uid="{58A430F4-38C1-4B0B-8949-DD4C013313DA}"/>
    <cellStyle name="Not 2 3 4" xfId="13184" xr:uid="{3FF00606-17AE-401E-A502-DD64A7E3B03C}"/>
    <cellStyle name="Not 2 3_CHECK_FX" xfId="13185" xr:uid="{8C6E4228-3211-4005-944F-F397C1739673}"/>
    <cellStyle name="Not 2 4" xfId="13186" xr:uid="{605508D1-BD38-41B6-816C-8D300D204A3C}"/>
    <cellStyle name="Not 2 4 2" xfId="13187" xr:uid="{9FA622DD-ACFF-41D2-A386-B582ABFCCCD0}"/>
    <cellStyle name="Not 2 4 2 2" xfId="13188" xr:uid="{E5FB0F9A-720D-4887-A31D-CDADC7A6D5A4}"/>
    <cellStyle name="Not 2 4 2_CHECK_FX" xfId="13189" xr:uid="{928D516B-1A70-4B45-9196-54E1FF622636}"/>
    <cellStyle name="Not 2 4 3" xfId="13190" xr:uid="{F76C6C7A-E9ED-4273-8A0C-8D7002EB1563}"/>
    <cellStyle name="Not 2 4 4" xfId="13191" xr:uid="{86FF1A76-2C2E-4357-ADD3-0BB93DD7605D}"/>
    <cellStyle name="Not 2 4_CHECK_FX" xfId="13192" xr:uid="{B1AD2F29-B111-48F2-A3BD-9455DA718C18}"/>
    <cellStyle name="Not 2 5" xfId="13193" xr:uid="{9C164682-B0CF-40BE-A9E7-C43BDC451558}"/>
    <cellStyle name="Not 2 5 2" xfId="13194" xr:uid="{49D9E9CF-94A0-4FDD-BBD0-9AC3EF9E1AC1}"/>
    <cellStyle name="Not 2 5_CHECK_FX" xfId="13195" xr:uid="{81485C4B-83DE-4613-8728-63783E2BB625}"/>
    <cellStyle name="Not 2 6" xfId="13196" xr:uid="{FC72CDDE-AD89-47C3-9A72-4B2D95B22901}"/>
    <cellStyle name="Not 2 7" xfId="13197" xr:uid="{021B8A47-4AFF-405A-83B2-171AC501C615}"/>
    <cellStyle name="Not 2_CHECK_FX" xfId="13198" xr:uid="{31F8BF6F-9CDC-483C-86A7-890903B58E4E}"/>
    <cellStyle name="Nota" xfId="13199" xr:uid="{6EE41A1B-6CBB-458B-95D9-9D77B700D6E8}"/>
    <cellStyle name="Nota 2" xfId="13200" xr:uid="{0D6BCC47-6DA9-4434-B4C1-8AD4399DC6A3}"/>
    <cellStyle name="Nota 2 2" xfId="13201" xr:uid="{57B45541-8B47-45E6-90BB-F2F03D1B001D}"/>
    <cellStyle name="Nota 2 3" xfId="13202" xr:uid="{13352AE1-4F4C-4AF6-804D-74D3C4DE9237}"/>
    <cellStyle name="Nota 2 4" xfId="13203" xr:uid="{19274A35-8948-4888-B431-8EB22E58C0A2}"/>
    <cellStyle name="Nota 2 5" xfId="13204" xr:uid="{AA651F28-8C92-419F-A02B-50CD328D8DA4}"/>
    <cellStyle name="Nota 2_AgeSa_NewFormat" xfId="13205" xr:uid="{F0BA73F9-30AC-491C-A039-CF48035216E1}"/>
    <cellStyle name="Nota 3" xfId="13206" xr:uid="{79ABF676-9B33-4487-A3F7-6C96494A8DD6}"/>
    <cellStyle name="Nota 4" xfId="13207" xr:uid="{D32E0F5E-9E49-4103-9320-229E11A4B0F4}"/>
    <cellStyle name="Nota 5" xfId="13208" xr:uid="{C031C7FA-A15C-498F-B1AD-68C719245C1B}"/>
    <cellStyle name="Nota 6" xfId="13209" xr:uid="{968210FB-70B7-4545-802C-3A43F57A7DB4}"/>
    <cellStyle name="Nota_AgeSa_NewFormat" xfId="13210" xr:uid="{34237261-35BC-4E91-97C1-DAD661F1B73A}"/>
    <cellStyle name="Notas" xfId="13211" xr:uid="{010AD776-C228-4A9D-A937-194AF302639E}"/>
    <cellStyle name="Notas 2" xfId="13212" xr:uid="{C06A2C1E-F1CA-4415-A636-D1FE11008AE4}"/>
    <cellStyle name="Notas 2 2" xfId="13213" xr:uid="{3593D9D2-272E-46CA-8B1E-18CA211DA3FA}"/>
    <cellStyle name="Notas 2 3" xfId="13214" xr:uid="{0EFF9107-5BEC-4465-8C11-E01883CDA0C8}"/>
    <cellStyle name="Notas 2 4" xfId="13215" xr:uid="{9147C351-6583-46E9-A47A-F6A01592F097}"/>
    <cellStyle name="Notas 2 5" xfId="13216" xr:uid="{94226273-F42B-409F-9000-1ABD3FEFF3A0}"/>
    <cellStyle name="Notas 2_AgeSa_NewFormat" xfId="13217" xr:uid="{98B1C1E2-245F-45F5-94DC-70E94231CA12}"/>
    <cellStyle name="Notas 3" xfId="13218" xr:uid="{8D67B8E5-F30A-42DD-925D-19E58494476C}"/>
    <cellStyle name="Notas 4" xfId="13219" xr:uid="{65971250-5E9A-4D65-853C-C47FC12EBFE2}"/>
    <cellStyle name="Notas 5" xfId="13220" xr:uid="{0EC9C70E-45C9-47D0-AE7F-FF904D68518B}"/>
    <cellStyle name="Notas 6" xfId="13221" xr:uid="{B85A7479-C545-4B77-8EF4-30DD7EDBEC6D}"/>
    <cellStyle name="Notas_AgeSa_NewFormat" xfId="13222" xr:uid="{56901B41-AAF1-4736-87FF-03927BFDA7A8}"/>
    <cellStyle name="Note 10" xfId="13223" xr:uid="{08D5869B-5A64-45C4-A24D-E6DC2BC21985}"/>
    <cellStyle name="Note 10 2" xfId="13224" xr:uid="{4589B064-636D-46B2-AA22-CAC489139B94}"/>
    <cellStyle name="Note 10 2 2" xfId="13225" xr:uid="{B59244AD-7004-49A1-A6B9-D07F8B5E45A4}"/>
    <cellStyle name="Note 10 2_CHECK_FX" xfId="13226" xr:uid="{FF4D9ABB-3C09-4327-9C9E-98CBAB6729BA}"/>
    <cellStyle name="Note 10 3" xfId="13227" xr:uid="{92A18E95-96EC-4195-B5C3-2E019F122347}"/>
    <cellStyle name="Note 10 4" xfId="13228" xr:uid="{622CFFD7-29D5-462F-B493-6CAC550DE906}"/>
    <cellStyle name="Note 10_CHECK_FX" xfId="13229" xr:uid="{361133DF-5ED2-43CD-9C85-5066BE8B86DE}"/>
    <cellStyle name="Note 11" xfId="13230" xr:uid="{9A1BCEFF-64F7-4B52-958B-A7ABF98AE78E}"/>
    <cellStyle name="Note 11 2" xfId="13231" xr:uid="{71DBC027-D428-47B5-9460-FCF864CFD05A}"/>
    <cellStyle name="Note 11_CHECK_FX" xfId="13232" xr:uid="{B0288AEF-BDE2-4023-BAEC-3106D2BD0080}"/>
    <cellStyle name="Note 12" xfId="13233" xr:uid="{92D3D102-5103-46E1-8363-A82157BB54EB}"/>
    <cellStyle name="Note 13" xfId="13234" xr:uid="{3A0F2A8A-221D-4555-A21E-DA021CD57C39}"/>
    <cellStyle name="Note 2" xfId="13235" xr:uid="{332580B5-5130-4819-B8F2-82C29E96D5A7}"/>
    <cellStyle name="Note 2 10" xfId="13236" xr:uid="{EF2B8B72-0361-4D66-9E67-BF5EC2E82067}"/>
    <cellStyle name="Note 2 11" xfId="13237" xr:uid="{FD001706-2F48-46B4-9D71-71E0AF3FE630}"/>
    <cellStyle name="Note 2 12" xfId="13238" xr:uid="{A2775AD4-B993-492C-9542-03B697A7EB41}"/>
    <cellStyle name="Note 2 13" xfId="13239" xr:uid="{148FDE32-173D-4C1A-8BCC-0B0E4EAFA124}"/>
    <cellStyle name="Note 2 2" xfId="13240" xr:uid="{0F3DE931-FE92-4544-8A7F-193831A0A1A4}"/>
    <cellStyle name="Note 2 2 2" xfId="13241" xr:uid="{24A6A6E3-92DA-40F8-AF90-3546BD14827B}"/>
    <cellStyle name="Note 2 2 2 2" xfId="13242" xr:uid="{8EE2B8F4-A1A4-4D96-B506-27837B48BE4E}"/>
    <cellStyle name="Note 2 2 2 2 2" xfId="13243" xr:uid="{22513BDB-4DF2-4C8F-A8AB-0381E91784D3}"/>
    <cellStyle name="Note 2 2 2 2_CHECK_FX" xfId="13244" xr:uid="{D9673E43-0F4C-4BA5-8C39-E5FBD3011547}"/>
    <cellStyle name="Note 2 2 2 3" xfId="13245" xr:uid="{F130A2FD-07A1-4C82-8D7A-4A111E50638C}"/>
    <cellStyle name="Note 2 2 2 4" xfId="13246" xr:uid="{0368C251-1A70-49E6-A176-D86A4577F9A1}"/>
    <cellStyle name="Note 2 2 2_CHECK_FX" xfId="13247" xr:uid="{F043AA49-2297-4E5D-A029-005CFDE7FF39}"/>
    <cellStyle name="Note 2 2 3" xfId="13248" xr:uid="{3CC55627-1B37-4335-BFFA-A61A99B8CB4A}"/>
    <cellStyle name="Note 2 2 3 2" xfId="13249" xr:uid="{6F93B175-0E40-4C71-BF73-68F22687478C}"/>
    <cellStyle name="Note 2 2 3 2 2" xfId="13250" xr:uid="{0EFCA53D-BA51-4FA0-B27E-67FED4190788}"/>
    <cellStyle name="Note 2 2 3 2_CHECK_FX" xfId="13251" xr:uid="{7C859230-EC04-4F03-A865-455DEC0AF23B}"/>
    <cellStyle name="Note 2 2 3 3" xfId="13252" xr:uid="{CAC59AEA-F486-4ABC-9537-4D962278151E}"/>
    <cellStyle name="Note 2 2 3 4" xfId="13253" xr:uid="{1DC0D7EC-1B80-4F8F-9972-F753DBC07F33}"/>
    <cellStyle name="Note 2 2 3_CHECK_FX" xfId="13254" xr:uid="{98027D81-C5A9-4A28-9EA0-A7B47F72B2BB}"/>
    <cellStyle name="Note 2 2 4" xfId="13255" xr:uid="{37FC2F2A-64ED-4B45-85C0-D0A9307A8647}"/>
    <cellStyle name="Note 2 2 4 2" xfId="13256" xr:uid="{34491380-D83A-49AE-AF57-B4EC24D8FB36}"/>
    <cellStyle name="Note 2 2 4_CHECK_FX" xfId="13257" xr:uid="{35C36F30-B901-409B-B27C-71FC00B35038}"/>
    <cellStyle name="Note 2 2 5" xfId="13258" xr:uid="{EE59EAD4-D09D-40CC-9E8E-3D67A15AF012}"/>
    <cellStyle name="Note 2 2 6" xfId="13259" xr:uid="{E618647E-B9AE-4DF4-954C-A6B7F8C236C0}"/>
    <cellStyle name="Note 2 2_AgeSa_NewFormat" xfId="13260" xr:uid="{049238CD-E0B3-4B4C-80DF-E3008679C1C7}"/>
    <cellStyle name="Note 2 3" xfId="13261" xr:uid="{FB99E60F-9E5A-467B-8829-4B1CBF90C58D}"/>
    <cellStyle name="Note 2 3 2" xfId="13262" xr:uid="{94351FA6-3E1C-4A6D-BE42-ABC7C6749755}"/>
    <cellStyle name="Note 2 3 2 2" xfId="13263" xr:uid="{C32C6DAC-8B72-4225-9D15-AEB4F5BB91E4}"/>
    <cellStyle name="Note 2 3 2_CHECK_FX" xfId="13264" xr:uid="{9AD42652-A8C6-4A40-9F7F-5E8B95C7A735}"/>
    <cellStyle name="Note 2 3 3" xfId="13265" xr:uid="{D85A345D-36FA-4296-A258-2C51A26C3ED8}"/>
    <cellStyle name="Note 2 3 4" xfId="13266" xr:uid="{724BBECC-13C0-42D6-973B-945BD7DEFD14}"/>
    <cellStyle name="Note 2 3_CHECK_FX" xfId="13267" xr:uid="{F9CF0F86-BBB0-4183-8382-E95AA6FFE9FD}"/>
    <cellStyle name="Note 2 4" xfId="13268" xr:uid="{FD7CB6DB-3F20-4F8D-95CA-1325A2AF538B}"/>
    <cellStyle name="Note 2 4 2" xfId="13269" xr:uid="{D592D698-A260-4A90-9E17-31C8D42EAC28}"/>
    <cellStyle name="Note 2 4 2 2" xfId="13270" xr:uid="{06722921-845E-46D8-9D4B-8DE3F0CEB61C}"/>
    <cellStyle name="Note 2 4 2_CHECK_FX" xfId="13271" xr:uid="{944C3FEB-C84F-44F9-9B63-4A209636C77C}"/>
    <cellStyle name="Note 2 4 3" xfId="13272" xr:uid="{721F04D8-BEA2-415F-B15A-D023CDE57918}"/>
    <cellStyle name="Note 2 4 4" xfId="13273" xr:uid="{D1EF65AF-5BC7-4DD3-974B-65138010D264}"/>
    <cellStyle name="Note 2 4_CHECK_FX" xfId="13274" xr:uid="{891FC5D6-CD01-43A9-A4C5-49DDFE4C5721}"/>
    <cellStyle name="Note 2 5" xfId="13275" xr:uid="{45C05E3A-587C-43FC-AF12-26B667F6A523}"/>
    <cellStyle name="Note 2 5 2" xfId="13276" xr:uid="{7FEF5183-4587-4302-A8AA-234CC7E91C34}"/>
    <cellStyle name="Note 2 5_CHECK_FX" xfId="13277" xr:uid="{84CEA8EA-C69A-4A73-9F15-B3735F25DB88}"/>
    <cellStyle name="Note 2 6" xfId="13278" xr:uid="{3AFA78A2-3561-4FEA-B14F-3DB855C6E28F}"/>
    <cellStyle name="Note 2 7" xfId="13279" xr:uid="{FC9E1130-545C-410A-9F3C-0433FF4D7BA9}"/>
    <cellStyle name="Note 2 8" xfId="13280" xr:uid="{9E5C9957-75A3-41D6-AA40-AE927E1FEC12}"/>
    <cellStyle name="Note 2 9" xfId="13281" xr:uid="{6D38E576-2892-42CE-8911-42ED633B42C9}"/>
    <cellStyle name="Note 2_AgeSa_NewFormat" xfId="13282" xr:uid="{84533027-9E16-47E5-8F73-B23ED53B98CF}"/>
    <cellStyle name="Note 3" xfId="13283" xr:uid="{0A7B5288-D3D8-42A5-8065-3C0C892C7292}"/>
    <cellStyle name="Note 3 2" xfId="13284" xr:uid="{67C591D4-B133-4FF2-BA6D-8E1127959113}"/>
    <cellStyle name="Note 3 2 2" xfId="13285" xr:uid="{02C3E1C2-C833-4CDD-B8BD-63764BE52939}"/>
    <cellStyle name="Note 3 2 2 2" xfId="13286" xr:uid="{1BD8223E-0A53-4E6E-89E9-58CF3A3D2B30}"/>
    <cellStyle name="Note 3 2 2 2 2" xfId="13287" xr:uid="{D1A28FD4-2766-4DC6-92B3-12D167493058}"/>
    <cellStyle name="Note 3 2 2 2_CHECK_FX" xfId="13288" xr:uid="{B58E3CD1-F606-45EA-9683-316EC741741D}"/>
    <cellStyle name="Note 3 2 2 3" xfId="13289" xr:uid="{76494A85-1334-4B4A-AB19-4EB95AAF6ECE}"/>
    <cellStyle name="Note 3 2 2 4" xfId="13290" xr:uid="{3195B982-990B-4762-877D-D47FEC459BEE}"/>
    <cellStyle name="Note 3 2 2_CHECK_FX" xfId="13291" xr:uid="{4DDF23DC-174A-4D3C-A2F6-C8A42F9C0823}"/>
    <cellStyle name="Note 3 2 3" xfId="13292" xr:uid="{ADEBBC8E-0C70-4DBC-9881-77B354171641}"/>
    <cellStyle name="Note 3 2 3 2" xfId="13293" xr:uid="{2CA9A9A0-5E35-4AB9-9C94-6517F5B9C9A7}"/>
    <cellStyle name="Note 3 2 3 2 2" xfId="13294" xr:uid="{C5CC30A7-32E0-4E5E-B659-6A1124CFFDA9}"/>
    <cellStyle name="Note 3 2 3 2_CHECK_FX" xfId="13295" xr:uid="{F4BE76F2-9DB0-479D-B431-C4129B82E55B}"/>
    <cellStyle name="Note 3 2 3 3" xfId="13296" xr:uid="{14F9F407-6CC6-4F72-9927-9188C076F21E}"/>
    <cellStyle name="Note 3 2 3 4" xfId="13297" xr:uid="{388AE8F0-485E-4094-85EA-804368FEC718}"/>
    <cellStyle name="Note 3 2 3_CHECK_FX" xfId="13298" xr:uid="{B0114C21-F3D6-4BE0-B1C4-4BAB9BD086D1}"/>
    <cellStyle name="Note 3 2 4" xfId="13299" xr:uid="{C2D32C4A-46DA-45D6-9AA1-49DB681C7620}"/>
    <cellStyle name="Note 3 2 4 2" xfId="13300" xr:uid="{EF65CBC9-8A63-4264-A755-7F5416E001F2}"/>
    <cellStyle name="Note 3 2 4_CHECK_FX" xfId="13301" xr:uid="{5F3ADFEA-C31C-4979-8F0A-7BB259BF6F09}"/>
    <cellStyle name="Note 3 2 5" xfId="13302" xr:uid="{CF2D77DE-73B2-42B3-A77F-561F7BFA25F4}"/>
    <cellStyle name="Note 3 2 6" xfId="13303" xr:uid="{11F5FDFD-E7F8-4368-9D51-E872531DC038}"/>
    <cellStyle name="Note 3 2_CHECK_FX" xfId="13304" xr:uid="{3CDA7CE4-3C11-4FFB-A57E-572CBE86D7C9}"/>
    <cellStyle name="Note 3 3" xfId="13305" xr:uid="{78813B9C-C3EB-46C2-B10D-F6F2F0983ACA}"/>
    <cellStyle name="Note 3 3 2" xfId="13306" xr:uid="{90A5AB33-A09A-4514-9AE1-00764ACEF621}"/>
    <cellStyle name="Note 3 3 2 2" xfId="13307" xr:uid="{1EF560E2-40BD-4A45-8917-39D10554E5BB}"/>
    <cellStyle name="Note 3 3 2_CHECK_FX" xfId="13308" xr:uid="{8A8D5567-2333-4856-8233-AD8DDA874AD0}"/>
    <cellStyle name="Note 3 3 3" xfId="13309" xr:uid="{5349FCB3-0FB7-4437-95D3-6244A48136A4}"/>
    <cellStyle name="Note 3 3 4" xfId="13310" xr:uid="{7F370E3C-2F50-401A-AABE-CE8DE07E89CF}"/>
    <cellStyle name="Note 3 3_CHECK_FX" xfId="13311" xr:uid="{DCCF503C-83E0-45E6-9C17-F1E891920774}"/>
    <cellStyle name="Note 3 4" xfId="13312" xr:uid="{E63D1D8B-FB59-49E2-8C77-E5F6CDB728AC}"/>
    <cellStyle name="Note 3 4 2" xfId="13313" xr:uid="{2E0B6C4A-5CF1-47BF-A7AF-D1F27D1B827F}"/>
    <cellStyle name="Note 3 4 2 2" xfId="13314" xr:uid="{6B136903-58AB-486E-8214-2B79BC93E4B5}"/>
    <cellStyle name="Note 3 4 2_CHECK_FX" xfId="13315" xr:uid="{9DA8DF29-3046-4B14-AD3F-F0FCF045E654}"/>
    <cellStyle name="Note 3 4 3" xfId="13316" xr:uid="{376BCB15-01CC-4A7D-B2FE-62B287E8D9D1}"/>
    <cellStyle name="Note 3 4 4" xfId="13317" xr:uid="{BC2B72F5-BF7D-46D6-BA81-803D56B8C657}"/>
    <cellStyle name="Note 3 4_CHECK_FX" xfId="13318" xr:uid="{ECF6871D-BD9C-4191-8364-FEF5EB8515DB}"/>
    <cellStyle name="Note 3 5" xfId="13319" xr:uid="{3215FD40-E952-460A-A164-608B481CE914}"/>
    <cellStyle name="Note 3 5 2" xfId="13320" xr:uid="{BDB7501C-A54F-47BB-A187-D2E6EF99C2E2}"/>
    <cellStyle name="Note 3 5_CHECK_FX" xfId="13321" xr:uid="{2CBEFDF5-BA28-4895-B981-E120ED054333}"/>
    <cellStyle name="Note 3 6" xfId="13322" xr:uid="{D1371840-BBB5-49B0-B462-570F5B0B9B08}"/>
    <cellStyle name="Note 3 7" xfId="13323" xr:uid="{5AE3D72C-9586-455A-B1FB-DB830A6D2C65}"/>
    <cellStyle name="Note 3_CHECK_FX" xfId="13324" xr:uid="{FBC06BC5-1042-4F5F-B9BE-B9BAFE34D6B1}"/>
    <cellStyle name="Note 4" xfId="13325" xr:uid="{06A1B6BF-1F8B-4FD5-B14B-C9CCD5621568}"/>
    <cellStyle name="Note 4 2" xfId="13326" xr:uid="{9A1B0554-7D6B-406D-BDF8-E4A13F2B40F8}"/>
    <cellStyle name="Note 4 2 2" xfId="13327" xr:uid="{ECA13430-D059-4FE3-9691-6772CD09EC27}"/>
    <cellStyle name="Note 4 2 2 2" xfId="13328" xr:uid="{5B71290D-F93F-4DB2-AF28-803AC9555B02}"/>
    <cellStyle name="Note 4 2 2 2 2" xfId="13329" xr:uid="{05724BA6-9D64-40CE-8209-D3AE75ED5BAE}"/>
    <cellStyle name="Note 4 2 2 2_CHECK_FX" xfId="13330" xr:uid="{55853276-06C2-4ABA-B76E-2109A7C4BC78}"/>
    <cellStyle name="Note 4 2 2 3" xfId="13331" xr:uid="{4517B537-890A-420B-9CEC-1102CB42A5E3}"/>
    <cellStyle name="Note 4 2 2 4" xfId="13332" xr:uid="{B4E74065-A3C0-4B9F-8B20-49370284EEF2}"/>
    <cellStyle name="Note 4 2 2_CHECK_FX" xfId="13333" xr:uid="{2F16CD96-48C8-46DE-BEE8-53D3828C9421}"/>
    <cellStyle name="Note 4 2 3" xfId="13334" xr:uid="{F31D2A30-AEBF-49DA-A3A4-4B02B547A871}"/>
    <cellStyle name="Note 4 2 3 2" xfId="13335" xr:uid="{5E9C4B24-6579-4602-928E-F91F53134A79}"/>
    <cellStyle name="Note 4 2 3 2 2" xfId="13336" xr:uid="{F6D64395-3529-45EF-BB7C-86EF4E55982E}"/>
    <cellStyle name="Note 4 2 3 2_CHECK_FX" xfId="13337" xr:uid="{33BC6425-6034-4FD3-82CA-A714B493C501}"/>
    <cellStyle name="Note 4 2 3 3" xfId="13338" xr:uid="{8312304F-4310-40E8-86F4-F8381172E719}"/>
    <cellStyle name="Note 4 2 3 4" xfId="13339" xr:uid="{F1172C51-931F-4462-8277-D872DDAB25A7}"/>
    <cellStyle name="Note 4 2 3_CHECK_FX" xfId="13340" xr:uid="{965BA0BA-0850-48A3-BC3E-DACDB8027CB7}"/>
    <cellStyle name="Note 4 2 4" xfId="13341" xr:uid="{C067745A-21A1-40DC-82FD-ADA36D5BA7DB}"/>
    <cellStyle name="Note 4 2 4 2" xfId="13342" xr:uid="{D7E69AD4-208E-47E9-B138-BEFD2EABD309}"/>
    <cellStyle name="Note 4 2 4_CHECK_FX" xfId="13343" xr:uid="{E2F456B4-6BD9-4A0C-9DB8-231B9E0CBCEF}"/>
    <cellStyle name="Note 4 2 5" xfId="13344" xr:uid="{33A21F67-388F-4F69-A559-C853A757E220}"/>
    <cellStyle name="Note 4 2 6" xfId="13345" xr:uid="{791AAE03-53B2-45C5-82B2-98E0D0472103}"/>
    <cellStyle name="Note 4 2_CHECK_FX" xfId="13346" xr:uid="{A5C9E8A9-9E14-4A48-B767-5FE08B4C22D5}"/>
    <cellStyle name="Note 4 3" xfId="13347" xr:uid="{37B60A33-E374-4DC4-BC65-F6CA64AB8B5D}"/>
    <cellStyle name="Note 4 3 2" xfId="13348" xr:uid="{EF7D6E44-0FEE-4360-AA80-485E41216DF2}"/>
    <cellStyle name="Note 4 3 2 2" xfId="13349" xr:uid="{AABE39FC-A0ED-459D-89BC-5E3F4C87A895}"/>
    <cellStyle name="Note 4 3 2_CHECK_FX" xfId="13350" xr:uid="{C244E2C2-E9BB-49B4-8C4F-143182AAAB16}"/>
    <cellStyle name="Note 4 3 3" xfId="13351" xr:uid="{CE0539B3-FA18-452B-86BC-E296E471A699}"/>
    <cellStyle name="Note 4 3 4" xfId="13352" xr:uid="{D34B0FC8-CE29-4107-AF78-E13ED5BDEC6A}"/>
    <cellStyle name="Note 4 3_CHECK_FX" xfId="13353" xr:uid="{927AB159-BB23-4E68-937F-87E66A6F2E04}"/>
    <cellStyle name="Note 4 4" xfId="13354" xr:uid="{2440ADD4-5367-4687-9304-EEC1B8082307}"/>
    <cellStyle name="Note 4 4 2" xfId="13355" xr:uid="{E3F7BE10-F903-4DA3-9D51-2DF1989B3430}"/>
    <cellStyle name="Note 4 4 2 2" xfId="13356" xr:uid="{DDE80841-DC38-45B3-8561-5E07C551F1A3}"/>
    <cellStyle name="Note 4 4 2_CHECK_FX" xfId="13357" xr:uid="{C4C48D41-4A6B-4F9A-88B7-304C000AA32F}"/>
    <cellStyle name="Note 4 4 3" xfId="13358" xr:uid="{06D6167C-42B8-4C93-AFC6-3F2B1C2F21FB}"/>
    <cellStyle name="Note 4 4 4" xfId="13359" xr:uid="{3B7E63CC-78B5-4D0B-B0C8-59A866D267D1}"/>
    <cellStyle name="Note 4 4_CHECK_FX" xfId="13360" xr:uid="{DAB29037-A550-4969-AF16-537856272930}"/>
    <cellStyle name="Note 4 5" xfId="13361" xr:uid="{3E59683C-810B-4FD2-BD60-29FE0CB5A92B}"/>
    <cellStyle name="Note 4 5 2" xfId="13362" xr:uid="{290964D1-0DD1-43BC-814D-DE48F87A9B71}"/>
    <cellStyle name="Note 4 5_CHECK_FX" xfId="13363" xr:uid="{519C9CCF-B764-44DD-98FE-5E75FC8F6705}"/>
    <cellStyle name="Note 4 6" xfId="13364" xr:uid="{AEDC20F8-CDC7-4695-A686-7AA9BD8B2E2E}"/>
    <cellStyle name="Note 4 7" xfId="13365" xr:uid="{06E796E5-6480-468C-A2BA-EB0EDD4DFE16}"/>
    <cellStyle name="Note 4_CHECK_FX" xfId="13366" xr:uid="{A6E79F7A-B7B2-4C7D-BB6E-B6A604FD5505}"/>
    <cellStyle name="Note 5" xfId="13367" xr:uid="{84C9DB1F-44AE-44C5-9682-EE625CD23BE8}"/>
    <cellStyle name="Note 5 2" xfId="13368" xr:uid="{E50D52BA-4EB2-41AF-8004-D2B72F14A636}"/>
    <cellStyle name="Note 5 2 2" xfId="13369" xr:uid="{5FC900C5-69B4-4DCA-AC6D-5756D31A3586}"/>
    <cellStyle name="Note 5 2 2 2" xfId="13370" xr:uid="{D603A9CA-B180-433B-B56B-0A11E844E60F}"/>
    <cellStyle name="Note 5 2 2 2 2" xfId="13371" xr:uid="{2BF2B36B-774F-434F-82ED-287C98F394E2}"/>
    <cellStyle name="Note 5 2 2 2_CHECK_FX" xfId="13372" xr:uid="{87A938FA-DF3E-4651-90C7-B0ACCCB7C326}"/>
    <cellStyle name="Note 5 2 2 3" xfId="13373" xr:uid="{BA2A3C2E-645C-4DC0-B5C7-EB760C93A450}"/>
    <cellStyle name="Note 5 2 2 4" xfId="13374" xr:uid="{C39A5471-CC12-4E2A-891F-F4A2450AF644}"/>
    <cellStyle name="Note 5 2 2_CHECK_FX" xfId="13375" xr:uid="{23D17DE4-648E-4E5A-94AC-B4970E9E5EBA}"/>
    <cellStyle name="Note 5 2 3" xfId="13376" xr:uid="{D9EC2589-F43B-42B8-8808-DC60E40F453A}"/>
    <cellStyle name="Note 5 2 3 2" xfId="13377" xr:uid="{1A0B65FE-941E-4E23-BA63-6C598B198FF7}"/>
    <cellStyle name="Note 5 2 3 2 2" xfId="13378" xr:uid="{FF30921F-7C7F-4BB9-9E46-F6AC6C91B280}"/>
    <cellStyle name="Note 5 2 3 2_CHECK_FX" xfId="13379" xr:uid="{6A60F0F3-7DD0-4014-8BC2-087EB54BB5C4}"/>
    <cellStyle name="Note 5 2 3 3" xfId="13380" xr:uid="{F62EBB85-C533-46BC-A4B3-3903CFD0F5BC}"/>
    <cellStyle name="Note 5 2 3 4" xfId="13381" xr:uid="{0DE50784-BFB7-4E1E-878A-55098E5DDC02}"/>
    <cellStyle name="Note 5 2 3_CHECK_FX" xfId="13382" xr:uid="{6DEB7353-DD44-472B-A7D6-268DE985D00D}"/>
    <cellStyle name="Note 5 2 4" xfId="13383" xr:uid="{22CE20CE-931E-411D-AC24-79FEE4B90FB3}"/>
    <cellStyle name="Note 5 2 4 2" xfId="13384" xr:uid="{5337088D-C862-4F9D-AAF6-5728631C02B2}"/>
    <cellStyle name="Note 5 2 4_CHECK_FX" xfId="13385" xr:uid="{78BCE3BA-E763-4A9F-B9CD-5FB5DB957007}"/>
    <cellStyle name="Note 5 2 5" xfId="13386" xr:uid="{CA6AD2FD-58A3-4684-A36C-027B0E107083}"/>
    <cellStyle name="Note 5 2 6" xfId="13387" xr:uid="{A9850072-E8D9-4C5A-AA15-2C3DB0703EEF}"/>
    <cellStyle name="Note 5 2_CHECK_FX" xfId="13388" xr:uid="{8FE8C6E0-B70B-4E7F-9E4B-A591716F44A6}"/>
    <cellStyle name="Note 5 3" xfId="13389" xr:uid="{B2E293B6-B1F1-4D13-BDF3-36FA1B63FE74}"/>
    <cellStyle name="Note 5 3 2" xfId="13390" xr:uid="{22B236DE-B348-4DA2-B3BA-1EBF89256DE5}"/>
    <cellStyle name="Note 5 3 2 2" xfId="13391" xr:uid="{209C1F14-944B-4C7F-BEA3-4707056D445B}"/>
    <cellStyle name="Note 5 3 2_CHECK_FX" xfId="13392" xr:uid="{FB2007E6-9955-464F-BBAD-78233123C04A}"/>
    <cellStyle name="Note 5 3 3" xfId="13393" xr:uid="{25944EBD-CC37-4CE1-96E0-BD2F7722347C}"/>
    <cellStyle name="Note 5 3 4" xfId="13394" xr:uid="{66F7B105-CF8E-409C-BDA2-507A38430B6F}"/>
    <cellStyle name="Note 5 3_CHECK_FX" xfId="13395" xr:uid="{A2C3DF10-8B17-4B64-9F97-D51063700A52}"/>
    <cellStyle name="Note 5 4" xfId="13396" xr:uid="{6A83BE2C-FCA6-420F-9B8C-94FE8F99B563}"/>
    <cellStyle name="Note 5 4 2" xfId="13397" xr:uid="{32C2F1E5-2081-443D-8E1C-799B7EC30AB7}"/>
    <cellStyle name="Note 5 4 2 2" xfId="13398" xr:uid="{F3CD587A-7D5B-46F7-BE4B-AF97A6C458D5}"/>
    <cellStyle name="Note 5 4 2_CHECK_FX" xfId="13399" xr:uid="{40056B90-C920-445F-B49D-37DC0F9F3AFD}"/>
    <cellStyle name="Note 5 4 3" xfId="13400" xr:uid="{4F98BF73-AADF-4FCE-8A79-E3489D9CEA27}"/>
    <cellStyle name="Note 5 4 4" xfId="13401" xr:uid="{4061D11F-AB63-4392-8EF7-60657AB75193}"/>
    <cellStyle name="Note 5 4_CHECK_FX" xfId="13402" xr:uid="{8821282A-2D05-4125-A177-C25BE3E262DE}"/>
    <cellStyle name="Note 5 5" xfId="13403" xr:uid="{F138F11E-2F6A-4739-8673-A3E2747D5F13}"/>
    <cellStyle name="Note 5 5 2" xfId="13404" xr:uid="{44F6BA8C-DB8A-415B-AA38-D746E887BFCC}"/>
    <cellStyle name="Note 5 5_CHECK_FX" xfId="13405" xr:uid="{96F0EAA4-5CAD-4AE6-9C1D-8A4651B68D97}"/>
    <cellStyle name="Note 5 6" xfId="13406" xr:uid="{D9C3B7D8-98B6-46E3-BE61-803E51952BF8}"/>
    <cellStyle name="Note 5 7" xfId="13407" xr:uid="{A976554D-51E2-4BAC-8B54-1451995E9950}"/>
    <cellStyle name="Note 5_CHECK_FX" xfId="13408" xr:uid="{1F18C7A4-90FA-4E6B-B6DC-B2DBE1431BA1}"/>
    <cellStyle name="Note 6" xfId="13409" xr:uid="{39F595D0-2C0E-4495-A0D4-AA80519F1586}"/>
    <cellStyle name="Note 6 2" xfId="13410" xr:uid="{C87E6D2B-B1AE-412F-9707-7B83B8D3FCDB}"/>
    <cellStyle name="Note 6 2 2" xfId="13411" xr:uid="{6070BDB5-EB97-4E52-8312-0C0F8D0D29A6}"/>
    <cellStyle name="Note 6 2 2 2" xfId="13412" xr:uid="{91B9FEF1-2DB7-48B8-B9D6-2875BE4804BD}"/>
    <cellStyle name="Note 6 2 2 2 2" xfId="13413" xr:uid="{9DDC602E-9CCC-47D0-BCBE-9968DDC16790}"/>
    <cellStyle name="Note 6 2 2 2_CHECK_FX" xfId="13414" xr:uid="{28982B54-3F4C-4F06-ADB2-C89F04B6E536}"/>
    <cellStyle name="Note 6 2 2 3" xfId="13415" xr:uid="{32218078-5EBE-4CD0-AC86-CB941CC4DF3A}"/>
    <cellStyle name="Note 6 2 2 4" xfId="13416" xr:uid="{F80BD3AC-09ED-4277-8DCA-5FE2072AE1B1}"/>
    <cellStyle name="Note 6 2 2_CHECK_FX" xfId="13417" xr:uid="{C55514F2-4055-4375-BE13-F6F8C86562B5}"/>
    <cellStyle name="Note 6 2 3" xfId="13418" xr:uid="{DB44E678-C500-4E7A-AFB4-942A68ABF3A7}"/>
    <cellStyle name="Note 6 2 3 2" xfId="13419" xr:uid="{0B71D8AB-FABB-43E8-9455-481A8BD9088D}"/>
    <cellStyle name="Note 6 2 3 2 2" xfId="13420" xr:uid="{4E00EC59-BB1A-499B-8EC4-E86CA02B548B}"/>
    <cellStyle name="Note 6 2 3 2_CHECK_FX" xfId="13421" xr:uid="{316A63C3-E73A-4111-82BF-BC3CF7AE05D9}"/>
    <cellStyle name="Note 6 2 3 3" xfId="13422" xr:uid="{FABDEDD1-E6D9-4057-B8AF-27A278F49FA3}"/>
    <cellStyle name="Note 6 2 3 4" xfId="13423" xr:uid="{E07B3E13-6D5C-4224-AC1E-63E0C0F01EC3}"/>
    <cellStyle name="Note 6 2 3_CHECK_FX" xfId="13424" xr:uid="{4DD9B5B4-F772-495D-8BF1-73E1387515C3}"/>
    <cellStyle name="Note 6 2 4" xfId="13425" xr:uid="{A85947A5-D8E9-4E53-8ABB-32443F7C7CAD}"/>
    <cellStyle name="Note 6 2 4 2" xfId="13426" xr:uid="{4626D08F-D1A7-4B16-B31A-165D52370B05}"/>
    <cellStyle name="Note 6 2 4_CHECK_FX" xfId="13427" xr:uid="{71990890-5AA5-41FB-BEA4-88300997EF2D}"/>
    <cellStyle name="Note 6 2 5" xfId="13428" xr:uid="{51B4711E-B524-4CFB-A8C8-CE92DC20B991}"/>
    <cellStyle name="Note 6 2 6" xfId="13429" xr:uid="{F9227DD9-A184-4C0F-BF2C-985195FF24EA}"/>
    <cellStyle name="Note 6 2_CHECK_FX" xfId="13430" xr:uid="{32EC8912-A364-40C5-9F79-DC60CAD28195}"/>
    <cellStyle name="Note 6 3" xfId="13431" xr:uid="{CD857865-A2F6-4160-820D-5F65D8A815BA}"/>
    <cellStyle name="Note 6 3 2" xfId="13432" xr:uid="{B0ACBE04-1219-4445-A1D6-41E8668749DE}"/>
    <cellStyle name="Note 6 3 2 2" xfId="13433" xr:uid="{07109414-1B45-478F-97EF-B504E7268C92}"/>
    <cellStyle name="Note 6 3 2_CHECK_FX" xfId="13434" xr:uid="{F05CF15C-FB91-4DF1-A68D-F328C6A32F17}"/>
    <cellStyle name="Note 6 3 3" xfId="13435" xr:uid="{92B63FA8-2A4D-4EAF-8B99-0CF3E0662E48}"/>
    <cellStyle name="Note 6 3 4" xfId="13436" xr:uid="{606F02C5-6904-421A-A045-4D1CEE41436A}"/>
    <cellStyle name="Note 6 3_CHECK_FX" xfId="13437" xr:uid="{F1DC280C-4E46-48F0-B6E5-4C50AE7178F6}"/>
    <cellStyle name="Note 6 4" xfId="13438" xr:uid="{4F76E364-B822-4798-BCD3-D6217A9A9757}"/>
    <cellStyle name="Note 6 4 2" xfId="13439" xr:uid="{B71EC927-CACA-42DE-B1C2-5B6A482FDEFB}"/>
    <cellStyle name="Note 6 4 2 2" xfId="13440" xr:uid="{53D489E6-444D-46C5-8A97-E0A1D3C667BF}"/>
    <cellStyle name="Note 6 4 2_CHECK_FX" xfId="13441" xr:uid="{80B1E2EB-4E46-4855-8048-F575AC1928F9}"/>
    <cellStyle name="Note 6 4 3" xfId="13442" xr:uid="{B92C7490-E992-4F1C-BDB8-8C39DAC0EA01}"/>
    <cellStyle name="Note 6 4 4" xfId="13443" xr:uid="{A2156EC4-4A39-4AFE-8C48-42F3B59E6B92}"/>
    <cellStyle name="Note 6 4_CHECK_FX" xfId="13444" xr:uid="{4F1BC380-4581-4529-807F-9D4694D1B55A}"/>
    <cellStyle name="Note 6 5" xfId="13445" xr:uid="{EFC111AB-3BF9-4597-B48C-152EA5B273F2}"/>
    <cellStyle name="Note 6 5 2" xfId="13446" xr:uid="{76913009-8ED3-475A-956F-CCC1441AC5EB}"/>
    <cellStyle name="Note 6 5_CHECK_FX" xfId="13447" xr:uid="{97038E4A-212F-40B0-9E31-57F64E8DC5C3}"/>
    <cellStyle name="Note 6 6" xfId="13448" xr:uid="{E7801E04-3358-494D-9AE3-EFB2B26C338E}"/>
    <cellStyle name="Note 6 7" xfId="13449" xr:uid="{9D128661-3CF5-4662-8802-38F793817FC8}"/>
    <cellStyle name="Note 6_CHECK_FX" xfId="13450" xr:uid="{632F63E8-6B54-4CCE-8277-B6072A5881A6}"/>
    <cellStyle name="Note 7" xfId="13451" xr:uid="{A81E8AB5-9B9B-4836-B6C6-881C9D4AE0A7}"/>
    <cellStyle name="Note 7 2" xfId="13452" xr:uid="{F7247470-4F5C-455A-A77E-378313E18FDE}"/>
    <cellStyle name="Note 7 2 2" xfId="13453" xr:uid="{769B460E-9092-47B8-9DEE-6A8CE26F4EBD}"/>
    <cellStyle name="Note 7 2 2 2" xfId="13454" xr:uid="{A5AB46E4-CDE0-429A-91E3-813B66AC9060}"/>
    <cellStyle name="Note 7 2 2 2 2" xfId="13455" xr:uid="{21FF4BFF-47A9-4A8F-BCB7-F71B5D0742DA}"/>
    <cellStyle name="Note 7 2 2 2_CHECK_FX" xfId="13456" xr:uid="{3DC245D5-5BF5-49AC-8F78-9DD0CF17BCF5}"/>
    <cellStyle name="Note 7 2 2 3" xfId="13457" xr:uid="{1B3BEEEA-3974-4DB0-9633-306EA3E3B9A5}"/>
    <cellStyle name="Note 7 2 2 4" xfId="13458" xr:uid="{247BF53D-4D14-47B6-A3C0-74B905C67654}"/>
    <cellStyle name="Note 7 2 2_CHECK_FX" xfId="13459" xr:uid="{A4788A7A-F94B-4FB2-AA7C-E4FEDD21A45C}"/>
    <cellStyle name="Note 7 2 3" xfId="13460" xr:uid="{939DE54C-5A1B-405A-A0DD-9C7A6AAB4300}"/>
    <cellStyle name="Note 7 2 3 2" xfId="13461" xr:uid="{09007B97-4646-4467-8149-DF4052CFFE9B}"/>
    <cellStyle name="Note 7 2 3 2 2" xfId="13462" xr:uid="{3689C42D-A1AA-4656-A6F6-509A3E6061A0}"/>
    <cellStyle name="Note 7 2 3 2_CHECK_FX" xfId="13463" xr:uid="{98C050ED-99DA-4039-893A-1AC5D937B28B}"/>
    <cellStyle name="Note 7 2 3 3" xfId="13464" xr:uid="{3E54302E-BDD0-4514-9BB0-9F5795974FCF}"/>
    <cellStyle name="Note 7 2 3 4" xfId="13465" xr:uid="{EAE20208-3D98-4273-A5CA-3AFE72F26A9F}"/>
    <cellStyle name="Note 7 2 3_CHECK_FX" xfId="13466" xr:uid="{4692314B-1F01-402A-A52E-DD41ECF30C91}"/>
    <cellStyle name="Note 7 2 4" xfId="13467" xr:uid="{5DE400C5-618B-4A34-B067-3282FDFF1385}"/>
    <cellStyle name="Note 7 2 4 2" xfId="13468" xr:uid="{4B600222-0B7B-4FE9-A5CF-5C977944109B}"/>
    <cellStyle name="Note 7 2 4_CHECK_FX" xfId="13469" xr:uid="{2BD67E9D-F9AF-46C0-8204-818B31BA0196}"/>
    <cellStyle name="Note 7 2 5" xfId="13470" xr:uid="{AF439A9B-B286-46D2-8BD7-455C5C18350C}"/>
    <cellStyle name="Note 7 2 6" xfId="13471" xr:uid="{A8CAC547-0906-4E15-9065-ED41AAA16536}"/>
    <cellStyle name="Note 7 2_CHECK_FX" xfId="13472" xr:uid="{64422E61-D381-4B88-B0FE-E1628D602F8F}"/>
    <cellStyle name="Note 7 3" xfId="13473" xr:uid="{C751CD81-456B-4AD4-8B9E-EF31353F4A8D}"/>
    <cellStyle name="Note 7 3 2" xfId="13474" xr:uid="{8CF3F66C-4B10-437A-B68A-2618D6D54C72}"/>
    <cellStyle name="Note 7 3 2 2" xfId="13475" xr:uid="{B279098B-CDDA-480B-9043-6E63F7FE6F9C}"/>
    <cellStyle name="Note 7 3 2_CHECK_FX" xfId="13476" xr:uid="{AE962508-E7C9-434F-876F-B968B359D1A1}"/>
    <cellStyle name="Note 7 3 3" xfId="13477" xr:uid="{E2C2F0A9-DD7C-432E-B7E4-B1952A893328}"/>
    <cellStyle name="Note 7 3 4" xfId="13478" xr:uid="{B766458B-8497-4D37-B33E-62DDDCA5F3F1}"/>
    <cellStyle name="Note 7 3_CHECK_FX" xfId="13479" xr:uid="{79B0B7C7-E9DF-4BE3-936F-620B6FF28B57}"/>
    <cellStyle name="Note 7 4" xfId="13480" xr:uid="{AF55E4B1-13B0-4261-A640-E91AD2E02D21}"/>
    <cellStyle name="Note 7 4 2" xfId="13481" xr:uid="{C72BFED9-E839-4046-91EB-CB4B8E4246A4}"/>
    <cellStyle name="Note 7 4 2 2" xfId="13482" xr:uid="{AFAAA2C0-14EF-404F-B8E5-2DC0957FDDBD}"/>
    <cellStyle name="Note 7 4 2_CHECK_FX" xfId="13483" xr:uid="{A1BE8741-CAFD-43D3-B97F-688B6B983ACD}"/>
    <cellStyle name="Note 7 4 3" xfId="13484" xr:uid="{B3850720-0FF6-4820-8721-DB5D2320F6E4}"/>
    <cellStyle name="Note 7 4 4" xfId="13485" xr:uid="{F942B6CB-7622-4389-968D-AF7615A0ACE1}"/>
    <cellStyle name="Note 7 4_CHECK_FX" xfId="13486" xr:uid="{F7BE845A-A300-4B7C-BD03-7EDD55732F79}"/>
    <cellStyle name="Note 7 5" xfId="13487" xr:uid="{95F35C90-613B-48DF-8BBC-27C89C2D15F1}"/>
    <cellStyle name="Note 7 5 2" xfId="13488" xr:uid="{E5899994-EECB-44B5-B552-FEC37199A461}"/>
    <cellStyle name="Note 7 5_CHECK_FX" xfId="13489" xr:uid="{9F6F2E76-E800-41B0-BAC9-A9A2E3098874}"/>
    <cellStyle name="Note 7 6" xfId="13490" xr:uid="{49FFF7DB-EACC-4654-AA36-B8AEA827FB21}"/>
    <cellStyle name="Note 7 7" xfId="13491" xr:uid="{40B7BE66-485D-4267-895E-3AAE5799663D}"/>
    <cellStyle name="Note 7_CHECK_FX" xfId="13492" xr:uid="{E28C01FB-524E-4B03-9DC1-2742C67D10A6}"/>
    <cellStyle name="Note 8" xfId="13493" xr:uid="{2E48FB9F-328A-47FA-B4F6-C8F86BC7C465}"/>
    <cellStyle name="Note 8 2" xfId="13494" xr:uid="{B2B04BF0-3F9F-4D46-91B0-8AB4EF6DCD4B}"/>
    <cellStyle name="Note 8 2 2" xfId="13495" xr:uid="{A77890A0-C5C5-4EA6-A6C1-814EE35D260D}"/>
    <cellStyle name="Note 8 2 2 2" xfId="13496" xr:uid="{AA0C0BB8-4FB3-413B-93C4-83E5F8BFAAF6}"/>
    <cellStyle name="Note 8 2 2 2 2" xfId="13497" xr:uid="{36EB38A2-4CC7-407A-8A68-0C774DA38FEB}"/>
    <cellStyle name="Note 8 2 2 2_CHECK_FX" xfId="13498" xr:uid="{3FE73581-A7D9-43AF-AD63-52A7E17EAE2E}"/>
    <cellStyle name="Note 8 2 2 3" xfId="13499" xr:uid="{FE827503-4FE4-47A0-906F-F8E6864BB251}"/>
    <cellStyle name="Note 8 2 2 4" xfId="13500" xr:uid="{0ABC0C80-B1D8-4FFE-8032-5BBA1BDB2B68}"/>
    <cellStyle name="Note 8 2 2_CHECK_FX" xfId="13501" xr:uid="{1EAA4FA3-8C9B-44C7-8D5F-698A619ECC22}"/>
    <cellStyle name="Note 8 2 3" xfId="13502" xr:uid="{E1162DCA-B447-4055-9CD9-F9F2CE4FCCCE}"/>
    <cellStyle name="Note 8 2 3 2" xfId="13503" xr:uid="{E3DF62AA-F4CB-4926-91FE-939F0807FB83}"/>
    <cellStyle name="Note 8 2 3 2 2" xfId="13504" xr:uid="{16136C46-6873-40C1-BADB-DD769C63560C}"/>
    <cellStyle name="Note 8 2 3 2_CHECK_FX" xfId="13505" xr:uid="{186B5F83-471F-4E2C-99C2-5EE33E8E7F34}"/>
    <cellStyle name="Note 8 2 3 3" xfId="13506" xr:uid="{5F03B1D9-8B61-41B6-808A-E3054F180197}"/>
    <cellStyle name="Note 8 2 3 4" xfId="13507" xr:uid="{DA0B4802-9A74-476A-93A4-C058E28A04FF}"/>
    <cellStyle name="Note 8 2 3_CHECK_FX" xfId="13508" xr:uid="{6A41B344-0E89-4E8D-BF10-1FC37FA3C941}"/>
    <cellStyle name="Note 8 2 4" xfId="13509" xr:uid="{A7F9904B-DF23-4F6D-A3F3-EEC9F8A2417F}"/>
    <cellStyle name="Note 8 2 4 2" xfId="13510" xr:uid="{193B5974-7072-4AAD-B923-3E3FE68ADE28}"/>
    <cellStyle name="Note 8 2 4_CHECK_FX" xfId="13511" xr:uid="{2F57C779-C389-4A00-BD74-598A1104B1C7}"/>
    <cellStyle name="Note 8 2 5" xfId="13512" xr:uid="{9AAE5F62-2BD0-4843-A518-2FBE2E2339D2}"/>
    <cellStyle name="Note 8 2 6" xfId="13513" xr:uid="{649F8F79-D7C2-4219-8206-B1AB046ED2FB}"/>
    <cellStyle name="Note 8 2_CHECK_FX" xfId="13514" xr:uid="{FD8C70C1-CFD5-4F10-A855-605B0768CDCE}"/>
    <cellStyle name="Note 8 3" xfId="13515" xr:uid="{9725BAEE-89F4-42BA-9D1E-B511B2D67407}"/>
    <cellStyle name="Note 8 3 2" xfId="13516" xr:uid="{D5DFA0BB-D5AA-4C0F-AE09-416E05951D48}"/>
    <cellStyle name="Note 8 3 2 2" xfId="13517" xr:uid="{E78FDED4-5FA6-4529-A022-DD226A92F8F3}"/>
    <cellStyle name="Note 8 3 2_CHECK_FX" xfId="13518" xr:uid="{00417D3C-E9A1-4856-8C21-A5CDBEB526DB}"/>
    <cellStyle name="Note 8 3 3" xfId="13519" xr:uid="{F17C2A70-02E0-4B52-9756-1B92E075ABF1}"/>
    <cellStyle name="Note 8 3 4" xfId="13520" xr:uid="{71400252-3BF4-4B7D-8425-1CB70B0EF98E}"/>
    <cellStyle name="Note 8 3_CHECK_FX" xfId="13521" xr:uid="{3551D608-A4A9-4073-8877-CD6EC2E51FB9}"/>
    <cellStyle name="Note 8 4" xfId="13522" xr:uid="{3BBEFC05-1AA0-44FD-B886-BC4DE20E831F}"/>
    <cellStyle name="Note 8 4 2" xfId="13523" xr:uid="{70CA26A6-80DC-4269-B7A6-3B79E662C6F7}"/>
    <cellStyle name="Note 8 4 2 2" xfId="13524" xr:uid="{B0995036-2811-400D-B798-8DEE00B68BBD}"/>
    <cellStyle name="Note 8 4 2_CHECK_FX" xfId="13525" xr:uid="{9B83391A-708F-4534-A096-E666AFA79202}"/>
    <cellStyle name="Note 8 4 3" xfId="13526" xr:uid="{A98829FA-30E3-42E3-B6FF-96E8337756BD}"/>
    <cellStyle name="Note 8 4 4" xfId="13527" xr:uid="{A47B2994-1C0E-4BBA-9900-B02BE0D9F583}"/>
    <cellStyle name="Note 8 4_CHECK_FX" xfId="13528" xr:uid="{9BE6CAB7-2945-46F3-84C3-A1808D691812}"/>
    <cellStyle name="Note 8 5" xfId="13529" xr:uid="{657568E0-57BC-465B-A865-0C5CD946F314}"/>
    <cellStyle name="Note 8 5 2" xfId="13530" xr:uid="{3F4FE22E-C684-4473-9FE8-D5691E0E8537}"/>
    <cellStyle name="Note 8 5_CHECK_FX" xfId="13531" xr:uid="{18D6F4EA-D9A2-4129-BFF1-7CF916A23AEE}"/>
    <cellStyle name="Note 8 6" xfId="13532" xr:uid="{8CB96D60-2CEC-41D4-BC8F-2F89D422AC8F}"/>
    <cellStyle name="Note 8 7" xfId="13533" xr:uid="{93FB2BF1-A920-4185-8007-74C2D8ABEA9A}"/>
    <cellStyle name="Note 8_CHECK_FX" xfId="13534" xr:uid="{A8BA133B-DA52-49E6-A5B6-45C2D5E4E2F3}"/>
    <cellStyle name="Note 9" xfId="13535" xr:uid="{88C7C894-1CFA-4B05-9A60-F8D58C447BD3}"/>
    <cellStyle name="Note 9 2" xfId="13536" xr:uid="{EC769817-AD22-4D38-B0C4-2B5CC943CB92}"/>
    <cellStyle name="Note 9 2 2" xfId="13537" xr:uid="{DA4D456E-6EAF-4823-973A-AA14F01B70FB}"/>
    <cellStyle name="Note 9 2_CHECK_FX" xfId="13538" xr:uid="{ED5F80D7-6EA1-4C71-91B9-D23A5ADAF4B3}"/>
    <cellStyle name="Note 9 3" xfId="13539" xr:uid="{0F7E1F61-68BE-4AC4-84E3-1B50B568FCEC}"/>
    <cellStyle name="Note 9 4" xfId="13540" xr:uid="{6426FCFC-4D31-4EFF-9653-F3700627DAF4}"/>
    <cellStyle name="Note 9_CHECK_FX" xfId="13541" xr:uid="{41CAF777-E8BB-4533-A4E4-D9F359E09BA1}"/>
    <cellStyle name="Notitie" xfId="13542" xr:uid="{ACCF08BE-D639-4450-BC7E-4A4DB93176BA}"/>
    <cellStyle name="Notitie 2" xfId="13543" xr:uid="{B26DF638-1BF0-4645-8064-803D52C4FB42}"/>
    <cellStyle name="Notitie 2 2" xfId="13544" xr:uid="{C436E6B8-2077-41B3-B1CE-6A755FDF7AD8}"/>
    <cellStyle name="Notitie 2 3" xfId="13545" xr:uid="{5213DFC8-B0FF-44E9-871B-8AB2C27E4D2F}"/>
    <cellStyle name="Notitie 2 4" xfId="13546" xr:uid="{C3316F1D-BCA0-4E06-869C-82AB3B4587E0}"/>
    <cellStyle name="Notitie 2 5" xfId="13547" xr:uid="{42066AFE-EA51-422C-B0FC-347755C472EA}"/>
    <cellStyle name="Notitie 2_AgeSa_NewFormat" xfId="13548" xr:uid="{8E862DFD-BDA2-4EAB-923B-C25CF8C226E4}"/>
    <cellStyle name="Notitie 3" xfId="13549" xr:uid="{B7EB2F65-D115-4CA8-8205-15545305BCBB}"/>
    <cellStyle name="Notitie 4" xfId="13550" xr:uid="{24C8F929-AD75-4769-BB51-3764C74D6157}"/>
    <cellStyle name="Notitie 5" xfId="13551" xr:uid="{59944449-120D-41C2-8F70-FF75A7145EB2}"/>
    <cellStyle name="Notitie 6" xfId="13552" xr:uid="{54116EA9-195D-4C77-B9AD-A1A37F68E8C5}"/>
    <cellStyle name="Notitie_AgeSa_NewFormat" xfId="13553" xr:uid="{EC2DA0BF-C040-4009-BFC3-5DCB92B68F28}"/>
    <cellStyle name="Nötr 2" xfId="13554" xr:uid="{A5498D83-BDD3-49BF-B084-847325269FF1}"/>
    <cellStyle name="Nötr 2 2" xfId="13555" xr:uid="{05DBEFAA-DCC7-492A-9527-FE42EA6D037E}"/>
    <cellStyle name="Nötr 2 2 2" xfId="13556" xr:uid="{137EE7B9-8DC1-4808-B44B-129B7E9CD147}"/>
    <cellStyle name="Nötr 2 2 2 2" xfId="13557" xr:uid="{963BA8C1-FF7A-40F1-B47A-12683E5C1CA6}"/>
    <cellStyle name="Nötr 2 2 2_CHECK_FX" xfId="13558" xr:uid="{D13B93B0-B182-4F3C-A2CC-4008732D265C}"/>
    <cellStyle name="Nötr 2 2 3" xfId="13559" xr:uid="{DEE8D9AF-8B7A-477F-83B9-F0A9DDAAA9F8}"/>
    <cellStyle name="Nötr 2 2_CHECK_FX" xfId="13560" xr:uid="{7544D072-4AF6-40FC-BE83-B4EC43A6670B}"/>
    <cellStyle name="Nötr 2 3" xfId="13561" xr:uid="{8A9EACFF-209B-468B-976D-6D1BFB0493F0}"/>
    <cellStyle name="Nötr 2_CHECK_FX" xfId="13562" xr:uid="{780AF034-C416-48F2-BA5E-79C854F92554}"/>
    <cellStyle name="Noyan" xfId="13563" xr:uid="{28556DA3-B6DF-4163-B162-FA2316144D2B}"/>
    <cellStyle name="Noyan 2" xfId="13564" xr:uid="{B5A18DFE-AE6F-40BD-B8EA-C98D5FAA34F6}"/>
    <cellStyle name="Noyan_CHECK_FX" xfId="13565" xr:uid="{39A795AC-29F4-4E7D-9651-C8FAB3CB42AA}"/>
    <cellStyle name="OBI_ColHeader" xfId="13566" xr:uid="{037F5325-8EE3-4AAE-A7B2-8B397602EB29}"/>
    <cellStyle name="Œ…‹æØ‚è [0.00]_!!!GO" xfId="13567" xr:uid="{0E7A407C-E5BB-4991-A7C6-D535F54F1324}"/>
    <cellStyle name="Œ…‹æØ‚è_!!!GO" xfId="13568" xr:uid="{81D7AE40-AB5F-4B5B-BFE2-5DEC15581472}"/>
    <cellStyle name="Ôèíàíñîâûé [0]_PERSONAL" xfId="13569" xr:uid="{AC39DC62-8823-4E26-A5CB-78C7493BA19D}"/>
    <cellStyle name="Ôèíàíñîâûé_PERSONAL" xfId="13570" xr:uid="{D08025BC-ED3F-415B-A5B1-13AF3D90C491}"/>
    <cellStyle name="Old_Inactive" xfId="13571" xr:uid="{8ABB59E4-B5E4-4994-A1A3-E8DA3443449D}"/>
    <cellStyle name="OneDecimal" xfId="13572" xr:uid="{D030A883-4E11-4056-BABF-16AA14B8214A}"/>
    <cellStyle name="OneDecimalBold" xfId="13573" xr:uid="{BAF5B613-E023-4754-8212-4827C75D039B}"/>
    <cellStyle name="OneDecimalItal" xfId="13574" xr:uid="{E42641C8-7C30-41C4-925A-566B31D09DDD}"/>
    <cellStyle name="Ongeldig" xfId="13575" xr:uid="{687F97C7-5853-4005-B65E-4008FE55110F}"/>
    <cellStyle name="Option" xfId="13576" xr:uid="{2A06276F-2938-4125-B8B3-C2CDEB9B5D6F}"/>
    <cellStyle name="OptionHeading" xfId="13577" xr:uid="{6EEA06EA-2792-4F23-AE33-0E596688ACB9}"/>
    <cellStyle name="Osborne" xfId="13578" xr:uid="{04D434B7-0915-4424-BF4D-50BDCFFFFCA9}"/>
    <cellStyle name="Otsikko" xfId="13579" xr:uid="{2C265F3E-2C86-412F-8BEE-64CE9AD24713}"/>
    <cellStyle name="Otsikko 1" xfId="13580" xr:uid="{57274C04-04CB-446C-811A-C034B4FD112F}"/>
    <cellStyle name="Otsikko 2" xfId="13581" xr:uid="{68B81EDF-5962-4FFB-ADED-0CB45B7C1344}"/>
    <cellStyle name="Otsikko 3" xfId="13582" xr:uid="{76C82562-891A-4245-8EED-F24580C9BC32}"/>
    <cellStyle name="Otsikko 4" xfId="13583" xr:uid="{5D0230C5-04E3-4CA1-A694-FBE68326B919}"/>
    <cellStyle name="Otsikko_AgeSa_NewFormat" xfId="13584" xr:uid="{BA68969A-2057-4E00-874F-9BADCCB58FEF}"/>
    <cellStyle name="Output 10" xfId="13585" xr:uid="{58D3CD83-7892-4D56-A675-3CCF90C80703}"/>
    <cellStyle name="Output 10 2" xfId="13586" xr:uid="{10576F68-EF5F-482E-BB4D-70EAAE3D76BB}"/>
    <cellStyle name="Output 10 2 2" xfId="13587" xr:uid="{DC2C3C28-5A64-48A6-9C70-84451011071E}"/>
    <cellStyle name="Output 10 2_CHECK_FX" xfId="13588" xr:uid="{717A2BA0-3C3E-4AFB-A70E-D21D7E41D7C9}"/>
    <cellStyle name="Output 10 3" xfId="13589" xr:uid="{55E10666-DC22-4E20-9FDD-61DF4A76FDEE}"/>
    <cellStyle name="Output 10 4" xfId="13590" xr:uid="{46D22B07-76CF-40AA-8A88-42ACB2216C11}"/>
    <cellStyle name="Output 10_CHECK_FX" xfId="13591" xr:uid="{F87D7F42-2F71-4AD2-8B52-CEDBE5E5B054}"/>
    <cellStyle name="Output 11" xfId="13592" xr:uid="{16FE34C8-B751-4B7F-994C-1AEC2DC0FACA}"/>
    <cellStyle name="Output 11 2" xfId="13593" xr:uid="{B8E5D682-4604-4F44-A30D-EC884A58DD04}"/>
    <cellStyle name="Output 11_CHECK_FX" xfId="13594" xr:uid="{8D6D72E4-02E1-4B12-A135-0B1744A4777F}"/>
    <cellStyle name="Output 12" xfId="13595" xr:uid="{6965DCF2-4A30-4C2E-AB5D-7D0C2D34AAE0}"/>
    <cellStyle name="Output 13" xfId="13596" xr:uid="{67599897-1FEF-4242-A1A9-5571F11A0FAD}"/>
    <cellStyle name="Output 2" xfId="13597" xr:uid="{3C862D80-E452-45A2-8895-2B655313BEA3}"/>
    <cellStyle name="Output 2 10" xfId="13598" xr:uid="{BA4E5D2D-6534-47CD-A9FC-B7DCA68FEEB1}"/>
    <cellStyle name="Output 2 11" xfId="13599" xr:uid="{AF0EADC3-F767-4CEA-97D2-A9C2E604A609}"/>
    <cellStyle name="Output 2 12" xfId="13600" xr:uid="{C0EE7F49-BBE6-4BF5-BCA3-3C3ABFD26D3D}"/>
    <cellStyle name="Output 2 13" xfId="13601" xr:uid="{B792372A-DBF0-4C22-930F-9C9C3F6E3101}"/>
    <cellStyle name="Output 2 2" xfId="13602" xr:uid="{B21DF344-DA69-4906-9571-76EE4114FFFD}"/>
    <cellStyle name="Output 2 2 2" xfId="13603" xr:uid="{DFF0959B-3BB7-4710-BF34-AE0DAA5D267B}"/>
    <cellStyle name="Output 2 2 2 2" xfId="13604" xr:uid="{538130F0-CF8B-4C25-91D9-A90B9BB26CFA}"/>
    <cellStyle name="Output 2 2 2 2 2" xfId="13605" xr:uid="{B39D5843-14F6-4DC9-A7FB-203FF74AB7CE}"/>
    <cellStyle name="Output 2 2 2 2_CHECK_FX" xfId="13606" xr:uid="{96C870D2-B7AB-4683-9354-18C892E1E4C0}"/>
    <cellStyle name="Output 2 2 2 3" xfId="13607" xr:uid="{99AD0E09-EED2-4B1C-8926-3B71F9DF2997}"/>
    <cellStyle name="Output 2 2 2 4" xfId="13608" xr:uid="{9DC58023-82C6-426D-A0E1-7E15AB63A573}"/>
    <cellStyle name="Output 2 2 2_CHECK_FX" xfId="13609" xr:uid="{DE304106-FAA9-44AE-B3DF-F9B8ED998EFB}"/>
    <cellStyle name="Output 2 2 3" xfId="13610" xr:uid="{A9C5FA4F-B78C-44F3-BAD4-DCFEC8573351}"/>
    <cellStyle name="Output 2 2 3 2" xfId="13611" xr:uid="{909884E2-55BE-4864-AAAB-9930F166DD56}"/>
    <cellStyle name="Output 2 2 3 2 2" xfId="13612" xr:uid="{2579A4AF-8508-41C3-82F7-E047F65B44AE}"/>
    <cellStyle name="Output 2 2 3 2_CHECK_FX" xfId="13613" xr:uid="{2533C2FE-B57A-4A7A-B068-BC61BC11F036}"/>
    <cellStyle name="Output 2 2 3 3" xfId="13614" xr:uid="{7CBA539A-8F1E-4A15-A59A-58BADEAFE056}"/>
    <cellStyle name="Output 2 2 3 4" xfId="13615" xr:uid="{F3710E71-FA80-42A6-B184-293A3A2ED506}"/>
    <cellStyle name="Output 2 2 3_CHECK_FX" xfId="13616" xr:uid="{45B8509E-B03F-420A-B87B-7BE09F14CB10}"/>
    <cellStyle name="Output 2 2 4" xfId="13617" xr:uid="{8D55E900-90EA-4407-BB7C-A8D934A08939}"/>
    <cellStyle name="Output 2 2 4 2" xfId="13618" xr:uid="{8EFA452E-7542-484B-90B0-F42EB8505FC2}"/>
    <cellStyle name="Output 2 2 4_CHECK_FX" xfId="13619" xr:uid="{885E90A6-0870-4A8B-B511-F730F05098B4}"/>
    <cellStyle name="Output 2 2 5" xfId="13620" xr:uid="{DBAA30BE-7FAD-4CC3-A0ED-4A5F6F010843}"/>
    <cellStyle name="Output 2 2 6" xfId="13621" xr:uid="{02396399-CB6F-4F03-BB84-72A8C75E1003}"/>
    <cellStyle name="Output 2 2_AgeSa_NewFormat" xfId="13622" xr:uid="{DA4AB309-A2DD-4E79-9D86-09D24331A6F4}"/>
    <cellStyle name="Output 2 3" xfId="13623" xr:uid="{EAA9C241-8C74-4938-88F6-1FE43E1D4855}"/>
    <cellStyle name="Output 2 3 2" xfId="13624" xr:uid="{ADC46172-AD41-4CDA-9AA7-D16C9B1AC8C6}"/>
    <cellStyle name="Output 2 3 2 2" xfId="13625" xr:uid="{57BEE725-A6B0-4AA1-B5CA-0410D7DE6442}"/>
    <cellStyle name="Output 2 3 2_CHECK_FX" xfId="13626" xr:uid="{DD5EEFD1-E3D2-44FD-B0C4-093CDC2B0524}"/>
    <cellStyle name="Output 2 3 3" xfId="13627" xr:uid="{B0EFCE3C-2DAD-4021-8C5D-B78349B2B9BB}"/>
    <cellStyle name="Output 2 3 4" xfId="13628" xr:uid="{F8B78384-0171-472F-8C58-7AA2F2AE6F6C}"/>
    <cellStyle name="Output 2 3_AgeSa_NewFormat" xfId="13629" xr:uid="{EE55688D-50E2-4444-8149-FE8E6F289BE1}"/>
    <cellStyle name="Output 2 4" xfId="13630" xr:uid="{A1F9E7D1-E8C8-4571-BD48-05F48EAD4532}"/>
    <cellStyle name="Output 2 4 2" xfId="13631" xr:uid="{496D3DC6-4E8E-4C5B-86DF-16B429D9AC3D}"/>
    <cellStyle name="Output 2 4 2 2" xfId="13632" xr:uid="{6369735B-D596-4651-B685-1C0A8A94362E}"/>
    <cellStyle name="Output 2 4 2_CHECK_FX" xfId="13633" xr:uid="{A2A7FE76-63B4-4950-A72C-D24C09633304}"/>
    <cellStyle name="Output 2 4 3" xfId="13634" xr:uid="{7912876D-FBD5-4C6E-A707-97A7F4388DCD}"/>
    <cellStyle name="Output 2 4 4" xfId="13635" xr:uid="{88C905BF-6B3C-404F-ACF0-1387FCD6FC92}"/>
    <cellStyle name="Output 2 4_CHECK_FX" xfId="13636" xr:uid="{BF1C13F5-D9FF-4944-9CF3-9C9DB022EC0B}"/>
    <cellStyle name="Output 2 5" xfId="13637" xr:uid="{13A7248A-DB43-4FD4-B24F-66362D52153A}"/>
    <cellStyle name="Output 2 5 2" xfId="13638" xr:uid="{A7003BB9-B283-45A9-A3DD-7A90CF0A81F4}"/>
    <cellStyle name="Output 2 5_CHECK_FX" xfId="13639" xr:uid="{7A319636-5A59-4B06-90CB-00D63A2B2CCA}"/>
    <cellStyle name="Output 2 6" xfId="13640" xr:uid="{0455F150-EC96-4008-A7C4-4044AA391D60}"/>
    <cellStyle name="Output 2 7" xfId="13641" xr:uid="{B1B6482C-589E-40F8-BCE2-44FC9EA21A4A}"/>
    <cellStyle name="Output 2 8" xfId="13642" xr:uid="{1C975391-CB35-4E7F-82AD-DB58A2031D49}"/>
    <cellStyle name="Output 2 9" xfId="13643" xr:uid="{C23A96A8-DD7C-46FA-AEDB-17FC319BD04A}"/>
    <cellStyle name="Output 2_2. Exec Summary" xfId="13644" xr:uid="{0B9C0794-590E-48C3-8D54-E0003621EA4E}"/>
    <cellStyle name="Output 3" xfId="13645" xr:uid="{8C34E9C2-FD5C-400A-9F29-91DB648866A2}"/>
    <cellStyle name="Output 3 2" xfId="13646" xr:uid="{018A6F84-6D9B-4688-B244-6C0BAA90EAC2}"/>
    <cellStyle name="Output 3 2 2" xfId="13647" xr:uid="{70686CD5-BAB5-49FD-9A04-270DFDFAD65C}"/>
    <cellStyle name="Output 3 2 2 2" xfId="13648" xr:uid="{E8E5BD17-99C0-495C-83AB-BF444F584262}"/>
    <cellStyle name="Output 3 2 2 2 2" xfId="13649" xr:uid="{7710C73C-0EF4-46C9-A7C1-792282A3E6DB}"/>
    <cellStyle name="Output 3 2 2 2_CHECK_FX" xfId="13650" xr:uid="{CA7885B5-CB20-4E31-8D62-0A47F3104039}"/>
    <cellStyle name="Output 3 2 2 3" xfId="13651" xr:uid="{11B71783-70DA-4176-8C53-C64419ACACE3}"/>
    <cellStyle name="Output 3 2 2 4" xfId="13652" xr:uid="{F18FE30E-861C-41A1-8241-F3BDEC0760DB}"/>
    <cellStyle name="Output 3 2 2_CHECK_FX" xfId="13653" xr:uid="{153F91BF-96A8-48E4-95F1-99235E9A6749}"/>
    <cellStyle name="Output 3 2 3" xfId="13654" xr:uid="{04D45E91-A60E-4E8B-8C79-5F9774545C5B}"/>
    <cellStyle name="Output 3 2 3 2" xfId="13655" xr:uid="{4A84203E-2E35-4A2A-A384-41EA727097A7}"/>
    <cellStyle name="Output 3 2 3 2 2" xfId="13656" xr:uid="{94D56B55-F952-4AEA-AFB7-1FCB5761E457}"/>
    <cellStyle name="Output 3 2 3 2_CHECK_FX" xfId="13657" xr:uid="{A87995FC-E432-4B9A-8C68-F24B192C0C1B}"/>
    <cellStyle name="Output 3 2 3 3" xfId="13658" xr:uid="{1B3CE839-DF82-4BAA-AA64-B42BEBBD87FA}"/>
    <cellStyle name="Output 3 2 3 4" xfId="13659" xr:uid="{0F426F51-E6F6-41B6-9531-56418A57A38B}"/>
    <cellStyle name="Output 3 2 3_CHECK_FX" xfId="13660" xr:uid="{3083ABA5-AE7D-48CA-B1E2-05A9E32766B9}"/>
    <cellStyle name="Output 3 2 4" xfId="13661" xr:uid="{37397952-F8BA-488F-9A7A-5E68A77CED87}"/>
    <cellStyle name="Output 3 2 4 2" xfId="13662" xr:uid="{C7BE95CF-986C-45F9-A9D8-662FBF219BD7}"/>
    <cellStyle name="Output 3 2 4_CHECK_FX" xfId="13663" xr:uid="{B1246B47-ACFD-487A-A1EC-0339ABBA5CBC}"/>
    <cellStyle name="Output 3 2 5" xfId="13664" xr:uid="{A470523D-F8B1-477E-BEBB-7BF5DA92A973}"/>
    <cellStyle name="Output 3 2 6" xfId="13665" xr:uid="{C10EEA86-5232-408B-8420-C37F023DFDD3}"/>
    <cellStyle name="Output 3 2_CHECK_FX" xfId="13666" xr:uid="{DCE62090-AA41-4CB6-92B3-9E327AD84269}"/>
    <cellStyle name="Output 3 3" xfId="13667" xr:uid="{4735063D-DDE9-4718-85BF-B6160420A9E0}"/>
    <cellStyle name="Output 3 3 2" xfId="13668" xr:uid="{EAB38549-5A37-428E-88C3-1129E3BC1292}"/>
    <cellStyle name="Output 3 3 2 2" xfId="13669" xr:uid="{F2B790E4-F45B-4855-ABB8-7D3F58D18665}"/>
    <cellStyle name="Output 3 3 2_CHECK_FX" xfId="13670" xr:uid="{15D67FAA-1E9B-496B-83AD-61454680B642}"/>
    <cellStyle name="Output 3 3 3" xfId="13671" xr:uid="{2B8736C9-F6ED-4E63-8A2B-10424D81F1BC}"/>
    <cellStyle name="Output 3 3 4" xfId="13672" xr:uid="{58F855EE-07B1-42F8-9640-636B9CC996CC}"/>
    <cellStyle name="Output 3 3_CHECK_FX" xfId="13673" xr:uid="{3EC36033-0778-4728-BD26-2CE6147A2062}"/>
    <cellStyle name="Output 3 4" xfId="13674" xr:uid="{6796EE09-D24E-4888-95CC-168350A4404E}"/>
    <cellStyle name="Output 3 4 2" xfId="13675" xr:uid="{9E161F13-2566-4A8D-8E12-C8624C41022A}"/>
    <cellStyle name="Output 3 4 2 2" xfId="13676" xr:uid="{92CE90DF-1AFD-4985-BA48-5E4846D7B924}"/>
    <cellStyle name="Output 3 4 2_CHECK_FX" xfId="13677" xr:uid="{6D1DECD9-12B1-40AB-A440-77BA0307EBC0}"/>
    <cellStyle name="Output 3 4 3" xfId="13678" xr:uid="{BB80FC85-D118-4877-9073-B29B1A2D8157}"/>
    <cellStyle name="Output 3 4 4" xfId="13679" xr:uid="{019D6AD3-EA4C-41DF-BDDE-BA1542A5C7DF}"/>
    <cellStyle name="Output 3 4_CHECK_FX" xfId="13680" xr:uid="{5DB42E84-CF27-41B5-B417-BA771CF817E6}"/>
    <cellStyle name="Output 3 5" xfId="13681" xr:uid="{50EDFC66-11B8-4E92-B6E7-D373C60D14E6}"/>
    <cellStyle name="Output 3 5 2" xfId="13682" xr:uid="{3F9B9B37-3575-45D5-A727-BA2BF05EF49C}"/>
    <cellStyle name="Output 3 5_CHECK_FX" xfId="13683" xr:uid="{3760A445-32ED-4A34-992A-286350F6EE45}"/>
    <cellStyle name="Output 3 6" xfId="13684" xr:uid="{E21DB898-EACD-4693-B837-78E2CDAD5789}"/>
    <cellStyle name="Output 3 7" xfId="13685" xr:uid="{8B19A664-2168-408C-A37B-647112AD3219}"/>
    <cellStyle name="Output 3_CHECK_FX" xfId="13686" xr:uid="{5E9BAA3F-3AE8-4ABB-869F-F7E6B63A1421}"/>
    <cellStyle name="Output 4" xfId="13687" xr:uid="{B4922667-68F9-4D3E-95AF-5BBEE6C9010D}"/>
    <cellStyle name="Output 4 2" xfId="13688" xr:uid="{C25DB9D3-7CB1-4DC5-B794-A72A0DADCB60}"/>
    <cellStyle name="Output 4 2 2" xfId="13689" xr:uid="{694DAF2B-E707-4566-A81C-CBC28EE1D019}"/>
    <cellStyle name="Output 4 2 2 2" xfId="13690" xr:uid="{0CEA8D4F-AB0C-4E3E-A105-48A2D506BB2A}"/>
    <cellStyle name="Output 4 2 2 2 2" xfId="13691" xr:uid="{AB4195A9-8FBA-4511-8EF0-6022E24CF9EB}"/>
    <cellStyle name="Output 4 2 2 2_CHECK_FX" xfId="13692" xr:uid="{5B97A2CD-6048-4585-A41F-12E28BEC2A28}"/>
    <cellStyle name="Output 4 2 2 3" xfId="13693" xr:uid="{7D1BB50A-0B2A-46E6-B9E1-B615E7FFE119}"/>
    <cellStyle name="Output 4 2 2 4" xfId="13694" xr:uid="{82146FE0-BA64-4C6E-841D-6200D9C8F17D}"/>
    <cellStyle name="Output 4 2 2_CHECK_FX" xfId="13695" xr:uid="{D78C30EC-330F-4B4B-AF8B-F292BD9034A6}"/>
    <cellStyle name="Output 4 2 3" xfId="13696" xr:uid="{86A7AD14-ACA2-4119-A6F4-7A6E9DD1013B}"/>
    <cellStyle name="Output 4 2 3 2" xfId="13697" xr:uid="{2424BF62-8979-43AB-A5F3-A4866C0141BC}"/>
    <cellStyle name="Output 4 2 3 2 2" xfId="13698" xr:uid="{A0A4FF17-F902-46A9-A5FF-0E41EECF376D}"/>
    <cellStyle name="Output 4 2 3 2_CHECK_FX" xfId="13699" xr:uid="{AD8F7646-B13B-4893-9B39-23C240C0E570}"/>
    <cellStyle name="Output 4 2 3 3" xfId="13700" xr:uid="{499E980B-5995-4AA0-B4C9-FA7DC66ABC98}"/>
    <cellStyle name="Output 4 2 3 4" xfId="13701" xr:uid="{42E69803-8CD4-4333-A1E3-6FBA188F49AA}"/>
    <cellStyle name="Output 4 2 3_CHECK_FX" xfId="13702" xr:uid="{8937F718-43E1-4796-B829-F411B6F1BA98}"/>
    <cellStyle name="Output 4 2 4" xfId="13703" xr:uid="{0CEE2ED7-4522-4624-BB21-8293B0D93E34}"/>
    <cellStyle name="Output 4 2 4 2" xfId="13704" xr:uid="{47F2B0F8-CF8F-4F86-B528-F7065A6C1104}"/>
    <cellStyle name="Output 4 2 4_CHECK_FX" xfId="13705" xr:uid="{CDCFF343-71AE-4D54-AC5F-14DAE65FCA5D}"/>
    <cellStyle name="Output 4 2 5" xfId="13706" xr:uid="{E18B28D2-F7E5-44E1-BF2D-B754FFBFD890}"/>
    <cellStyle name="Output 4 2 6" xfId="13707" xr:uid="{F193B5AA-6D5F-4362-AA17-C3ED7ECEFAEF}"/>
    <cellStyle name="Output 4 2_CHECK_FX" xfId="13708" xr:uid="{C01ED242-89E8-4A31-B574-B4BD9A236DEB}"/>
    <cellStyle name="Output 4 3" xfId="13709" xr:uid="{F82FD309-EC85-466A-BDFD-FE741079D4D0}"/>
    <cellStyle name="Output 4 3 2" xfId="13710" xr:uid="{EC99BE3C-7829-4501-8902-5F32077A2A3D}"/>
    <cellStyle name="Output 4 3 2 2" xfId="13711" xr:uid="{98C0417D-F7DD-4409-A15F-B3E55F16293F}"/>
    <cellStyle name="Output 4 3 2_CHECK_FX" xfId="13712" xr:uid="{C63C0313-D895-42F7-9AB0-55166F386F00}"/>
    <cellStyle name="Output 4 3 3" xfId="13713" xr:uid="{38F0E7E5-63EE-47B1-BF50-073D33C4AF6A}"/>
    <cellStyle name="Output 4 3 4" xfId="13714" xr:uid="{E559EED8-3EB5-4087-9500-514B9D955497}"/>
    <cellStyle name="Output 4 3_CHECK_FX" xfId="13715" xr:uid="{F8A73277-F6AD-4D97-AA7C-CB89B8A8856F}"/>
    <cellStyle name="Output 4 4" xfId="13716" xr:uid="{65F33D1A-7584-43E5-AFD2-9C295D4D50B5}"/>
    <cellStyle name="Output 4 4 2" xfId="13717" xr:uid="{5B6D552E-5EE0-4320-BC25-2103695155D7}"/>
    <cellStyle name="Output 4 4 2 2" xfId="13718" xr:uid="{F94475FE-6216-4F90-949F-63B0BE553081}"/>
    <cellStyle name="Output 4 4 2_CHECK_FX" xfId="13719" xr:uid="{5E5B2808-196B-4F8F-A8DE-1CF913FA3C58}"/>
    <cellStyle name="Output 4 4 3" xfId="13720" xr:uid="{AF1ED7C5-512F-43C0-8C8F-A4D28BB103C6}"/>
    <cellStyle name="Output 4 4 4" xfId="13721" xr:uid="{B5FAA6B8-F868-4305-813F-9EFF543C13C0}"/>
    <cellStyle name="Output 4 4_CHECK_FX" xfId="13722" xr:uid="{8E2678AD-0AE5-4152-BA1C-869E0FE7ADD5}"/>
    <cellStyle name="Output 4 5" xfId="13723" xr:uid="{67B3D6E8-0627-4252-91D1-2836BFBBA46A}"/>
    <cellStyle name="Output 4 5 2" xfId="13724" xr:uid="{96286CAF-BD09-4771-B9B1-EDCB859BDB3F}"/>
    <cellStyle name="Output 4 5_CHECK_FX" xfId="13725" xr:uid="{31A03C42-9837-4601-9830-C6E3657E89F8}"/>
    <cellStyle name="Output 4 6" xfId="13726" xr:uid="{3EF1D591-C68B-47A9-870B-E3A7F6D94872}"/>
    <cellStyle name="Output 4 7" xfId="13727" xr:uid="{22021080-8FB1-4D02-B3BF-FADDD7DA4C1F}"/>
    <cellStyle name="Output 4_CHECK_FX" xfId="13728" xr:uid="{30D73B84-C406-4427-8F83-A6A12BAA40D7}"/>
    <cellStyle name="Output 5" xfId="13729" xr:uid="{615662A2-E0A1-4EB8-B996-9F28C27D0713}"/>
    <cellStyle name="Output 5 2" xfId="13730" xr:uid="{223998B5-EE89-4181-BA55-1F239EFB805C}"/>
    <cellStyle name="Output 5 2 2" xfId="13731" xr:uid="{6C0BF5D6-233C-405B-A742-A680F472AFA5}"/>
    <cellStyle name="Output 5 2 2 2" xfId="13732" xr:uid="{1BAF7A76-6B2C-4512-9CB8-7B4E03171CC0}"/>
    <cellStyle name="Output 5 2 2 2 2" xfId="13733" xr:uid="{EDC0EAC3-E405-4585-95C7-23EEF74EC586}"/>
    <cellStyle name="Output 5 2 2 2_CHECK_FX" xfId="13734" xr:uid="{139CE2EA-8E2D-4DE0-AA61-9DBE4E328576}"/>
    <cellStyle name="Output 5 2 2 3" xfId="13735" xr:uid="{925E3924-C026-4D71-899F-4DAC90BF74FD}"/>
    <cellStyle name="Output 5 2 2 4" xfId="13736" xr:uid="{B78D4371-36F5-43A6-9482-EF4EB6DD4BC4}"/>
    <cellStyle name="Output 5 2 2_CHECK_FX" xfId="13737" xr:uid="{D44DE276-1FAF-4C56-AD5D-FD14461870D7}"/>
    <cellStyle name="Output 5 2 3" xfId="13738" xr:uid="{120DB862-F98D-4B14-A4FE-00E2CD9B6D1D}"/>
    <cellStyle name="Output 5 2 3 2" xfId="13739" xr:uid="{E644A374-1682-459E-8F96-7E08B837AF2B}"/>
    <cellStyle name="Output 5 2 3 2 2" xfId="13740" xr:uid="{B8C58F46-5062-4D69-8F5F-F5DEB6B4B902}"/>
    <cellStyle name="Output 5 2 3 2_CHECK_FX" xfId="13741" xr:uid="{177BA386-4EB4-43DD-B518-C526BFC55142}"/>
    <cellStyle name="Output 5 2 3 3" xfId="13742" xr:uid="{15286C9F-1002-4A19-87F7-4F6A16DD1AFE}"/>
    <cellStyle name="Output 5 2 3 4" xfId="13743" xr:uid="{CFB5A2DA-59A6-4612-9F57-CFC7204D428C}"/>
    <cellStyle name="Output 5 2 3_CHECK_FX" xfId="13744" xr:uid="{C9B7476A-3D7F-4F22-B024-7095C3BA138C}"/>
    <cellStyle name="Output 5 2 4" xfId="13745" xr:uid="{5AA920A1-508D-4807-BB59-653F796164A8}"/>
    <cellStyle name="Output 5 2 4 2" xfId="13746" xr:uid="{476FE130-1A99-4C98-AE42-81061B2C7CC7}"/>
    <cellStyle name="Output 5 2 4_CHECK_FX" xfId="13747" xr:uid="{812C7A3C-DE86-41CD-946E-F90B5C5D3B2F}"/>
    <cellStyle name="Output 5 2 5" xfId="13748" xr:uid="{FB01E0CA-2F5E-4804-B51D-52AFF03DF366}"/>
    <cellStyle name="Output 5 2 6" xfId="13749" xr:uid="{1FA71D29-0CA5-4D9F-B6A6-3AD76F70FE58}"/>
    <cellStyle name="Output 5 2_CHECK_FX" xfId="13750" xr:uid="{9109536F-03E8-45E6-9BB4-FDDC4C3BEAFB}"/>
    <cellStyle name="Output 5 3" xfId="13751" xr:uid="{E363C3F7-8E30-4740-86BF-2E910354AE05}"/>
    <cellStyle name="Output 5 3 2" xfId="13752" xr:uid="{9198CDDA-9298-471C-B7D9-2D58A85233CC}"/>
    <cellStyle name="Output 5 3 2 2" xfId="13753" xr:uid="{3C353EFD-DA23-42E2-AD58-71906D505C05}"/>
    <cellStyle name="Output 5 3 2_CHECK_FX" xfId="13754" xr:uid="{B6B7B867-40B3-4488-A4A6-BA156F0CAC44}"/>
    <cellStyle name="Output 5 3 3" xfId="13755" xr:uid="{FAB06E11-1A07-42F6-86C9-F75D2BC37F1B}"/>
    <cellStyle name="Output 5 3 4" xfId="13756" xr:uid="{E5A7F9C1-B5D8-4781-9344-175BD93D6476}"/>
    <cellStyle name="Output 5 3_CHECK_FX" xfId="13757" xr:uid="{33C04C9A-303B-412E-BA76-D3EAEA93D0C5}"/>
    <cellStyle name="Output 5 4" xfId="13758" xr:uid="{817C8004-BD16-43E6-B985-702F6652325A}"/>
    <cellStyle name="Output 5 4 2" xfId="13759" xr:uid="{094B57E7-172A-434E-8EC6-125A3979B4EA}"/>
    <cellStyle name="Output 5 4 2 2" xfId="13760" xr:uid="{FF5966C7-7C73-4741-9D4B-D81A2FF5564B}"/>
    <cellStyle name="Output 5 4 2_CHECK_FX" xfId="13761" xr:uid="{E6A836A9-8333-47ED-BBBA-C3036D12B40E}"/>
    <cellStyle name="Output 5 4 3" xfId="13762" xr:uid="{ED03E2C1-25FB-4F55-812C-908A83A7FD71}"/>
    <cellStyle name="Output 5 4 4" xfId="13763" xr:uid="{DBC633FA-D224-4B91-9A46-922399A72460}"/>
    <cellStyle name="Output 5 4_CHECK_FX" xfId="13764" xr:uid="{80716224-506F-4136-B9F0-18507274D1EA}"/>
    <cellStyle name="Output 5 5" xfId="13765" xr:uid="{45567EEC-8D26-47DF-A0E6-FF3704F44784}"/>
    <cellStyle name="Output 5 5 2" xfId="13766" xr:uid="{B853F682-A676-47EF-9B05-2E06361C9C9F}"/>
    <cellStyle name="Output 5 5_CHECK_FX" xfId="13767" xr:uid="{C7B0B9EB-3953-48F0-AF5B-58A6DB665697}"/>
    <cellStyle name="Output 5 6" xfId="13768" xr:uid="{B78A7740-D8B5-41CE-85E7-EA96742EB7E1}"/>
    <cellStyle name="Output 5 7" xfId="13769" xr:uid="{23C5ED3D-8956-4125-8356-DA3B2193A8AD}"/>
    <cellStyle name="Output 5_CHECK_FX" xfId="13770" xr:uid="{491E9A7D-CC9C-4FAF-AE05-5BCB1BFF2ED8}"/>
    <cellStyle name="Output 6" xfId="13771" xr:uid="{2F1F6B12-2204-4A26-A882-2593EA264752}"/>
    <cellStyle name="Output 6 2" xfId="13772" xr:uid="{58A89F46-3556-41B0-B6D7-766E2B9F9190}"/>
    <cellStyle name="Output 6 2 2" xfId="13773" xr:uid="{088F7E12-1035-4A1E-A3FA-9DEA112DBD19}"/>
    <cellStyle name="Output 6 2 2 2" xfId="13774" xr:uid="{2A6F5330-E0F3-4ABB-A17D-3941086F74C7}"/>
    <cellStyle name="Output 6 2 2 2 2" xfId="13775" xr:uid="{C48AC79C-7E55-4470-A936-16E8525AB734}"/>
    <cellStyle name="Output 6 2 2 2_CHECK_FX" xfId="13776" xr:uid="{0457CE2C-1494-4E0A-A1E7-7E52C16A54D2}"/>
    <cellStyle name="Output 6 2 2 3" xfId="13777" xr:uid="{444FA917-E477-4DAC-839F-FCC59E5A97D8}"/>
    <cellStyle name="Output 6 2 2 4" xfId="13778" xr:uid="{FCEAF1D0-F0A0-41F6-B2F5-0626A3F45800}"/>
    <cellStyle name="Output 6 2 2_CHECK_FX" xfId="13779" xr:uid="{56FAD574-40FE-4A93-A93B-8A9CA0C7EBA8}"/>
    <cellStyle name="Output 6 2 3" xfId="13780" xr:uid="{6461B138-51EC-42D9-9106-49B6DD73FAE5}"/>
    <cellStyle name="Output 6 2 3 2" xfId="13781" xr:uid="{AD36E341-CCFC-4277-A25E-D155C2C604BD}"/>
    <cellStyle name="Output 6 2 3 2 2" xfId="13782" xr:uid="{55A10CAB-C346-4E4E-9229-47FD368B9184}"/>
    <cellStyle name="Output 6 2 3 2_CHECK_FX" xfId="13783" xr:uid="{063E7440-2559-441F-93FA-D5420C691130}"/>
    <cellStyle name="Output 6 2 3 3" xfId="13784" xr:uid="{51122729-2326-465A-994E-94350C9CE1A5}"/>
    <cellStyle name="Output 6 2 3 4" xfId="13785" xr:uid="{53BE1695-CDF3-4C52-9970-59D90A5AE254}"/>
    <cellStyle name="Output 6 2 3_CHECK_FX" xfId="13786" xr:uid="{7B58A69D-F9EB-470D-B7F0-57D91D4E1E6F}"/>
    <cellStyle name="Output 6 2 4" xfId="13787" xr:uid="{D5CFFD1C-EA91-4A87-98F3-BDAFA4CAE1EE}"/>
    <cellStyle name="Output 6 2 4 2" xfId="13788" xr:uid="{B76FF8B3-B971-4BE5-8628-720A190972D7}"/>
    <cellStyle name="Output 6 2 4_CHECK_FX" xfId="13789" xr:uid="{4F85B66B-D6AD-45ED-9605-30BBECC27A87}"/>
    <cellStyle name="Output 6 2 5" xfId="13790" xr:uid="{25ADA56C-C78D-4B17-868B-86D8115E6171}"/>
    <cellStyle name="Output 6 2 6" xfId="13791" xr:uid="{959F1FEF-051D-4568-A42C-CD698B5C51DC}"/>
    <cellStyle name="Output 6 2_CHECK_FX" xfId="13792" xr:uid="{94A79791-528E-40AD-9FD3-1151EB7DD6AC}"/>
    <cellStyle name="Output 6 3" xfId="13793" xr:uid="{357992B7-1AB5-4706-A8A4-20AA151BDDF4}"/>
    <cellStyle name="Output 6 3 2" xfId="13794" xr:uid="{ABA60931-A099-4FE2-A550-F5AC8F401187}"/>
    <cellStyle name="Output 6 3 2 2" xfId="13795" xr:uid="{2C64F22E-6739-4084-B9C8-A7DED6C706C8}"/>
    <cellStyle name="Output 6 3 2_CHECK_FX" xfId="13796" xr:uid="{2D91669F-BD74-4E05-9703-845EE06C3216}"/>
    <cellStyle name="Output 6 3 3" xfId="13797" xr:uid="{232EAFC3-0071-4134-9B2D-6DE0297D4400}"/>
    <cellStyle name="Output 6 3 4" xfId="13798" xr:uid="{4E1B0E8A-6EEC-42A1-BF09-EC2EFF104565}"/>
    <cellStyle name="Output 6 3_CHECK_FX" xfId="13799" xr:uid="{723F50F8-F114-4D55-ABAA-D637B15C47E7}"/>
    <cellStyle name="Output 6 4" xfId="13800" xr:uid="{8BF919BC-8728-4D5E-A544-85849FB6A3E6}"/>
    <cellStyle name="Output 6 4 2" xfId="13801" xr:uid="{7636FC9B-F340-40B2-986A-C7124BE8E22A}"/>
    <cellStyle name="Output 6 4 2 2" xfId="13802" xr:uid="{27E8CAF4-A9BD-495D-A7C9-257A9F519861}"/>
    <cellStyle name="Output 6 4 2_CHECK_FX" xfId="13803" xr:uid="{F6F42223-F2CA-41F4-B923-862A18668878}"/>
    <cellStyle name="Output 6 4 3" xfId="13804" xr:uid="{B94EBDF6-0E6D-46C4-A55B-524D760D3053}"/>
    <cellStyle name="Output 6 4 4" xfId="13805" xr:uid="{C0D86432-756E-4395-8A38-94B79D327B3C}"/>
    <cellStyle name="Output 6 4_CHECK_FX" xfId="13806" xr:uid="{9EC65D97-7127-4011-91C9-6FD7D05489F3}"/>
    <cellStyle name="Output 6 5" xfId="13807" xr:uid="{9AAD7F1B-F96F-439E-AF64-B562DC892982}"/>
    <cellStyle name="Output 6 5 2" xfId="13808" xr:uid="{DEB36558-4F26-445F-9335-E574A04891FA}"/>
    <cellStyle name="Output 6 5_CHECK_FX" xfId="13809" xr:uid="{26111C66-4F5B-46AB-8409-1358F40C10B5}"/>
    <cellStyle name="Output 6 6" xfId="13810" xr:uid="{6587AC20-F876-4AD1-8EC7-E7B7C1920D40}"/>
    <cellStyle name="Output 6 7" xfId="13811" xr:uid="{EB3AE9AA-1EA6-4F67-B373-78F09A304462}"/>
    <cellStyle name="Output 6_CHECK_FX" xfId="13812" xr:uid="{584EBD8C-62B1-48B9-B832-AE6B0DF21F6E}"/>
    <cellStyle name="Output 7" xfId="13813" xr:uid="{9C3A3B7B-D957-4710-9941-79B353A00859}"/>
    <cellStyle name="Output 7 2" xfId="13814" xr:uid="{45398AF2-9A18-4BCC-83F8-CC0FC479ADEC}"/>
    <cellStyle name="Output 7 2 2" xfId="13815" xr:uid="{B7E6C779-DF20-4C0C-BB4E-555E2D092912}"/>
    <cellStyle name="Output 7 2 2 2" xfId="13816" xr:uid="{1E620B19-6A5A-486D-BD7D-22803C7CCD25}"/>
    <cellStyle name="Output 7 2 2 2 2" xfId="13817" xr:uid="{DF3C491E-1AB1-482D-BEF5-512AD47BC959}"/>
    <cellStyle name="Output 7 2 2 2_CHECK_FX" xfId="13818" xr:uid="{1101BAB5-172D-4EFD-AD7E-3290C8CA44E1}"/>
    <cellStyle name="Output 7 2 2 3" xfId="13819" xr:uid="{47768679-920B-42C8-AB47-0EA16428141F}"/>
    <cellStyle name="Output 7 2 2 4" xfId="13820" xr:uid="{75791A65-621F-45D6-8EF3-78D44844EE51}"/>
    <cellStyle name="Output 7 2 2_CHECK_FX" xfId="13821" xr:uid="{642F22ED-4B7D-449A-BD2A-38EEE5541042}"/>
    <cellStyle name="Output 7 2 3" xfId="13822" xr:uid="{22807DF7-B1B8-4089-A9BD-E36884900A62}"/>
    <cellStyle name="Output 7 2 3 2" xfId="13823" xr:uid="{7D28F018-8277-475D-A612-5AF95A822050}"/>
    <cellStyle name="Output 7 2 3 2 2" xfId="13824" xr:uid="{DB2A9169-A132-4FC9-BB96-CB50A6B337D4}"/>
    <cellStyle name="Output 7 2 3 2_CHECK_FX" xfId="13825" xr:uid="{C6EBA9F8-1FEA-41DC-83B9-9A6A259CA6E1}"/>
    <cellStyle name="Output 7 2 3 3" xfId="13826" xr:uid="{BF9091E5-230E-4B8B-8728-46559F073711}"/>
    <cellStyle name="Output 7 2 3 4" xfId="13827" xr:uid="{D7E70A53-A5DC-4D91-BDF9-ED1FAF3752D8}"/>
    <cellStyle name="Output 7 2 3_CHECK_FX" xfId="13828" xr:uid="{18025DD7-A070-4982-A6CE-C704B5E029CA}"/>
    <cellStyle name="Output 7 2 4" xfId="13829" xr:uid="{E65978FC-98D6-444E-B41B-2E102E16CE57}"/>
    <cellStyle name="Output 7 2 4 2" xfId="13830" xr:uid="{ECA5ADC1-4AEF-40AB-B671-FBC1B6129C9B}"/>
    <cellStyle name="Output 7 2 4_CHECK_FX" xfId="13831" xr:uid="{951733B5-EC42-49EC-801D-97F5BFD68CC3}"/>
    <cellStyle name="Output 7 2 5" xfId="13832" xr:uid="{ED1B0952-9F9C-4995-B478-147FE36E0CED}"/>
    <cellStyle name="Output 7 2 6" xfId="13833" xr:uid="{F188A954-FAB6-4BB6-A720-D341B7AA30C8}"/>
    <cellStyle name="Output 7 2_CHECK_FX" xfId="13834" xr:uid="{81F8588C-4102-4724-9AFB-C92885F2D6CD}"/>
    <cellStyle name="Output 7 3" xfId="13835" xr:uid="{5C5EF4D9-D0F8-47E9-AB88-A2FEF2DD638E}"/>
    <cellStyle name="Output 7 3 2" xfId="13836" xr:uid="{5DEF710A-C3E8-4AC8-8B0F-DDAFE459D093}"/>
    <cellStyle name="Output 7 3 2 2" xfId="13837" xr:uid="{6A4A6D28-FAD4-46C4-B6D3-D178C97C132A}"/>
    <cellStyle name="Output 7 3 2_CHECK_FX" xfId="13838" xr:uid="{49FAD8FB-D2A7-426F-BEC3-FABC96773B15}"/>
    <cellStyle name="Output 7 3 3" xfId="13839" xr:uid="{37A803EE-B46E-4E9E-8EAA-D1F31A6BA64C}"/>
    <cellStyle name="Output 7 3 4" xfId="13840" xr:uid="{3C942B98-A7CC-4C00-9EB4-A2B7F43C8586}"/>
    <cellStyle name="Output 7 3_CHECK_FX" xfId="13841" xr:uid="{C5F81A0E-C817-4BF9-A041-B1AE3C8C09FD}"/>
    <cellStyle name="Output 7 4" xfId="13842" xr:uid="{66351E00-D72D-44AE-80BC-10243E499CEC}"/>
    <cellStyle name="Output 7 4 2" xfId="13843" xr:uid="{D463DE64-4376-498E-9288-F131536235D4}"/>
    <cellStyle name="Output 7 4 2 2" xfId="13844" xr:uid="{E65C0816-FE24-460F-B8EA-222A571CB56A}"/>
    <cellStyle name="Output 7 4 2_CHECK_FX" xfId="13845" xr:uid="{CEB4C504-8C11-4181-9634-D5D47F88603F}"/>
    <cellStyle name="Output 7 4 3" xfId="13846" xr:uid="{D57AA0DA-D130-4E4C-BE53-A422CCDCE35E}"/>
    <cellStyle name="Output 7 4 4" xfId="13847" xr:uid="{B82268EA-ABDD-4CE9-B18C-58A4D7578786}"/>
    <cellStyle name="Output 7 4_CHECK_FX" xfId="13848" xr:uid="{AE72A8E6-9645-47B5-93B9-5D1003666C7C}"/>
    <cellStyle name="Output 7 5" xfId="13849" xr:uid="{4FAF1159-899C-403A-A50F-6F3B8AFA1060}"/>
    <cellStyle name="Output 7 5 2" xfId="13850" xr:uid="{1CB2B098-6625-47A8-8740-B154E696B119}"/>
    <cellStyle name="Output 7 5_CHECK_FX" xfId="13851" xr:uid="{12331D8A-EDBB-4AC1-8978-7D47069E3BFA}"/>
    <cellStyle name="Output 7 6" xfId="13852" xr:uid="{1D01FD3C-D139-43A6-9137-BFD85599A4DD}"/>
    <cellStyle name="Output 7 7" xfId="13853" xr:uid="{0B50CEFD-AB01-4987-AA2C-C94A1939BC11}"/>
    <cellStyle name="Output 7_CHECK_FX" xfId="13854" xr:uid="{15AD37E6-7323-487B-B801-FFEE50F9F4D8}"/>
    <cellStyle name="Output 8" xfId="13855" xr:uid="{51B15B01-DF37-4958-B037-D605A8A78A58}"/>
    <cellStyle name="Output 8 2" xfId="13856" xr:uid="{C89B952B-A0F1-44A2-AC8C-C0E483C1148E}"/>
    <cellStyle name="Output 8 2 2" xfId="13857" xr:uid="{466131A6-B404-4283-A02D-B40687B628AA}"/>
    <cellStyle name="Output 8 2 2 2" xfId="13858" xr:uid="{83589FAD-BB34-4C7A-9801-1215AE50D196}"/>
    <cellStyle name="Output 8 2 2 2 2" xfId="13859" xr:uid="{5C909F33-6643-44B2-ACB7-DD59A8F9D06F}"/>
    <cellStyle name="Output 8 2 2 2_CHECK_FX" xfId="13860" xr:uid="{E6E750E1-B3BC-4A11-9708-6747DC096701}"/>
    <cellStyle name="Output 8 2 2 3" xfId="13861" xr:uid="{76D6B1AF-275A-49EE-83D5-83FBAA734CB2}"/>
    <cellStyle name="Output 8 2 2 4" xfId="13862" xr:uid="{B5BA4706-7AD4-4B48-899F-B4EF6ADD9BF0}"/>
    <cellStyle name="Output 8 2 2_CHECK_FX" xfId="13863" xr:uid="{6F09C5F1-9D0A-44BD-86A1-4202AA4D4F96}"/>
    <cellStyle name="Output 8 2 3" xfId="13864" xr:uid="{F2A2577B-A27A-418E-899D-811BB351F1A1}"/>
    <cellStyle name="Output 8 2 3 2" xfId="13865" xr:uid="{CE4F788D-DA49-4D25-93F1-0B714E8210A8}"/>
    <cellStyle name="Output 8 2 3 2 2" xfId="13866" xr:uid="{DEC99E1C-5882-4325-81D7-27BE0DA3BCD8}"/>
    <cellStyle name="Output 8 2 3 2_CHECK_FX" xfId="13867" xr:uid="{BACDACC4-D83F-474D-8098-5614F9D6B83D}"/>
    <cellStyle name="Output 8 2 3 3" xfId="13868" xr:uid="{F9EABF99-71F4-46D6-B4BD-1EBED63C8A17}"/>
    <cellStyle name="Output 8 2 3 4" xfId="13869" xr:uid="{F4386169-DD68-41FE-B91D-1221FDBADDA0}"/>
    <cellStyle name="Output 8 2 3_CHECK_FX" xfId="13870" xr:uid="{1FD6A037-C790-4B1D-969C-A85D48D740DC}"/>
    <cellStyle name="Output 8 2 4" xfId="13871" xr:uid="{052FD262-ECD5-4841-AD1A-EFBBB5F6C503}"/>
    <cellStyle name="Output 8 2 4 2" xfId="13872" xr:uid="{09F48846-0359-48DF-9C79-EB45E6D1CFB7}"/>
    <cellStyle name="Output 8 2 4_CHECK_FX" xfId="13873" xr:uid="{6325EB68-BFBE-4E4A-8818-7846096DC328}"/>
    <cellStyle name="Output 8 2 5" xfId="13874" xr:uid="{6A2973AD-015F-4801-B7B9-46262A4FBDC9}"/>
    <cellStyle name="Output 8 2 6" xfId="13875" xr:uid="{4C59A67B-D308-401E-9A2E-7FBED8A4F05C}"/>
    <cellStyle name="Output 8 2_CHECK_FX" xfId="13876" xr:uid="{0AD4822D-F46E-49DD-B562-441A3D629C7A}"/>
    <cellStyle name="Output 8 3" xfId="13877" xr:uid="{D6BF16D2-309E-474C-B6FD-1D7208D0288D}"/>
    <cellStyle name="Output 8 3 2" xfId="13878" xr:uid="{054685BF-B8F9-4EE9-9322-F790B626ECD8}"/>
    <cellStyle name="Output 8 3 2 2" xfId="13879" xr:uid="{552B4B1E-FBBF-42FD-96FA-271C63790129}"/>
    <cellStyle name="Output 8 3 2_CHECK_FX" xfId="13880" xr:uid="{33D27D70-BC94-4B85-B7D1-8E5F613C6B8E}"/>
    <cellStyle name="Output 8 3 3" xfId="13881" xr:uid="{59272178-DDBA-411F-AC82-D6E8C4A82C23}"/>
    <cellStyle name="Output 8 3 4" xfId="13882" xr:uid="{B8BD00BE-CC5D-446C-9D2F-9A1E79958827}"/>
    <cellStyle name="Output 8 3_CHECK_FX" xfId="13883" xr:uid="{2FDA3BA0-204E-4913-8ED0-F426CB705F91}"/>
    <cellStyle name="Output 8 4" xfId="13884" xr:uid="{EC526BED-62D7-49DB-8D2B-683848C77727}"/>
    <cellStyle name="Output 8 4 2" xfId="13885" xr:uid="{3859C093-E1DE-47B5-B64D-71ABDE8E78F4}"/>
    <cellStyle name="Output 8 4 2 2" xfId="13886" xr:uid="{A8913869-2A79-4138-8C38-8076CEF39238}"/>
    <cellStyle name="Output 8 4 2_CHECK_FX" xfId="13887" xr:uid="{E79584D1-63D5-4888-9149-08D53358A0B3}"/>
    <cellStyle name="Output 8 4 3" xfId="13888" xr:uid="{10977EE0-ECA8-4736-B8BE-22D849150ED1}"/>
    <cellStyle name="Output 8 4 4" xfId="13889" xr:uid="{6E38627A-B5F8-4822-8F2E-A4355CEA8181}"/>
    <cellStyle name="Output 8 4_CHECK_FX" xfId="13890" xr:uid="{00883E90-1351-4587-BDE6-119FE304B1DC}"/>
    <cellStyle name="Output 8 5" xfId="13891" xr:uid="{CB382EC3-6867-4ADD-9789-2B3597D12028}"/>
    <cellStyle name="Output 8 5 2" xfId="13892" xr:uid="{AAC29292-5356-470B-8ABC-CB961F7899B2}"/>
    <cellStyle name="Output 8 5_CHECK_FX" xfId="13893" xr:uid="{1022523D-9A1A-43D9-84D0-1A83FCA4CBA2}"/>
    <cellStyle name="Output 8 6" xfId="13894" xr:uid="{400D021F-6857-4739-B1E0-311991CA674B}"/>
    <cellStyle name="Output 8 7" xfId="13895" xr:uid="{BD286D54-6B01-4EA5-8C8F-7C2DB8BF8C56}"/>
    <cellStyle name="Output 8_CHECK_FX" xfId="13896" xr:uid="{7E7C4711-474A-4EE3-83F5-81285C6AD753}"/>
    <cellStyle name="Output 9" xfId="13897" xr:uid="{8CCB5C78-8BBA-4260-85BD-62A822588C35}"/>
    <cellStyle name="Output 9 2" xfId="13898" xr:uid="{BF7FEED7-9018-40B8-9426-2785B93B49F0}"/>
    <cellStyle name="Output 9 2 2" xfId="13899" xr:uid="{05877289-8E7F-4C91-BA62-DD02C2884D79}"/>
    <cellStyle name="Output 9 2_CHECK_FX" xfId="13900" xr:uid="{05EBEDE9-9EDA-4DFE-AF7C-361AF97640FC}"/>
    <cellStyle name="Output 9 3" xfId="13901" xr:uid="{EE5E7A09-29AB-4782-BDDA-D49BAFB184EC}"/>
    <cellStyle name="Output 9 4" xfId="13902" xr:uid="{BD23EEDA-EECF-4801-9789-7AFF456CA78E}"/>
    <cellStyle name="Output 9_CHECK_FX" xfId="13903" xr:uid="{B83C1C7D-6871-4E4C-8125-158B6E7BEFD8}"/>
    <cellStyle name="Page" xfId="13904" xr:uid="{7EB09968-9A4A-44EF-ADD6-09839BFC94CD}"/>
    <cellStyle name="Page Number" xfId="13905" xr:uid="{EE9522AB-DDEB-4E51-A68D-49473E337B4D}"/>
    <cellStyle name="Page_CHECK_FX" xfId="13906" xr:uid="{A155EC8C-3AF1-4CFB-8F89-09129044D854}"/>
    <cellStyle name="Parameter" xfId="13907" xr:uid="{0D6D016D-68A6-4B35-B743-B976BD5B69EE}"/>
    <cellStyle name="Parameter 2" xfId="13908" xr:uid="{9B6B7CD5-5C89-428C-98D9-9D580A5226B9}"/>
    <cellStyle name="Parameter 2 2" xfId="13909" xr:uid="{5A5ED94E-87EF-4E72-9267-68EBA0678FF1}"/>
    <cellStyle name="Parameter 2 2 2" xfId="13910" xr:uid="{DB6E7C55-9B95-46FD-99FE-C9A0A86D9E66}"/>
    <cellStyle name="Parameter 2 2 3" xfId="13911" xr:uid="{5D4DD411-78D4-4E95-9518-EEA907F7966D}"/>
    <cellStyle name="Parameter 2 2 4" xfId="13912" xr:uid="{4577931B-60DF-4D64-9AE6-D17E937E2CAB}"/>
    <cellStyle name="Parameter 2 2 5" xfId="13913" xr:uid="{CE6DD2C4-601B-4142-9676-76A0E7F29C73}"/>
    <cellStyle name="Parameter 2 2_AgeSa_NewFormat" xfId="13914" xr:uid="{4198562F-0838-4094-831A-EF27D40B7CD9}"/>
    <cellStyle name="Parameter 2 3" xfId="13915" xr:uid="{A1978F54-8DEE-4C3F-97E8-2DA1CEA81D0B}"/>
    <cellStyle name="Parameter 2 4" xfId="13916" xr:uid="{92558E68-8D3D-4917-9E24-EF19BF72481D}"/>
    <cellStyle name="Parameter 2 5" xfId="13917" xr:uid="{B72305C1-0B97-4BE5-955A-DA62EAC95754}"/>
    <cellStyle name="Parameter 2 6" xfId="13918" xr:uid="{7F2626AF-CBBF-4DDB-AECA-194D3CEE900D}"/>
    <cellStyle name="Parameter 2_AgeSA" xfId="13919" xr:uid="{281EED3F-3D58-4047-B37B-11F8B9D4AE74}"/>
    <cellStyle name="Parameter 3" xfId="13920" xr:uid="{30D4E4ED-61A7-4CFA-8186-96580318B417}"/>
    <cellStyle name="Parameter 3 2" xfId="13921" xr:uid="{AD1293B2-DC49-449E-A161-654604E65772}"/>
    <cellStyle name="Parameter 3 2 2" xfId="13922" xr:uid="{3D03F3DD-8EE5-4F5F-BC24-FC5786823BD9}"/>
    <cellStyle name="Parameter 3 2 3" xfId="13923" xr:uid="{2501506D-34B7-4144-A6D4-3CF4CB38DE14}"/>
    <cellStyle name="Parameter 3 2 4" xfId="13924" xr:uid="{8F1E0D57-EBAF-44B5-9F55-B661D69E48AF}"/>
    <cellStyle name="Parameter 3 2 5" xfId="13925" xr:uid="{FE039915-0F29-4E20-B0AC-08961BAB26BE}"/>
    <cellStyle name="Parameter 3 2_AgeSa_NewFormat" xfId="13926" xr:uid="{5B0A792C-2149-4647-85C0-54462B9D9EC6}"/>
    <cellStyle name="Parameter 3 3" xfId="13927" xr:uid="{C86D39C7-5E2F-41B0-86AE-4630178244EE}"/>
    <cellStyle name="Parameter 3 4" xfId="13928" xr:uid="{C82C5B3A-08E6-4E18-9726-F5E16748FA03}"/>
    <cellStyle name="Parameter 3 5" xfId="13929" xr:uid="{E4369301-9800-4653-8D27-0823620FDC63}"/>
    <cellStyle name="Parameter 3 6" xfId="13930" xr:uid="{A65D8FBB-D64A-4120-A8E3-195B8D430335}"/>
    <cellStyle name="Parameter 3_AgeSA" xfId="13931" xr:uid="{6A4F4C5C-46DA-4CEA-B605-12D1EA48722F}"/>
    <cellStyle name="Parameter 4" xfId="13932" xr:uid="{645778FF-706D-484B-9032-F018A6CC0E01}"/>
    <cellStyle name="Parameter 4 2" xfId="13933" xr:uid="{65DAB7A2-489D-4DE0-83CD-423081E7AD10}"/>
    <cellStyle name="Parameter 4 2 2" xfId="13934" xr:uid="{C5E18371-74A4-4AFE-9CC7-F7065B700FE8}"/>
    <cellStyle name="Parameter 4 2 3" xfId="13935" xr:uid="{5FE9055D-FB6C-418F-AFA8-4DFD211942E7}"/>
    <cellStyle name="Parameter 4 2 4" xfId="13936" xr:uid="{BADACC1B-E71E-4238-ACCA-7DBC6AB3360E}"/>
    <cellStyle name="Parameter 4 2 5" xfId="13937" xr:uid="{56C87E83-5827-4BFE-912B-009CD90B50CC}"/>
    <cellStyle name="Parameter 4 2_AgeSa_NewFormat" xfId="13938" xr:uid="{32854B39-1808-4C1F-8B3D-E67EF41395D9}"/>
    <cellStyle name="Parameter 4 3" xfId="13939" xr:uid="{8C530B09-92EE-4A80-9443-48186D188AF1}"/>
    <cellStyle name="Parameter 4 4" xfId="13940" xr:uid="{7268E03B-12BE-4978-8F9D-8A0B3B77F161}"/>
    <cellStyle name="Parameter 4 5" xfId="13941" xr:uid="{CCED2545-C5D7-4359-A8A9-3D0E907D99B6}"/>
    <cellStyle name="Parameter 4 6" xfId="13942" xr:uid="{7D0D1703-5785-4203-BE74-3C00C179A523}"/>
    <cellStyle name="Parameter 4_AgeSA" xfId="13943" xr:uid="{A22AFDF6-B701-49C3-A18C-6F8D617FBDA5}"/>
    <cellStyle name="Parameter 5" xfId="13944" xr:uid="{29D281FA-FAA6-4BC9-B209-58D6D17497A6}"/>
    <cellStyle name="Parameter 5 2" xfId="13945" xr:uid="{8C581793-DAB0-450A-B331-ECE3B00A97BF}"/>
    <cellStyle name="Parameter 5 3" xfId="13946" xr:uid="{B5C2DCA4-42C8-4824-B5F5-A4300DE699AE}"/>
    <cellStyle name="Parameter 5 4" xfId="13947" xr:uid="{2DB179F7-D688-4B47-B48D-1E64DA50674D}"/>
    <cellStyle name="Parameter 5 5" xfId="13948" xr:uid="{9C583647-59C8-4E1B-9EF8-A725621EBBED}"/>
    <cellStyle name="Parameter 5_AgeSa_NewFormat" xfId="13949" xr:uid="{9A537B8E-17A7-49B0-AD29-C3D916283616}"/>
    <cellStyle name="Parameter 6" xfId="13950" xr:uid="{B6A7C633-1BFB-487C-99A5-15903C7A4E86}"/>
    <cellStyle name="Parameter 7" xfId="13951" xr:uid="{DF10A5D1-5F6E-4B4D-9E7B-C3E23BBC7488}"/>
    <cellStyle name="Parameter 8" xfId="13952" xr:uid="{0689A1C9-46D3-4C32-84BB-D5DEABF2E2EF}"/>
    <cellStyle name="Parameter 9" xfId="13953" xr:uid="{A943E105-A64C-450B-B155-6D7499251BE8}"/>
    <cellStyle name="Parameter_AgeSA" xfId="13954" xr:uid="{8D5CC32E-0282-459C-9AEB-F2E7607A29BD}"/>
    <cellStyle name="per.style" xfId="13955" xr:uid="{4025D321-C8C6-423C-B833-975CC389E614}"/>
    <cellStyle name="Percen - Biçem1" xfId="13956" xr:uid="{60276B86-6516-454D-B5CA-403F6750169D}"/>
    <cellStyle name="Percen - Biçem1 2" xfId="13957" xr:uid="{C30C376D-E7C4-491C-BAF1-4791F0DD9EC6}"/>
    <cellStyle name="Percen - Biçem1_CHECK_FX" xfId="13958" xr:uid="{4EAB5916-BAAB-49E8-893A-1BE7D474D038}"/>
    <cellStyle name="Percent" xfId="2" builtinId="5"/>
    <cellStyle name="Percent [0]" xfId="13959" xr:uid="{2CFF4BC6-0063-495D-8BF6-765C79B43E67}"/>
    <cellStyle name="Percent [0] 10" xfId="13960" xr:uid="{A9A1806E-3633-450A-AFBE-7ED6CA4924D7}"/>
    <cellStyle name="Percent [0] 2" xfId="13961" xr:uid="{4E9F8810-9982-4189-8980-272EE0CC3DA3}"/>
    <cellStyle name="Percent [0] 3" xfId="13962" xr:uid="{2EEE14CF-EE1B-4163-8FA5-3BF9FB3AA280}"/>
    <cellStyle name="Percent [0] 4" xfId="13963" xr:uid="{F8F3776E-83A4-4848-AFA4-42A6D6CAB9A9}"/>
    <cellStyle name="Percent [0] 5" xfId="13964" xr:uid="{9780B794-350B-474A-9FE6-47F99C15EE07}"/>
    <cellStyle name="Percent [0] 6" xfId="13965" xr:uid="{F2CBF1DA-E49A-4E03-8939-52F255F9492A}"/>
    <cellStyle name="Percent [0] 7" xfId="13966" xr:uid="{B53FEF38-50DD-45E9-9680-804C4CA0BB57}"/>
    <cellStyle name="Percent [0] 8" xfId="13967" xr:uid="{2699C322-4F9A-4BDA-89F1-73EC47CC3D38}"/>
    <cellStyle name="Percent [0] 9" xfId="13968" xr:uid="{F7464ACD-9729-48C6-A6D6-698CFC20F182}"/>
    <cellStyle name="Percent [0]_CHECK_FX" xfId="13969" xr:uid="{39AE6E44-7344-477E-853A-A0745B73699B}"/>
    <cellStyle name="Percent [00]" xfId="13970" xr:uid="{3F980CBE-9F0A-4DD1-B36C-E4602661B860}"/>
    <cellStyle name="Percent [2]" xfId="13971" xr:uid="{D4398146-8307-440B-9C9C-934283AB9B97}"/>
    <cellStyle name="Percent [2] 10" xfId="13972" xr:uid="{3F4F0275-2494-4EC2-A79E-71A0DCE48880}"/>
    <cellStyle name="Percent [2] 2" xfId="13973" xr:uid="{628F421B-F5F1-4128-97C7-6AD4E59890EA}"/>
    <cellStyle name="Percent [2] 3" xfId="13974" xr:uid="{B653917B-5F02-4222-9434-8882963CE5C2}"/>
    <cellStyle name="Percent [2] 4" xfId="13975" xr:uid="{204A394F-6D1D-410F-9EAD-A5066D5FA3BF}"/>
    <cellStyle name="Percent [2] 5" xfId="13976" xr:uid="{24ED1E91-D33E-44FB-B99F-6617735DC348}"/>
    <cellStyle name="Percent [2] 6" xfId="13977" xr:uid="{B786763A-BE40-40FD-A7A0-67006C3BB925}"/>
    <cellStyle name="Percent [2] 7" xfId="13978" xr:uid="{0D7847EE-4750-489D-968B-BA254C74E54F}"/>
    <cellStyle name="Percent [2] 8" xfId="13979" xr:uid="{264E32F3-8F7A-441B-9DCA-6D2357517E0F}"/>
    <cellStyle name="Percent [2] 9" xfId="13980" xr:uid="{3A9505DF-1B0A-4FCC-A0A1-7C05F0D5979F}"/>
    <cellStyle name="Percent [2]_CHECK_FX" xfId="13981" xr:uid="{7A2F0968-7685-4B6F-BA5B-8C79313A9142}"/>
    <cellStyle name="Percent 10" xfId="13982" xr:uid="{05B17FA1-2805-44B8-B6F8-6424922F46CB}"/>
    <cellStyle name="Percent 10 2" xfId="13983" xr:uid="{855897A4-A1E9-4F3E-994B-EBF4DCB01F3D}"/>
    <cellStyle name="Percent 10 3" xfId="13984" xr:uid="{70B0731C-C1A1-434F-B5E2-372F4DFDEDFD}"/>
    <cellStyle name="Percent 10 4" xfId="13985" xr:uid="{3A0F02A6-FF18-4924-87EF-CE2606605E22}"/>
    <cellStyle name="Percent 10 5" xfId="13986" xr:uid="{023E5FC0-60E9-4FD9-815C-B53AAFA7E3A1}"/>
    <cellStyle name="Percent 10_AgeSa_NewFormat" xfId="13987" xr:uid="{814A4B35-0AD9-4697-A5C4-46D23030774F}"/>
    <cellStyle name="Percent 11" xfId="13988" xr:uid="{C740A3D0-CEF8-4B3D-8259-A3F0FCE537F7}"/>
    <cellStyle name="Percent 11 2" xfId="13989" xr:uid="{F51FC56E-AB4D-4B5E-BBFE-34352EC6D229}"/>
    <cellStyle name="Percent 11 3" xfId="13990" xr:uid="{5A04A53B-1C28-4AF6-92BD-DD5C95B6FA05}"/>
    <cellStyle name="Percent 11 4" xfId="13991" xr:uid="{C22D8338-3674-4823-8F4A-7FCD35A5E6B6}"/>
    <cellStyle name="Percent 11 5" xfId="13992" xr:uid="{30135B69-BC5D-4C2B-9BA5-4FB1C0FFFCC0}"/>
    <cellStyle name="Percent 11 6" xfId="13993" xr:uid="{D8DC0534-100C-463B-B7F4-E7E8B3DC8A67}"/>
    <cellStyle name="Percent 11_AgeSa_NewFormat" xfId="13994" xr:uid="{69412E2A-B4E1-4562-B4B7-C4D7DC19A992}"/>
    <cellStyle name="Percent 12" xfId="13995" xr:uid="{C9B12AEF-5A6B-43B3-8458-17958086F0FD}"/>
    <cellStyle name="Percent 13" xfId="13996" xr:uid="{7F59FD88-41EF-4DAB-BB3E-E3D84141ACA2}"/>
    <cellStyle name="Percent 14" xfId="13997" xr:uid="{4ABB2824-2E83-49A9-8518-E8D15D954DF6}"/>
    <cellStyle name="Percent 15" xfId="13998" xr:uid="{04B47135-9CE6-4582-B8F7-5EA29E425CAD}"/>
    <cellStyle name="Percent 16" xfId="13999" xr:uid="{41EBDA76-BDEC-4E29-A9D1-D9867903DF1B}"/>
    <cellStyle name="Percent 17" xfId="14000" xr:uid="{1878E4EA-2F05-407F-8553-53C981F49D0C}"/>
    <cellStyle name="Percent 18" xfId="14001" xr:uid="{F0276853-535C-4A06-87A7-163E7859D92C}"/>
    <cellStyle name="Percent 19" xfId="14002" xr:uid="{3C9DB8AA-3027-49C9-825D-ECDD5BE7C962}"/>
    <cellStyle name="Percent 2" xfId="19" xr:uid="{25623101-95F2-47E7-A9AF-651B3ED86743}"/>
    <cellStyle name="Percent 2 10" xfId="14003" xr:uid="{F4D425D0-D1F5-4BC1-B454-EAB161A8FCBF}"/>
    <cellStyle name="Percent 2 11" xfId="14004" xr:uid="{F44C4495-5A89-4E47-81EE-5493F1497927}"/>
    <cellStyle name="Percent 2 12" xfId="14005" xr:uid="{5F4154D7-A524-493A-A9B5-4ACD65D6D46D}"/>
    <cellStyle name="Percent 2 13" xfId="14006" xr:uid="{A2F3D00E-C613-457A-A7CE-C3012621AE75}"/>
    <cellStyle name="Percent 2 2" xfId="14007" xr:uid="{3FAA90F5-3B93-4786-B920-562451AC9EFA}"/>
    <cellStyle name="Percent 2 2 10" xfId="15646" xr:uid="{09DDDCE2-511B-48BA-9893-D0AD5354F320}"/>
    <cellStyle name="Percent 2 2 2" xfId="14008" xr:uid="{499ECB57-2BC6-497A-8B72-8DE59354E4F0}"/>
    <cellStyle name="Percent 2 2 2 2" xfId="14009" xr:uid="{9C4C99E9-F6D7-4D56-A276-0E2B726B3754}"/>
    <cellStyle name="Percent 2 2 2 3" xfId="14010" xr:uid="{D8F92989-4C31-4E97-9330-3048517BEB71}"/>
    <cellStyle name="Percent 2 2 2 4" xfId="14011" xr:uid="{14CEB97A-B48F-47D7-AE55-F47520249E41}"/>
    <cellStyle name="Percent 2 2 2 5" xfId="14012" xr:uid="{7677C708-66F5-4094-88B0-94C35879FBF2}"/>
    <cellStyle name="Percent 2 2 2_AgeSa_NewFormat" xfId="14013" xr:uid="{3258270E-8754-4174-83AA-10F3546DDC12}"/>
    <cellStyle name="Percent 2 2 3" xfId="14014" xr:uid="{C39E54A2-770C-4131-971E-9E23446E2A89}"/>
    <cellStyle name="Percent 2 2 4" xfId="15654" xr:uid="{305D85C7-D18B-4E1B-B86C-4EFA7E55C026}"/>
    <cellStyle name="Percent 2 2 5" xfId="15670" xr:uid="{02F30ADA-AFA7-47FC-867C-BE25E5F63234}"/>
    <cellStyle name="Percent 2 2 6" xfId="15664" xr:uid="{EFE58AE0-6288-4E7F-A178-EE392DFC7102}"/>
    <cellStyle name="Percent 2 2 7" xfId="15667" xr:uid="{FEE9493A-7FB5-455D-BDEA-4D10A1143192}"/>
    <cellStyle name="Percent 2 2 8" xfId="15679" xr:uid="{B63A6B77-9E8B-4C35-8781-C45907C0244E}"/>
    <cellStyle name="Percent 2 2 9" xfId="15672" xr:uid="{1FF9898B-0C31-4ED6-B521-C87551AFD0E9}"/>
    <cellStyle name="Percent 2 2_AgeSa_NewFormat" xfId="14015" xr:uid="{E514B4BC-B99F-477D-9605-A60C646E8B07}"/>
    <cellStyle name="Percent 2 3" xfId="14016" xr:uid="{D80A5CE5-853A-4658-811F-E1AD18124F95}"/>
    <cellStyle name="Percent 2 3 2" xfId="14017" xr:uid="{DB76B326-7F55-4442-958A-DD40B57095C8}"/>
    <cellStyle name="Percent 2 3_AgeSa_NewFormat" xfId="14018" xr:uid="{2D9B0619-6592-458E-AEB3-C1776FE7B7BF}"/>
    <cellStyle name="Percent 2 4" xfId="14019" xr:uid="{F2254689-DEB9-4985-87A8-52B0049DD9E2}"/>
    <cellStyle name="Percent 2 4 2" xfId="14020" xr:uid="{6DCED03F-24F9-49E7-99B3-2BCA5F44BC9C}"/>
    <cellStyle name="Percent 2 4_AgeSa_NewFormat" xfId="14021" xr:uid="{DACC5E0D-4715-4D9D-9244-A48093C79873}"/>
    <cellStyle name="Percent 2 5" xfId="14022" xr:uid="{4F9B86F8-DC6A-4D9B-9ED6-0F5313F1EF57}"/>
    <cellStyle name="Percent 2 6" xfId="14023" xr:uid="{D9AB2BEB-006C-4855-8175-EE630BBCAF78}"/>
    <cellStyle name="Percent 2 6 2" xfId="14024" xr:uid="{9F0634AC-AC85-49B5-9540-409125C2FA5B}"/>
    <cellStyle name="Percent 2 6 2 2" xfId="14025" xr:uid="{9A1AF360-C56F-41C4-BDAE-DB99271A6DDF}"/>
    <cellStyle name="Percent 2 6 2 3" xfId="14026" xr:uid="{8A599E3E-D187-4EF0-A8FF-D3DBA9078381}"/>
    <cellStyle name="Percent 2 6 2 4" xfId="14027" xr:uid="{4F0B61CF-F83A-42D8-8D57-625985AE15F0}"/>
    <cellStyle name="Percent 2 6 2 5" xfId="14028" xr:uid="{CAD85CAC-9CE1-437B-BEDF-FB321361486F}"/>
    <cellStyle name="Percent 2 6 2_AgeSa_NewFormat" xfId="14029" xr:uid="{B9F0CBB1-9CE9-452D-9702-545A0EE8B2C9}"/>
    <cellStyle name="Percent 2 6 3" xfId="14030" xr:uid="{093F6686-28F1-4CE0-ACF6-2397DEBEE74D}"/>
    <cellStyle name="Percent 2 6 4" xfId="14031" xr:uid="{284D74EE-0072-47D1-9E14-B85AE29558C4}"/>
    <cellStyle name="Percent 2 6 5" xfId="14032" xr:uid="{9369E1B3-4DA3-4FBF-A0DA-D850CF7625C4}"/>
    <cellStyle name="Percent 2 6 6" xfId="14033" xr:uid="{CEECDB26-D2A8-4F8A-AA94-E717B63BC184}"/>
    <cellStyle name="Percent 2 6_AgeSa_NewFormat" xfId="14034" xr:uid="{31071C7A-56E8-4BCD-8C81-FF7F508B5ABB}"/>
    <cellStyle name="Percent 2 7" xfId="14035" xr:uid="{3FA1C135-FFAD-4F4D-936D-CF4C2D7E61AD}"/>
    <cellStyle name="Percent 2 8" xfId="14036" xr:uid="{09134CB9-04A0-4EDD-8482-C13CA694D214}"/>
    <cellStyle name="Percent 2 9" xfId="14037" xr:uid="{16706225-A1D4-45AE-B978-2ADC0923282D}"/>
    <cellStyle name="Percent 2_AFLI" xfId="14038" xr:uid="{2A3D0C39-3DA9-4B02-A6C1-2FDBFC693033}"/>
    <cellStyle name="Percent 20" xfId="14039" xr:uid="{70749DB2-FA0C-48EA-B751-30F746F71742}"/>
    <cellStyle name="Percent 21" xfId="14040" xr:uid="{9C7CB5F8-7448-4958-B01A-0A383A49BDE4}"/>
    <cellStyle name="Percent 22" xfId="14041" xr:uid="{B70B5942-E834-4E67-85F9-7850C4D6A2A2}"/>
    <cellStyle name="Percent 23" xfId="14042" xr:uid="{359D0914-4F53-456B-88C5-8BA1E494D24A}"/>
    <cellStyle name="Percent 24" xfId="14043" xr:uid="{31F74B84-48B3-4FB3-836C-D549FCA20F23}"/>
    <cellStyle name="Percent 25" xfId="14044" xr:uid="{02BFC8BD-9AC6-458D-A21E-1EF478B1128C}"/>
    <cellStyle name="Percent 26" xfId="14045" xr:uid="{EEC0A65C-6F61-4D71-AA7E-E1CDCF60A375}"/>
    <cellStyle name="Percent 27" xfId="14046" xr:uid="{DA77E0B1-5101-4208-B144-6BF3ADD00601}"/>
    <cellStyle name="Percent 28" xfId="14047" xr:uid="{506E790C-33C4-4DF1-9360-87C30DE917E1}"/>
    <cellStyle name="Percent 29" xfId="14048" xr:uid="{58D331FB-08CA-4560-9A5B-4773E2EFC74A}"/>
    <cellStyle name="Percent 3" xfId="14049" xr:uid="{FEEA332D-13FF-4E1A-A942-EE4A7B21E58F}"/>
    <cellStyle name="Percent 3 10" xfId="14050" xr:uid="{743C0DCB-33E3-47EF-912E-73DB4BE404BF}"/>
    <cellStyle name="Percent 3 11" xfId="14051" xr:uid="{36934727-28EC-4D27-B3EA-548295F4A099}"/>
    <cellStyle name="Percent 3 12" xfId="14052" xr:uid="{481A5D3B-8AB0-4212-96B0-C97EF867A2E8}"/>
    <cellStyle name="Percent 3 13" xfId="14053" xr:uid="{8EC0EA61-3C8C-49E5-A258-234EC520612F}"/>
    <cellStyle name="Percent 3 14" xfId="14054" xr:uid="{657BAD56-188C-4A6B-838B-F0A4095748F8}"/>
    <cellStyle name="Percent 3 15" xfId="14055" xr:uid="{75518ACC-3B31-49A3-B01C-49C117B5E51D}"/>
    <cellStyle name="Percent 3 16" xfId="14056" xr:uid="{69340402-3FD4-48A5-92C0-16573E938789}"/>
    <cellStyle name="Percent 3 17" xfId="14057" xr:uid="{DE56A283-CD23-42A6-A9EA-B233A5FF369B}"/>
    <cellStyle name="Percent 3 18" xfId="14058" xr:uid="{F64C622E-2F83-47EB-AB6E-B4B57848445C}"/>
    <cellStyle name="Percent 3 19" xfId="14059" xr:uid="{9552F238-614A-43A9-A0D8-29519B1EADD5}"/>
    <cellStyle name="Percent 3 2" xfId="14060" xr:uid="{AA2A1EBE-F655-4177-BB45-BFA372CF388E}"/>
    <cellStyle name="Percent 3 2 10" xfId="14061" xr:uid="{89CAF70F-1837-40A3-B45A-18288C57002D}"/>
    <cellStyle name="Percent 3 2 11" xfId="14062" xr:uid="{173926C2-B4D9-4AD3-B4CD-9E51C4012923}"/>
    <cellStyle name="Percent 3 2 12" xfId="14063" xr:uid="{E0AD3430-4665-49F0-81B6-690AC909E710}"/>
    <cellStyle name="Percent 3 2 13" xfId="14064" xr:uid="{DAC440E5-8D29-4A45-823F-756FED2323B4}"/>
    <cellStyle name="Percent 3 2 14" xfId="15753" xr:uid="{0C0BF8AD-8DFD-43C1-9AD1-1C498FF71DC6}"/>
    <cellStyle name="Percent 3 2 2" xfId="14065" xr:uid="{BBE10941-CE3E-43BA-91E3-EF9B0EBCDDD3}"/>
    <cellStyle name="Percent 3 2 2 2" xfId="14066" xr:uid="{FF27EAB1-7CBB-472F-851D-33DCF20C612F}"/>
    <cellStyle name="Percent 3 2 2 3" xfId="14067" xr:uid="{2FE03CCB-0B55-419B-8DCE-00C9D7CAF49E}"/>
    <cellStyle name="Percent 3 2 2 4" xfId="14068" xr:uid="{B204E801-83AE-4054-9FE4-EBBE440556A4}"/>
    <cellStyle name="Percent 3 2 2 5" xfId="14069" xr:uid="{085A3D05-1227-4E31-A11E-F3CA5F574467}"/>
    <cellStyle name="Percent 3 2 2_AgeSa_NewFormat" xfId="14070" xr:uid="{7D4A3A82-B1EC-472A-99FE-5FCC4601DEBC}"/>
    <cellStyle name="Percent 3 2 3" xfId="14071" xr:uid="{379BD63D-6C02-4B35-AA96-C70D182DB20D}"/>
    <cellStyle name="Percent 3 2 4" xfId="14072" xr:uid="{3E34EC25-072C-4D48-94D7-37A294A03584}"/>
    <cellStyle name="Percent 3 2 5" xfId="14073" xr:uid="{B64D49EF-F11C-45C4-96EF-330A8023D1EE}"/>
    <cellStyle name="Percent 3 2 6" xfId="14074" xr:uid="{82BB555C-BF2B-4733-928C-EF7F53EB1A65}"/>
    <cellStyle name="Percent 3 2 7" xfId="14075" xr:uid="{70C0A408-F430-4C41-952D-A8C461C1D97D}"/>
    <cellStyle name="Percent 3 2 8" xfId="14076" xr:uid="{8651F06A-C106-4934-A2FA-52030B84EB7D}"/>
    <cellStyle name="Percent 3 2 9" xfId="14077" xr:uid="{86F19C11-DDFD-4A1C-A607-E860E60471F2}"/>
    <cellStyle name="Percent 3 2_AFLI" xfId="14078" xr:uid="{DC29DD60-C580-4D9C-9364-7DCA74C4E72D}"/>
    <cellStyle name="Percent 3 20" xfId="14079" xr:uid="{B78E63C9-7B25-43F9-BCB1-98A32ECC228C}"/>
    <cellStyle name="Percent 3 21" xfId="14080" xr:uid="{57517446-5970-45B3-8097-7188C74968DD}"/>
    <cellStyle name="Percent 3 22" xfId="14081" xr:uid="{85D1597D-DBE9-46CE-A1C6-B2939E37A7DE}"/>
    <cellStyle name="Percent 3 23" xfId="14082" xr:uid="{5281B862-1476-419F-BBDA-588AEE51E45D}"/>
    <cellStyle name="Percent 3 24" xfId="14083" xr:uid="{0EF37514-8709-427B-BC57-EE4A407139DF}"/>
    <cellStyle name="Percent 3 25" xfId="14084" xr:uid="{27AA777E-427F-491B-A878-514AF621E41E}"/>
    <cellStyle name="Percent 3 26" xfId="15730" xr:uid="{C4935CD0-A99C-4E90-B734-F768A2B8FA73}"/>
    <cellStyle name="Percent 3 3" xfId="14085" xr:uid="{4E57D2DB-FE0C-4B14-92B2-B0E686E5EEC4}"/>
    <cellStyle name="Percent 3 3 2" xfId="14086" xr:uid="{4E4D176C-4B8A-4542-9CE4-0B1CB6648499}"/>
    <cellStyle name="Percent 3 3 3" xfId="14087" xr:uid="{E2FEF4A5-C148-4FC3-A5F7-99F44058228B}"/>
    <cellStyle name="Percent 3 3 4" xfId="14088" xr:uid="{3A73C166-27F2-4EF6-B78D-3B68D28D70F5}"/>
    <cellStyle name="Percent 3 3 5" xfId="14089" xr:uid="{1B32FFB8-CFBA-4FED-9A2C-F854A9B0B584}"/>
    <cellStyle name="Percent 3 3 6" xfId="14090" xr:uid="{F38F8E42-89B0-47F4-8D7D-361CCE0C3D67}"/>
    <cellStyle name="Percent 3 3 7" xfId="15768" xr:uid="{47FCA0B8-DEE9-48B3-AEA9-D81F2A4C11A3}"/>
    <cellStyle name="Percent 3 3_AgeSa_NewFormat" xfId="14091" xr:uid="{4C6B128E-F3CC-4ABB-B777-D90FC7C4A25A}"/>
    <cellStyle name="Percent 3 4" xfId="14092" xr:uid="{C4AE32AC-BF15-4BE1-B0D3-FD52D9B82F2D}"/>
    <cellStyle name="Percent 3 4 2" xfId="14093" xr:uid="{857DA02E-0CD2-4799-9E24-C815749044DE}"/>
    <cellStyle name="Percent 3 4 2 2" xfId="14094" xr:uid="{BAFD71E9-E64D-4B2B-888F-2BC12EFDCCBB}"/>
    <cellStyle name="Percent 3 4 2 3" xfId="14095" xr:uid="{EEF98C4B-2612-43A5-83B1-A47997759FEA}"/>
    <cellStyle name="Percent 3 4 2 4" xfId="14096" xr:uid="{91369240-E50A-4550-B5A3-ED42162C0713}"/>
    <cellStyle name="Percent 3 4 2 5" xfId="14097" xr:uid="{5BB01183-3AD8-47C5-A930-23397F2E9CFF}"/>
    <cellStyle name="Percent 3 4 2_AgeSa_NewFormat" xfId="14098" xr:uid="{3DF7FD7F-AB02-4EB2-A463-5CB7F796F8FD}"/>
    <cellStyle name="Percent 3 4 3" xfId="14099" xr:uid="{90207009-31D9-4FB4-ADDB-8B88D334C315}"/>
    <cellStyle name="Percent 3 4 4" xfId="14100" xr:uid="{4E7126E4-964F-455D-AEFD-758F91C3BD5C}"/>
    <cellStyle name="Percent 3 4 5" xfId="14101" xr:uid="{2AB805A3-215C-4601-A4B7-E9CFEAB8F385}"/>
    <cellStyle name="Percent 3 4 6" xfId="14102" xr:uid="{8B50D4E4-B2F1-4EBB-B8FB-42FAD65A82A3}"/>
    <cellStyle name="Percent 3 4_AgeSa_NewFormat" xfId="14103" xr:uid="{D80DBED6-DC78-4E77-AC1F-9D75BDB07B30}"/>
    <cellStyle name="Percent 3 5" xfId="14104" xr:uid="{F808A2BB-9569-46AE-932F-A224C86A1067}"/>
    <cellStyle name="Percent 3 6" xfId="14105" xr:uid="{4D9B4759-A914-4313-A7C9-FB793CC9F512}"/>
    <cellStyle name="Percent 3 6 2" xfId="14106" xr:uid="{E76B0842-0B30-4C93-B097-3B0BA77A9B5A}"/>
    <cellStyle name="Percent 3 6 2 2" xfId="14107" xr:uid="{CA66F8EB-2031-44A6-9F55-A94BAF5E2BA8}"/>
    <cellStyle name="Percent 3 6 2 3" xfId="14108" xr:uid="{79BD2275-D579-4FF2-B397-66F61A5CA0D5}"/>
    <cellStyle name="Percent 3 6 2 4" xfId="14109" xr:uid="{1E617DBD-FA63-4C76-90F5-2F695D5A102D}"/>
    <cellStyle name="Percent 3 6 2 5" xfId="14110" xr:uid="{4EAC2629-3FAE-4C3D-BADA-BF7A8D08EE3D}"/>
    <cellStyle name="Percent 3 6 2_AgeSa_NewFormat" xfId="14111" xr:uid="{833D5369-C94E-4684-B17C-A62EFE103A80}"/>
    <cellStyle name="Percent 3 6 3" xfId="14112" xr:uid="{C309FCA1-5B57-46B7-9C4E-06CFE8F06A34}"/>
    <cellStyle name="Percent 3 6 4" xfId="14113" xr:uid="{B88788D4-CC5B-4CB2-8893-1892B17DA413}"/>
    <cellStyle name="Percent 3 6 5" xfId="14114" xr:uid="{4925C896-18C0-455A-8B0B-657339FD660B}"/>
    <cellStyle name="Percent 3 6 6" xfId="14115" xr:uid="{78E405BD-97AA-46F0-8103-007D223CD18B}"/>
    <cellStyle name="Percent 3 6_AgeSa_NewFormat" xfId="14116" xr:uid="{C0E7EA4F-D42F-4F37-9A65-EA4D1BD4B12A}"/>
    <cellStyle name="Percent 3 7" xfId="14117" xr:uid="{E0048013-F1C5-4575-A9C6-F415CBA44A16}"/>
    <cellStyle name="Percent 3 7 2" xfId="15653" xr:uid="{E099F3AF-590A-424D-8E60-903401B7B5C5}"/>
    <cellStyle name="Percent 3 8" xfId="14118" xr:uid="{34882AC1-2A99-4550-8374-1652A82E90AA}"/>
    <cellStyle name="Percent 3 9" xfId="14119" xr:uid="{09EDA15B-DD23-41D6-9DF3-CB90A8DCCE71}"/>
    <cellStyle name="Percent 3_AFLI" xfId="14120" xr:uid="{219E4958-6715-419A-A470-CCECFEF9EF3C}"/>
    <cellStyle name="Percent 30" xfId="14121" xr:uid="{DDA95FBC-063A-4E80-A218-DDAEE89A1862}"/>
    <cellStyle name="Percent 31" xfId="14122" xr:uid="{B7B43AE8-18D6-4D8D-939D-5CDB1AFA0D09}"/>
    <cellStyle name="Percent 32" xfId="14123" xr:uid="{0A0BB5E7-8BB9-43EF-B1AD-969F1F536C23}"/>
    <cellStyle name="Percent 33" xfId="14124" xr:uid="{43126C2E-424B-43F2-A375-7F5AD8D143FA}"/>
    <cellStyle name="Percent 34" xfId="14125" xr:uid="{3EF8BC0A-D63B-4980-AF83-3049AD301577}"/>
    <cellStyle name="Percent 35" xfId="14126" xr:uid="{FEAA6721-ABA2-42CE-A82E-6FC2E375A05D}"/>
    <cellStyle name="Percent 36" xfId="14127" xr:uid="{FB613D58-C579-48F9-B989-87855EE943EB}"/>
    <cellStyle name="Percent 37" xfId="14128" xr:uid="{398BCAB3-BDC4-4EB7-B7B7-CFC634978EF4}"/>
    <cellStyle name="Percent 38" xfId="14129" xr:uid="{69BF23A9-380F-414E-84F8-AB321AD10CAF}"/>
    <cellStyle name="Percent 39" xfId="14130" xr:uid="{100EF817-2F1D-4A91-99F3-A150CF598EFD}"/>
    <cellStyle name="Percent 4" xfId="14131" xr:uid="{6ECE1F59-D2F9-4929-9302-3BF8EDD99FDD}"/>
    <cellStyle name="Percent 4 10" xfId="14132" xr:uid="{A584CB4B-E11D-4A1A-AC86-BA0871A6BD1A}"/>
    <cellStyle name="Percent 4 11" xfId="14133" xr:uid="{77BA5A52-D496-4E2A-BF1C-754C2F05F2C3}"/>
    <cellStyle name="Percent 4 12" xfId="14134" xr:uid="{596BC23C-CC0A-47F4-AFFE-19035433AC1D}"/>
    <cellStyle name="Percent 4 13" xfId="14135" xr:uid="{5540629E-79F5-4F77-9176-9AD0AF7A03C9}"/>
    <cellStyle name="Percent 4 14" xfId="14136" xr:uid="{4F0D4EAF-46C6-43F4-B5F2-0DECFA7D215C}"/>
    <cellStyle name="Percent 4 15" xfId="14137" xr:uid="{6D3535CC-7FED-4281-B82E-45D114DC1144}"/>
    <cellStyle name="Percent 4 16" xfId="14138" xr:uid="{9924DCC0-2D63-4B79-8C8A-4668CEBEF013}"/>
    <cellStyle name="Percent 4 17" xfId="14139" xr:uid="{727F082E-B79A-4786-817D-F14325D6676F}"/>
    <cellStyle name="Percent 4 18" xfId="14140" xr:uid="{C161BB80-30BE-4A2E-A855-DB7C09B574A8}"/>
    <cellStyle name="Percent 4 19" xfId="15731" xr:uid="{C63746F0-635E-4E31-86F3-4765CB7A87AC}"/>
    <cellStyle name="Percent 4 2" xfId="14141" xr:uid="{597DD897-788E-4222-BE45-FA26C341C9B2}"/>
    <cellStyle name="Percent 4 2 10" xfId="14142" xr:uid="{79CAFE73-1D80-41E7-9215-8FBF3A341609}"/>
    <cellStyle name="Percent 4 2 11" xfId="14143" xr:uid="{7FADAF63-F4B6-49F4-81E3-B26F21D2F20F}"/>
    <cellStyle name="Percent 4 2 12" xfId="14144" xr:uid="{F1E17FD8-B27A-47C0-B6DB-69CDA8652643}"/>
    <cellStyle name="Percent 4 2 13" xfId="14145" xr:uid="{4DB33DA7-51E8-4F62-8901-0723C2971AE0}"/>
    <cellStyle name="Percent 4 2 14" xfId="14146" xr:uid="{0FB8B001-CC5A-42C4-91E6-36C58A8935E0}"/>
    <cellStyle name="Percent 4 2 15" xfId="14147" xr:uid="{BAC7A2A3-BA05-493B-9176-F74375EFC961}"/>
    <cellStyle name="Percent 4 2 16" xfId="14148" xr:uid="{10BEF198-A98F-4D04-9976-BE05B353C1B4}"/>
    <cellStyle name="Percent 4 2 17" xfId="14149" xr:uid="{B514C85A-53C5-44FF-9D42-D8CADC88A563}"/>
    <cellStyle name="Percent 4 2 18" xfId="15754" xr:uid="{3372F8A1-91D7-4343-97EA-7FE86526F443}"/>
    <cellStyle name="Percent 4 2 2" xfId="14150" xr:uid="{CF467030-CB06-4CB1-BA98-3758BA7625F5}"/>
    <cellStyle name="Percent 4 2 2 2" xfId="14151" xr:uid="{3BEEEC7F-888A-40FB-BAF6-3BBCCA67C9D8}"/>
    <cellStyle name="Percent 4 2 2 3" xfId="14152" xr:uid="{8067EB50-512C-4184-B65A-F2431CAECFE8}"/>
    <cellStyle name="Percent 4 2 2 4" xfId="14153" xr:uid="{ACF8FC82-ED8B-4EE7-A1FA-13335BF8DCBC}"/>
    <cellStyle name="Percent 4 2 2 5" xfId="14154" xr:uid="{8A2D689C-D93B-46A0-A7DC-34CD24D0993B}"/>
    <cellStyle name="Percent 4 2 2 6" xfId="14155" xr:uid="{432A004F-F68D-4195-A7A9-E0C2335E1664}"/>
    <cellStyle name="Percent 4 2 2 7" xfId="15769" xr:uid="{5DEA58D9-4A86-4880-B884-4569093702F5}"/>
    <cellStyle name="Percent 4 2 2_Gross Inflow (@ageas share)" xfId="14156" xr:uid="{5012F73F-A786-49DB-B132-B5DAE54FDBA9}"/>
    <cellStyle name="Percent 4 2 3" xfId="14157" xr:uid="{3E2ABA39-90BC-4982-8BF3-A669360CBFF9}"/>
    <cellStyle name="Percent 4 2 4" xfId="14158" xr:uid="{C8606E95-FFC9-49CF-9671-9EA886AA92E2}"/>
    <cellStyle name="Percent 4 2 5" xfId="14159" xr:uid="{5C744569-C008-4FD8-9B8E-EA8AA5BE0B54}"/>
    <cellStyle name="Percent 4 2 6" xfId="14160" xr:uid="{9A1C3DE5-935F-4F64-9073-9D08C5D88885}"/>
    <cellStyle name="Percent 4 2 7" xfId="14161" xr:uid="{FF28B25E-C455-4936-8A7A-47B3358DBB5D}"/>
    <cellStyle name="Percent 4 2 8" xfId="14162" xr:uid="{EE46526E-7FB7-456F-BDE1-BCA3F2A272CD}"/>
    <cellStyle name="Percent 4 2 9" xfId="14163" xr:uid="{0E0B1D5A-B22F-465B-9BCB-EA07FC435790}"/>
    <cellStyle name="Percent 4 2_AFLI" xfId="14164" xr:uid="{52D625B2-BC1E-449C-A648-D7B0771ADBD0}"/>
    <cellStyle name="Percent 4 3" xfId="14165" xr:uid="{B9220696-BFB9-4147-9DFE-F8FBFA09276C}"/>
    <cellStyle name="Percent 4 3 2" xfId="14166" xr:uid="{012E66F3-8DF8-48EA-B36D-7C53E4ED5FBB}"/>
    <cellStyle name="Percent 4 3 2 2" xfId="14167" xr:uid="{55DF488F-B651-43C2-A3EC-5E0B58A2D8E0}"/>
    <cellStyle name="Percent 4 3 2 3" xfId="14168" xr:uid="{9BA5BCA4-92C2-4CDC-8300-8A398DAB997A}"/>
    <cellStyle name="Percent 4 3 2 4" xfId="14169" xr:uid="{DC973B59-F95C-42E0-96B3-05DA80AC2B3A}"/>
    <cellStyle name="Percent 4 3 2 5" xfId="14170" xr:uid="{2B033BB9-618C-4412-A088-819A51041744}"/>
    <cellStyle name="Percent 4 3 2_AgeSa_NewFormat" xfId="14171" xr:uid="{E0DF4C32-4098-441D-83D3-6DA515F226A1}"/>
    <cellStyle name="Percent 4 3 3" xfId="14172" xr:uid="{D71A3E0F-A53C-42C9-BDD1-6F37EC120D56}"/>
    <cellStyle name="Percent 4 3 4" xfId="14173" xr:uid="{1D66B28F-F30B-4590-B159-CF388521BCAF}"/>
    <cellStyle name="Percent 4 3 5" xfId="14174" xr:uid="{55E10F8D-06C6-4035-8289-8E6629EAEF88}"/>
    <cellStyle name="Percent 4 3 6" xfId="14175" xr:uid="{4A2BB2AE-9DCF-4F8F-B274-2404D719C8CF}"/>
    <cellStyle name="Percent 4 3 7" xfId="14176" xr:uid="{3D5F9E80-962D-4A84-A8C7-6B92170125BB}"/>
    <cellStyle name="Percent 4 3 8" xfId="15770" xr:uid="{6DF12AA4-33D5-44C5-8E1E-9D2C008560E1}"/>
    <cellStyle name="Percent 4 3 9" xfId="15790" xr:uid="{484C5E4E-C5C2-4A9F-AFA0-BD38F1403E42}"/>
    <cellStyle name="Percent 4 3_AgeSa_NewFormat" xfId="14177" xr:uid="{7DFE366F-E94A-460E-9A51-B2422DD88F33}"/>
    <cellStyle name="Percent 4 4" xfId="14178" xr:uid="{F40D6F05-61F8-4E47-AFF1-D16DABC16704}"/>
    <cellStyle name="Percent 4 5" xfId="14179" xr:uid="{A2015E19-7D87-48E2-8496-52A021154D4F}"/>
    <cellStyle name="Percent 4 6" xfId="14180" xr:uid="{B5E90852-E2BD-4E9C-B9FB-11C91C2EC2CC}"/>
    <cellStyle name="Percent 4 7" xfId="14181" xr:uid="{5FECC159-2C91-4824-89E3-F4A294F46974}"/>
    <cellStyle name="Percent 4 8" xfId="14182" xr:uid="{9B403FBF-514B-4AB1-B5C6-291B9D1FC21E}"/>
    <cellStyle name="Percent 4 9" xfId="14183" xr:uid="{1885063E-39FD-4FA8-9FC0-6441552F1D5F}"/>
    <cellStyle name="Percent 4_AFLI" xfId="14184" xr:uid="{8BF35BE7-127E-4BD9-B396-F6BE14DDA8BA}"/>
    <cellStyle name="Percent 40" xfId="15697" xr:uid="{9160A5A7-34FA-4934-AE8B-AE6EE5CB7034}"/>
    <cellStyle name="Percent 41" xfId="15718" xr:uid="{7FC3C7CB-4A98-4067-856D-9A9B4D7370C7}"/>
    <cellStyle name="Percent 5" xfId="14185" xr:uid="{5307200B-B898-41E4-83AF-6FC5C2B1701D}"/>
    <cellStyle name="Percent 5 10" xfId="14186" xr:uid="{8846A40A-3412-490D-A8BE-9E9036E3EB46}"/>
    <cellStyle name="Percent 5 11" xfId="14187" xr:uid="{B7BA318B-860A-475A-A2D3-2CBB4ED2FEC0}"/>
    <cellStyle name="Percent 5 12" xfId="14188" xr:uid="{DF224A9F-679E-4720-B4CC-7FEC2C42CD47}"/>
    <cellStyle name="Percent 5 13" xfId="14189" xr:uid="{8FF483DA-D334-449D-AC51-E415E80340C0}"/>
    <cellStyle name="Percent 5 14" xfId="14190" xr:uid="{6EC25C1C-BBCE-4BA2-9826-C51B3FDE8707}"/>
    <cellStyle name="Percent 5 15" xfId="14191" xr:uid="{6461D259-B3C2-426B-B709-16B071FB729D}"/>
    <cellStyle name="Percent 5 16" xfId="15645" xr:uid="{379718CC-1FD4-4EF2-A434-CD332AB8782E}"/>
    <cellStyle name="Percent 5 17" xfId="15741" xr:uid="{DEC29FB4-10F4-4707-84A5-E0B6B9806EF6}"/>
    <cellStyle name="Percent 5 2" xfId="14192" xr:uid="{1147EF9B-87D1-4AA8-9B99-C87FCA8D9D47}"/>
    <cellStyle name="Percent 5 2 10" xfId="14193" xr:uid="{46D805B2-531F-4EFF-B470-2ED3D5C4FA6F}"/>
    <cellStyle name="Percent 5 2 11" xfId="14194" xr:uid="{01D431BA-AC20-4DDB-9CB2-F3F69E27D9FD}"/>
    <cellStyle name="Percent 5 2 12" xfId="14195" xr:uid="{809A3D10-6129-4E40-A223-FED217F5E282}"/>
    <cellStyle name="Percent 5 2 13" xfId="14196" xr:uid="{6A9008D7-49AA-4EAA-B66B-AE898FB2A7E5}"/>
    <cellStyle name="Percent 5 2 14" xfId="15755" xr:uid="{1717D0D3-9C7B-4F46-8C35-B2240A3999F5}"/>
    <cellStyle name="Percent 5 2 2" xfId="14197" xr:uid="{58C540D9-0121-4165-AA02-9EA341D7F176}"/>
    <cellStyle name="Percent 5 2 2 2" xfId="14198" xr:uid="{8D314F89-1B83-4024-86D3-D3377F63A5B2}"/>
    <cellStyle name="Percent 5 2 2_AFLI" xfId="14199" xr:uid="{DD75F418-2EAA-45E3-AC6B-CECF3262ED98}"/>
    <cellStyle name="Percent 5 2 3" xfId="14200" xr:uid="{20B79B21-13E1-4A70-A287-E58A5DDA5F44}"/>
    <cellStyle name="Percent 5 2 4" xfId="14201" xr:uid="{F0636662-C7A5-4B1C-A2B8-0F655ED17F65}"/>
    <cellStyle name="Percent 5 2 5" xfId="14202" xr:uid="{08D1090C-C5D7-4593-BD90-BA7894FCE5C1}"/>
    <cellStyle name="Percent 5 2 6" xfId="14203" xr:uid="{8032F8EC-90CE-4019-88F0-233DDF670814}"/>
    <cellStyle name="Percent 5 2 7" xfId="14204" xr:uid="{27533E24-1B89-47E3-8D5B-F0482A95FBE8}"/>
    <cellStyle name="Percent 5 2 8" xfId="14205" xr:uid="{1F14C207-F8A5-458E-9224-1BF807A3A586}"/>
    <cellStyle name="Percent 5 2 9" xfId="14206" xr:uid="{3BA0B508-F542-4517-B2F3-60FD73C6D643}"/>
    <cellStyle name="Percent 5 2_AFLI" xfId="14207" xr:uid="{3ABB8E57-9AA5-47BF-B304-D1A86B9D59B8}"/>
    <cellStyle name="Percent 5 3" xfId="14208" xr:uid="{CA231740-06DF-4FB1-B8F0-4DDC7F06C145}"/>
    <cellStyle name="Percent 5 3 2" xfId="14209" xr:uid="{81F66895-EAD8-4D34-8FD3-FAAF2EB935F3}"/>
    <cellStyle name="Percent 5 3 3" xfId="14210" xr:uid="{C3E39C0A-4FBA-42C1-8118-3251F258D598}"/>
    <cellStyle name="Percent 5 3 4" xfId="14211" xr:uid="{F5561465-07AC-4D0F-A022-6D66B5F7BA08}"/>
    <cellStyle name="Percent 5 3 5" xfId="14212" xr:uid="{6BC468B8-02B9-4198-8A81-E82BD831FB78}"/>
    <cellStyle name="Percent 5 3 6" xfId="14213" xr:uid="{EC378E2C-AD54-45B6-850B-3A8BD062A2F1}"/>
    <cellStyle name="Percent 5 3 7" xfId="15771" xr:uid="{CB100AF4-2E06-4196-8F93-B52875BED39E}"/>
    <cellStyle name="Percent 5 4" xfId="14214" xr:uid="{B2FBF627-F3B8-4BBD-815B-2AF57A22FFFC}"/>
    <cellStyle name="Percent 5 5" xfId="14215" xr:uid="{DBA95A17-0DCA-42EF-8E75-2662153DB382}"/>
    <cellStyle name="Percent 5 6" xfId="14216" xr:uid="{09BA884D-B3ED-4B25-B499-D787D998A974}"/>
    <cellStyle name="Percent 5 7" xfId="14217" xr:uid="{79030647-3E40-462E-90A2-FEC2F49372CD}"/>
    <cellStyle name="Percent 5 8" xfId="14218" xr:uid="{0B103B90-C954-485C-966D-3D1987A0AF49}"/>
    <cellStyle name="Percent 5 9" xfId="14219" xr:uid="{ACF35037-1C53-4E1A-9BDA-825740CC9611}"/>
    <cellStyle name="Percent 5_AFLI" xfId="14220" xr:uid="{00AD5D6B-B3A5-48CD-B68D-5DEDC2B3887B}"/>
    <cellStyle name="Percent 6" xfId="14221" xr:uid="{0F0030B7-F028-4CD2-8926-13D5DC7747AD}"/>
    <cellStyle name="Percent 6 10" xfId="14222" xr:uid="{1E5135CB-4BA4-4066-92C4-A9ADC09E93E3}"/>
    <cellStyle name="Percent 6 11" xfId="14223" xr:uid="{7589CC16-2B0E-4EF5-8367-D186197D4C6A}"/>
    <cellStyle name="Percent 6 2" xfId="14224" xr:uid="{3FE3B36E-E99A-47FE-8F84-E5EBD9A0E9E5}"/>
    <cellStyle name="Percent 6 2 2" xfId="14225" xr:uid="{974FF578-4B8D-4999-955E-FE709BC0F8F3}"/>
    <cellStyle name="Percent 6 2_AgeSa_NewFormat" xfId="14226" xr:uid="{BA977E64-A0C0-4E35-A914-AAA6413DB58B}"/>
    <cellStyle name="Percent 6 3" xfId="14227" xr:uid="{65B04362-9770-4CE7-AAC5-F58BFCCA3CDC}"/>
    <cellStyle name="Percent 6 4" xfId="14228" xr:uid="{0CBB2D57-E43C-4B01-AC5B-D78163BAFE34}"/>
    <cellStyle name="Percent 6 5" xfId="14229" xr:uid="{10CEFEB6-BF6B-44C4-AA30-3A6828FBFABE}"/>
    <cellStyle name="Percent 6 6" xfId="14230" xr:uid="{FE2650FA-2120-413E-8917-704D78FD5E53}"/>
    <cellStyle name="Percent 6 7" xfId="14231" xr:uid="{B9DCC2FB-4B1A-4B21-86B5-58C03A66D69D}"/>
    <cellStyle name="Percent 6 8" xfId="14232" xr:uid="{982E8B54-1169-4051-8D41-E87D512BA530}"/>
    <cellStyle name="Percent 6 9" xfId="14233" xr:uid="{223978A3-A81A-430C-BFE7-B4DA375D9B97}"/>
    <cellStyle name="Percent 6_AgeSa_NewFormat" xfId="14234" xr:uid="{899352FC-EB27-495F-9F5F-F776BBBB7D64}"/>
    <cellStyle name="Percent 7" xfId="14235" xr:uid="{2C8D69D2-B4E3-433F-9500-789A18A3F2CF}"/>
    <cellStyle name="Percent 7 2" xfId="14236" xr:uid="{6BEDDCA2-F9AE-404C-AEFD-9A36519149B9}"/>
    <cellStyle name="Percent 7 3" xfId="14237" xr:uid="{DD9A7DFF-F127-48E9-B677-0EF25A1FA555}"/>
    <cellStyle name="Percent 7_AgeSa_NewFormat" xfId="14238" xr:uid="{02E000B1-7AC5-403A-8430-DC86EFA2B75C}"/>
    <cellStyle name="Percent 8" xfId="14239" xr:uid="{844612FD-C672-4B9D-B93E-91114FDEE8A3}"/>
    <cellStyle name="Percent 8 2" xfId="14240" xr:uid="{FA94C052-B220-4133-9184-583C0DFF8AF4}"/>
    <cellStyle name="Percent 8 2 2" xfId="14241" xr:uid="{8E948236-A279-45AA-90FF-1A43ED715E73}"/>
    <cellStyle name="Percent 8 2_AgeSa_NewFormat" xfId="14242" xr:uid="{28870649-B96D-4DDA-880C-1D248428D36A}"/>
    <cellStyle name="Percent 8_AgeSa_NewFormat" xfId="14243" xr:uid="{D6F8426F-F958-4F65-92D8-23938A931E6F}"/>
    <cellStyle name="Percent 9" xfId="14244" xr:uid="{B51042F4-2471-41DB-9802-420F3AFF6206}"/>
    <cellStyle name="Percent 9 2" xfId="14245" xr:uid="{BBEC330E-19FB-4990-9ABD-EDA80D4E6031}"/>
    <cellStyle name="Percent 9_AgeSa_NewFormat" xfId="14246" xr:uid="{DD37FB8A-A4CA-4AB8-A666-38D059AF4994}"/>
    <cellStyle name="Percent brackets" xfId="14247" xr:uid="{2CE4471E-87D2-4122-98B3-D764AE43B9C5}"/>
    <cellStyle name="Percent brackets 2" xfId="15732" xr:uid="{F581E087-F20A-4C5A-AF13-6AD6293052E2}"/>
    <cellStyle name="Percent1" xfId="14248" xr:uid="{95A14402-A8C5-459C-AA7A-FDDF2D0E39F8}"/>
    <cellStyle name="PercentCell" xfId="14249" xr:uid="{D3F49E8D-F73E-4A90-A4FF-EFD84451F3CA}"/>
    <cellStyle name="PercentCell 2" xfId="14250" xr:uid="{3ACEFF3C-C50F-4CDA-9286-C46F605C7CAE}"/>
    <cellStyle name="PercentCell 2 2" xfId="14251" xr:uid="{BD1F4DE1-7873-42B6-9B69-408C48909440}"/>
    <cellStyle name="PercentCell 2 3" xfId="14252" xr:uid="{80DE9BB0-A112-4C91-A268-0F455205F46B}"/>
    <cellStyle name="PercentCell 2 4" xfId="14253" xr:uid="{1437216A-BCA1-450E-8001-1EDC497DDC86}"/>
    <cellStyle name="PercentCell 2 5" xfId="14254" xr:uid="{E282BF71-F258-4016-99C5-21927401F159}"/>
    <cellStyle name="PercentCell 2_AgeSa_NewFormat" xfId="14255" xr:uid="{14B71029-FC49-43E2-B992-1DEB4F7ABFF8}"/>
    <cellStyle name="PercentCell 3" xfId="14256" xr:uid="{941D7534-5CFE-4816-9CCC-A07D09656915}"/>
    <cellStyle name="PercentCell 4" xfId="14257" xr:uid="{364D5153-3186-471F-9B49-2906008B0241}"/>
    <cellStyle name="PercentCell 5" xfId="14258" xr:uid="{8AA9B9D3-FA06-4010-AC9D-BA9682350EB6}"/>
    <cellStyle name="PercentCell 6" xfId="14259" xr:uid="{85B28A7A-2B14-4AC4-92D2-2173073EF466}"/>
    <cellStyle name="PercentCell_AgeSa_NewFormat" xfId="14260" xr:uid="{4B38CFFA-C3ED-4940-B003-61F02C572FFE}"/>
    <cellStyle name="PercentNoDecimal" xfId="14261" xr:uid="{52418A87-E3A8-4B99-9C4F-DA88DEBF23AA}"/>
    <cellStyle name="PercentOneDecimal" xfId="14262" xr:uid="{0D524FBF-2480-4036-ABB8-D515A00D1376}"/>
    <cellStyle name="PercentOneDecimalItal" xfId="14263" xr:uid="{27F00A46-CFD1-4719-B1AD-026605E4D204}"/>
    <cellStyle name="Percentpt" xfId="14264" xr:uid="{2830D7F7-B64A-4605-AA48-9FD604ACDC69}"/>
    <cellStyle name="Percentptlk" xfId="14265" xr:uid="{2ED75139-01C1-40EC-B871-B7268A41928B}"/>
    <cellStyle name="PO BORDER" xfId="14266" xr:uid="{A1336940-BDA4-4C69-88CA-9E1C4B35D76B}"/>
    <cellStyle name="Pourcentage 2" xfId="14267" xr:uid="{36074BC0-0D5C-4424-8DB8-C73D974D6366}"/>
    <cellStyle name="Pourcentage 3" xfId="14268" xr:uid="{48A6331F-A68F-4341-8494-83273D53E84C}"/>
    <cellStyle name="PrePop Currency (0)" xfId="14269" xr:uid="{C8E06731-028F-4AD4-96E1-847701E73803}"/>
    <cellStyle name="PrePop Currency (2)" xfId="14270" xr:uid="{F5FBC4D8-9FD1-475D-A766-EB4A1600A77D}"/>
    <cellStyle name="PrePop Units (0)" xfId="14271" xr:uid="{F0D66EA8-0B20-493C-8D60-E71B20277273}"/>
    <cellStyle name="PrePop Units (1)" xfId="14272" xr:uid="{96A1A76F-AD7F-4D8A-BF69-8D2D232486DA}"/>
    <cellStyle name="PrePop Units (2)" xfId="14273" xr:uid="{4D273289-9BDB-4175-B3A3-2D2D63E17860}"/>
    <cellStyle name="Price" xfId="14274" xr:uid="{C5487CF7-7C5A-4363-87E8-E805AF149173}"/>
    <cellStyle name="pricing" xfId="14275" xr:uid="{FB9199E1-D9FC-4389-9DD4-5D93BDCB980C}"/>
    <cellStyle name="Procent_map2" xfId="14276" xr:uid="{22CA3C1B-05EE-4862-9B48-C899A101F9D8}"/>
    <cellStyle name="ProjRevenue" xfId="14277" xr:uid="{A26924BC-97A5-4DEE-971B-D625329FC0A5}"/>
    <cellStyle name="ProjRevenue 2" xfId="14278" xr:uid="{6806F6BA-EA74-4600-91A8-EEA657F4293A}"/>
    <cellStyle name="ProjRevenue 2 2" xfId="14279" xr:uid="{73215CF9-D0B1-4843-AB23-B96AFB6944F3}"/>
    <cellStyle name="ProjRevenue 2_CHECK_FX" xfId="14280" xr:uid="{C49A47F9-5059-42FB-AE9E-ECCB0211A387}"/>
    <cellStyle name="ProjRevenue 3" xfId="14281" xr:uid="{DDC2E86C-1DD0-4AD7-996A-A2C8C6AB4068}"/>
    <cellStyle name="ProjRevenue 3 2" xfId="14282" xr:uid="{294CDE85-F4F5-40B7-BC46-67360F7B45F5}"/>
    <cellStyle name="ProjRevenue 3_CHECK_FX" xfId="14283" xr:uid="{CF973392-9FD3-48A6-8E47-E7B69C020F46}"/>
    <cellStyle name="ProjRevenue 4" xfId="14284" xr:uid="{935472B8-F279-42B2-AFC0-9D579EFD6CB7}"/>
    <cellStyle name="ProjRevenue 5" xfId="14285" xr:uid="{E0EA8682-00A3-4A24-AB72-CD9F2ADE7715}"/>
    <cellStyle name="ProjRevenue.total" xfId="14286" xr:uid="{A002D545-3D6E-43E4-B531-FA3D251F632D}"/>
    <cellStyle name="ProjRevenue.total 2" xfId="14287" xr:uid="{7875C2AE-F89B-4788-A1F7-6107ED074054}"/>
    <cellStyle name="ProjRevenue.total 2 2" xfId="14288" xr:uid="{991410D1-7592-4AE3-B111-5E54DF7B3FF9}"/>
    <cellStyle name="ProjRevenue.total 2_CHECK_FX" xfId="14289" xr:uid="{65501F8B-48D8-4D27-AADB-AE157570B6FA}"/>
    <cellStyle name="ProjRevenue.total 3" xfId="14290" xr:uid="{4F53EDDE-8422-4A12-BF48-5A415B4DBA9E}"/>
    <cellStyle name="ProjRevenue.total 3 2" xfId="14291" xr:uid="{1F9EA01E-9E7C-4A81-A96A-4001D12F6D5E}"/>
    <cellStyle name="ProjRevenue.total 3_CHECK_FX" xfId="14292" xr:uid="{CF33572D-C3D4-472F-A2AE-F50AE2DBF02D}"/>
    <cellStyle name="ProjRevenue.total 4" xfId="14293" xr:uid="{C966716D-BA59-4935-BE86-25A8945916AB}"/>
    <cellStyle name="ProjRevenue.total 5" xfId="14294" xr:uid="{5C0404F3-9A3C-4EC8-B7C1-05F87B2C5C58}"/>
    <cellStyle name="ProjRevenue.total_CHECK_FX" xfId="14295" xr:uid="{F7670495-9966-4D48-B98B-6F0D797F63E0}"/>
    <cellStyle name="ProjRevenue_CHECK_FX" xfId="14296" xr:uid="{C9F378B3-B1A3-438D-B80E-61301BC2C4C1}"/>
    <cellStyle name="Prozent+-" xfId="14297" xr:uid="{8685AD77-24D2-4213-B2D5-F81557D8981B}"/>
    <cellStyle name="Prozent0" xfId="14298" xr:uid="{F7D0A667-131F-4681-A37D-564E54E41BB6}"/>
    <cellStyle name="Prozent0+-" xfId="14299" xr:uid="{1D41A9D0-C87C-477F-B3BC-1F5779008055}"/>
    <cellStyle name="PSChar" xfId="14300" xr:uid="{DE0CB3DF-AFBC-4F5F-BBAC-B21D25D97A6E}"/>
    <cellStyle name="PSChar 2" xfId="14301" xr:uid="{BBC3230B-135A-4A3A-B444-65118A3B7CA4}"/>
    <cellStyle name="PSChar_AgeSa_NewFormat" xfId="14302" xr:uid="{BE8BFD9C-9DCF-47AC-BDFB-2589B6166C7C}"/>
    <cellStyle name="PSDate" xfId="14303" xr:uid="{DC2F4AC5-9589-4572-88C6-6D93CBE55C89}"/>
    <cellStyle name="PSDec" xfId="14304" xr:uid="{F830A7ED-310B-4248-B4DF-5EB8393334F9}"/>
    <cellStyle name="PSHeading" xfId="14305" xr:uid="{198055AB-3D87-411C-8F7E-A04D7327BDAC}"/>
    <cellStyle name="PSHeading 2" xfId="14306" xr:uid="{08584054-F8C2-476D-BFC4-0667998480F9}"/>
    <cellStyle name="PSHeading 2 2" xfId="14307" xr:uid="{BA9CC8E8-3560-4518-9BD0-A60646434356}"/>
    <cellStyle name="PSHeading 2 2 2" xfId="14308" xr:uid="{18E3B1A2-6D00-4802-A4A8-CE900209D5D6}"/>
    <cellStyle name="PSHeading 2 2 2 2" xfId="14309" xr:uid="{A9D203F3-61D9-495B-A6A0-5938DB675A69}"/>
    <cellStyle name="PSHeading 2 2 2_CHECK_FX" xfId="14310" xr:uid="{7D3C3040-5C9E-47B7-9108-67030F92FBA6}"/>
    <cellStyle name="PSHeading 2 2 3" xfId="14311" xr:uid="{20565453-B48C-44FD-9B5C-7F395E3E1436}"/>
    <cellStyle name="PSHeading 2 2_CHECK_FX" xfId="14312" xr:uid="{6231EED0-ED73-45CB-93B4-321D679C6936}"/>
    <cellStyle name="PSHeading 2 3" xfId="14313" xr:uid="{2C1ACFE7-9AD0-47A4-814C-0DBE10285B26}"/>
    <cellStyle name="PSHeading 2 3 2" xfId="14314" xr:uid="{4123F15B-74C4-4E0C-8F5A-77348F06F2A1}"/>
    <cellStyle name="PSHeading 2 3_CHECK_FX" xfId="14315" xr:uid="{60ABD96F-149A-4573-965F-A674EA86D15F}"/>
    <cellStyle name="PSHeading 2 4" xfId="14316" xr:uid="{2EE25193-3295-4198-9747-9A8BC1725B2F}"/>
    <cellStyle name="PSHeading 2_CHECK_FX" xfId="14317" xr:uid="{89FF32F1-A48A-46B6-9576-A4FDA3836F98}"/>
    <cellStyle name="PSHeading 3" xfId="14318" xr:uid="{BB51C9B7-71E8-4934-971A-87F8A65C9FCB}"/>
    <cellStyle name="PSHeading 3 2" xfId="14319" xr:uid="{F6BBFD76-41AE-48AC-8DC9-65CC5BB5392F}"/>
    <cellStyle name="PSHeading 3 2 2" xfId="14320" xr:uid="{6CE82A5F-3907-4861-9D3D-6896DB036538}"/>
    <cellStyle name="PSHeading 3 2_CHECK_FX" xfId="14321" xr:uid="{DADB61EB-48FB-44BC-9C67-E8D314E5EDA9}"/>
    <cellStyle name="PSHeading 3 3" xfId="14322" xr:uid="{B58FF391-D3B2-4192-AC3E-A11A8460DF23}"/>
    <cellStyle name="PSHeading 3_CHECK_FX" xfId="14323" xr:uid="{E48B8E4B-84D8-4A6A-B5B7-1CB7135D107C}"/>
    <cellStyle name="PSHeading 4" xfId="14324" xr:uid="{5837F84D-8109-4460-B90F-FADFB9CA3515}"/>
    <cellStyle name="PSHeading 4 2" xfId="14325" xr:uid="{DB34C889-8E0A-4BA4-AAF4-060C7A1C4564}"/>
    <cellStyle name="PSHeading 4_CHECK_FX" xfId="14326" xr:uid="{80F6A988-CD9C-44DE-8AFF-26D69D00B614}"/>
    <cellStyle name="PSHeading 5" xfId="14327" xr:uid="{CE8BDD77-AABB-4F38-976E-193B493510AE}"/>
    <cellStyle name="PSHeading_AgeSa_NewFormat" xfId="14328" xr:uid="{88DA89C0-00C1-4EA6-82FC-A6F5FB521F7F}"/>
    <cellStyle name="PSInt" xfId="14329" xr:uid="{B4C31829-D6D6-41D7-BCB5-7D9D674AC3CD}"/>
    <cellStyle name="PSSpacer" xfId="14330" xr:uid="{F516C37E-AF62-45B3-A123-C99124D3B22B}"/>
    <cellStyle name="PSSpacer 2" xfId="14331" xr:uid="{532535E8-4B18-4214-BFEA-D4497824F8F0}"/>
    <cellStyle name="PSSpacer_AgeSa_NewFormat" xfId="14332" xr:uid="{F6433599-B178-425A-820B-D0B0564EA810}"/>
    <cellStyle name="PutnamPh#" xfId="14333" xr:uid="{118D8D24-D0FE-4DBF-AAFC-66FC1BFE28C0}"/>
    <cellStyle name="pwstyle" xfId="14334" xr:uid="{353C1C30-C553-471F-9A43-D9BC73A6CDC7}"/>
    <cellStyle name="PYInputbsdate" xfId="14335" xr:uid="{FA794155-3FB5-41AE-841E-4524D74EAC99}"/>
    <cellStyle name="QIS2CalcCell" xfId="14336" xr:uid="{F3CDB56A-5328-4AEE-94EC-0BFE2D72BBD3}"/>
    <cellStyle name="QIS2Filler" xfId="14337" xr:uid="{3CA139D2-2EB0-4D34-89BE-FC3FE107B74C}"/>
    <cellStyle name="QIS2Heading" xfId="14338" xr:uid="{F590F7FC-B363-4E0D-B6E0-EC8584C938FC}"/>
    <cellStyle name="QIS2InputCell" xfId="14339" xr:uid="{B3F0421C-8D97-4F39-89A4-9DF9D2AEC2DC}"/>
    <cellStyle name="QIS2InputCell 2" xfId="14340" xr:uid="{52014C83-909C-4966-860E-88B93E6BD9EB}"/>
    <cellStyle name="QIS2InputCell 2 2" xfId="14341" xr:uid="{2ED9C4F6-85ED-4AEA-B3C6-3182D1C568F8}"/>
    <cellStyle name="QIS2InputCell 2_AgeSa_NewFormat" xfId="14342" xr:uid="{6CCB7445-FB18-4956-A444-406277199AB5}"/>
    <cellStyle name="QIS2InputCell 3" xfId="14343" xr:uid="{E2B27604-CCA8-4B13-8AC1-7B5E546F09EF}"/>
    <cellStyle name="QIS2InputCell_AgeSa_NewFormat" xfId="14344" xr:uid="{3A7E3C29-8C2D-4D4D-9237-402014875713}"/>
    <cellStyle name="QIS2Locked" xfId="14345" xr:uid="{7A074836-3888-4BD7-9E64-8E8D261327C7}"/>
    <cellStyle name="QIS2Para" xfId="14346" xr:uid="{C1DF9B1F-F39F-4884-9BD4-1EB546857C71}"/>
    <cellStyle name="QIS2Para 2" xfId="14347" xr:uid="{B75C6FA5-16AC-4A45-B82D-BC6836FA7664}"/>
    <cellStyle name="QIS2Para_AgeSa_NewFormat" xfId="14348" xr:uid="{218AB6CF-0982-4675-B3BA-C94ACC0FDC58}"/>
    <cellStyle name="QIS2Param" xfId="14349" xr:uid="{B7FB33FA-59F3-48EF-A782-1356BAC7703D}"/>
    <cellStyle name="QIS4DescrCell1" xfId="14350" xr:uid="{DF9BD78A-26EA-42D2-A7AA-5C486013F4A1}"/>
    <cellStyle name="QIS4DescrCell1 2" xfId="14351" xr:uid="{EDDACF85-16E2-4660-A62B-8784CE3DB5BB}"/>
    <cellStyle name="QIS4DescrCell1_AgeSa_NewFormat" xfId="14352" xr:uid="{526C9807-0CFF-4529-91E4-0DB2A2755C31}"/>
    <cellStyle name="QIS4DescrCell2" xfId="14353" xr:uid="{CF3E62D4-08A1-40D7-BC58-DB62B67E5B01}"/>
    <cellStyle name="QIS4DescrCell2 2" xfId="14354" xr:uid="{87A62EC0-3E3C-49F2-8860-8C0581486455}"/>
    <cellStyle name="QIS4DescrCell2_AgeSa_NewFormat" xfId="14355" xr:uid="{93CD6FBE-8B5D-42C6-8F55-CDC848BF1A03}"/>
    <cellStyle name="QIS4InputCellAbs" xfId="14356" xr:uid="{00D94568-3AE6-4112-A295-F275A294DF61}"/>
    <cellStyle name="QIS4InputCellAbs 2" xfId="14357" xr:uid="{B5E2921C-8B9A-48AF-BA2D-F356BFEC08FC}"/>
    <cellStyle name="QIS4InputCellAbs_AgeSa_NewFormat" xfId="14358" xr:uid="{BAF805D3-00FD-4BEC-804E-66747883FF8B}"/>
    <cellStyle name="QIS4InputCellPerc" xfId="14359" xr:uid="{CE317605-BF44-4609-9E9D-A49577A565E2}"/>
    <cellStyle name="QIS4InputCellPerc 2" xfId="14360" xr:uid="{D6237165-BC20-49F0-BCBA-1DA84B3D2ACE}"/>
    <cellStyle name="QIS4InputCellPerc_AgeSa_NewFormat" xfId="14361" xr:uid="{6201B453-C4A2-4094-9BE0-7443B2A702E1}"/>
    <cellStyle name="QIS5Area" xfId="14362" xr:uid="{32F08413-752B-461C-AF38-60EF77366FD3}"/>
    <cellStyle name="QIS5CalcCell" xfId="14363" xr:uid="{62C2A66C-CCCB-4BE9-93CB-A87BC3A3D521}"/>
    <cellStyle name="QIS5Check" xfId="14364" xr:uid="{1237F2E7-7C37-4ADC-A36F-5AD9CD09EC13}"/>
    <cellStyle name="QIS5Check 2" xfId="14365" xr:uid="{F514069D-05F6-405E-9BFA-B7531F767015}"/>
    <cellStyle name="QIS5Check_AgeSa_NewFormat" xfId="14366" xr:uid="{9701E262-21E4-4BC7-A6E0-163D52D0A010}"/>
    <cellStyle name="QIS5Empty" xfId="14367" xr:uid="{10FD15C0-D87E-4088-A99B-1F7124A824E9}"/>
    <cellStyle name="QIS5Fix" xfId="14368" xr:uid="{4EB80FF0-2737-4919-A8FF-5146D6B7821E}"/>
    <cellStyle name="QIS5Header" xfId="14369" xr:uid="{80C1DABE-6423-4C9D-A3FD-40F51971A2B8}"/>
    <cellStyle name="QIS5Header 2" xfId="14370" xr:uid="{62653CC0-8BA4-4C97-A369-C3818B400EBA}"/>
    <cellStyle name="QIS5Header_AgeSa_NewFormat" xfId="14371" xr:uid="{10CCE00A-F08C-4FB5-AA8D-9B7BADE995CF}"/>
    <cellStyle name="QIS5InputCell" xfId="14372" xr:uid="{9F1474CD-F9CC-47B8-965C-789485A7592C}"/>
    <cellStyle name="QIS5Label" xfId="14373" xr:uid="{55B01BF4-C227-44FF-A149-883AF8C548F0}"/>
    <cellStyle name="QIS5Locked" xfId="14374" xr:uid="{95B0901B-9B3F-4E5F-A687-D15B3A232EFD}"/>
    <cellStyle name="QIS5Output" xfId="14375" xr:uid="{30703AFC-4054-4373-8CAA-385D6DDFCE6E}"/>
    <cellStyle name="QIS5Output 2" xfId="14376" xr:uid="{885A45DE-F12E-4AA8-AAAB-E54283D58DD5}"/>
    <cellStyle name="QIS5Output_AgeSa_NewFormat" xfId="14377" xr:uid="{CB2BF871-6370-4246-9A91-0604F7ADD979}"/>
    <cellStyle name="QIS5Param" xfId="14378" xr:uid="{451621BB-9A3A-4737-9396-4B7C96DE6AC8}"/>
    <cellStyle name="QIS5SheetHeader" xfId="14379" xr:uid="{D68081B3-C049-4C82-973D-F19CBB07081A}"/>
    <cellStyle name="QIS5SheetHeader 2" xfId="14380" xr:uid="{57DB68B5-E1FA-4ADC-A80E-18DB86EDC000}"/>
    <cellStyle name="QIS5SheetHeader 2 2" xfId="14381" xr:uid="{365CCDA4-2ABC-4010-9F00-D019CD523C42}"/>
    <cellStyle name="QIS5SheetHeader 2 3" xfId="14382" xr:uid="{AFB8D485-072E-442B-8234-F7FB3224CE82}"/>
    <cellStyle name="QIS5SheetHeader 2 4" xfId="14383" xr:uid="{1AC36DFA-6BCE-4D0B-AF41-208672DD3A40}"/>
    <cellStyle name="QIS5SheetHeader 2 5" xfId="14384" xr:uid="{619980FE-3BC2-4762-8607-C57D84979061}"/>
    <cellStyle name="QIS5SheetHeader 2_AgeSa_NewFormat" xfId="14385" xr:uid="{545C2C8F-42D9-44F8-AA63-7A6827794F72}"/>
    <cellStyle name="QIS5SheetHeader 3" xfId="14386" xr:uid="{A0251A84-ADFF-4BE8-BD95-42AD3F178035}"/>
    <cellStyle name="QIS5SheetHeader 4" xfId="14387" xr:uid="{1187A6C6-6A1A-44B1-B30C-9BDE442C926A}"/>
    <cellStyle name="QIS5SheetHeader 5" xfId="14388" xr:uid="{67DB9340-E0FC-47C3-A8E4-D91D6BDA5465}"/>
    <cellStyle name="QIS5SheetHeader 6" xfId="14389" xr:uid="{47BEC53D-FC36-4F20-BA8B-F6CB79462600}"/>
    <cellStyle name="QIS5SheetHeader_AgeSa_NewFormat" xfId="14390" xr:uid="{24769AF1-F98A-46C3-9FE4-A44351F877A0}"/>
    <cellStyle name="QIS5XLink" xfId="14391" xr:uid="{1F447D3B-5EED-4DEC-AB74-67D368642CD7}"/>
    <cellStyle name="recycled" xfId="14392" xr:uid="{73AD2A5A-DE06-42B9-98E8-4DC53E12AB00}"/>
    <cellStyle name="recycled 2" xfId="14393" xr:uid="{A809771F-5B24-4137-8565-F86E4160A01E}"/>
    <cellStyle name="recycled_CHECK_FX" xfId="14394" xr:uid="{49420021-FD0E-4F06-8286-ED687ED6CB30}"/>
    <cellStyle name="Red" xfId="14395" xr:uid="{8EFEF63A-EA5A-4152-B83A-5F1C5F313009}"/>
    <cellStyle name="Red 2" xfId="14396" xr:uid="{A438F5A3-DC53-435C-929A-71EB7F96FAC6}"/>
    <cellStyle name="red negative" xfId="14397" xr:uid="{2A08E534-3628-4796-AB1A-A2A88FA29A52}"/>
    <cellStyle name="Red_CHECK_FX" xfId="14398" xr:uid="{9B857D5A-55AE-42C1-97FA-AEE4D839E38E}"/>
    <cellStyle name="Refname" xfId="14399" xr:uid="{6898D8FD-A7FB-4B02-903C-80089BAB6338}"/>
    <cellStyle name="ReportTotalAmount" xfId="14400" xr:uid="{F046F13A-7F5B-4559-B62C-765AF57D82F2}"/>
    <cellStyle name="ReportTotalText" xfId="14401" xr:uid="{DF1B3484-88C4-4D64-A1F2-4E8BEAE86386}"/>
    <cellStyle name="RevList" xfId="14402" xr:uid="{C64DC81F-41C5-4731-AD40-39A97B721F7A}"/>
    <cellStyle name="Rossz" xfId="14403" xr:uid="{E6F29F8D-E224-4FBE-9ECD-BF1C79AD571F}"/>
    <cellStyle name="s" xfId="14404" xr:uid="{446343EE-2935-43AA-A431-7BFAD0231D2A}"/>
    <cellStyle name="s_CHECK_FX" xfId="14405" xr:uid="{EDFBD674-3789-43A9-83E7-1A4181BED42F}"/>
    <cellStyle name="s_Inflow" xfId="14406" xr:uid="{3A648034-157C-416D-B074-73596630B39D}"/>
    <cellStyle name="s_Overall" xfId="14407" xr:uid="{E2EF1B18-8D0A-4031-ADD3-3832EE870E3F}"/>
    <cellStyle name="s_Overall (2)" xfId="14408" xr:uid="{A4F04662-4352-4511-A1AD-8834B740FAB3}"/>
    <cellStyle name="Saída" xfId="14409" xr:uid="{659799C2-0E0A-4C91-9B93-25843F1C5659}"/>
    <cellStyle name="Saída 2" xfId="14410" xr:uid="{DC4959A6-0935-4D3B-A78D-43D3D4D6671D}"/>
    <cellStyle name="Saída 2 2" xfId="14411" xr:uid="{E9C4C299-AF0C-4602-AF9A-FE5B3DA36C08}"/>
    <cellStyle name="Saída 2 3" xfId="14412" xr:uid="{18D03096-E6C1-4058-B5BD-AB3D8C78A88D}"/>
    <cellStyle name="Saída 2 4" xfId="14413" xr:uid="{B5B10DB2-DAD5-4589-8891-48C5EB8E4517}"/>
    <cellStyle name="Saída 2 5" xfId="14414" xr:uid="{C8FE9D41-DEB4-423D-8999-C452924A4AA6}"/>
    <cellStyle name="Saída 2_AgeSa_NewFormat" xfId="14415" xr:uid="{09668466-700B-4E8D-A45D-6D56FC82920D}"/>
    <cellStyle name="Saída 3" xfId="14416" xr:uid="{42E51D39-EAA1-4011-A681-83425BB506F1}"/>
    <cellStyle name="Saída 4" xfId="14417" xr:uid="{1E4207FE-66A3-464B-8058-FB606E517DDC}"/>
    <cellStyle name="Saída 5" xfId="14418" xr:uid="{F97CC648-4D38-46A5-9375-2E0926EE6CD2}"/>
    <cellStyle name="Saída 6" xfId="14419" xr:uid="{E9E6861B-66D1-4511-BBED-50185930309B}"/>
    <cellStyle name="Saída_AgeSa_NewFormat" xfId="14420" xr:uid="{D45CF420-C260-4AD9-9047-7B32B6728230}"/>
    <cellStyle name="Salida" xfId="14421" xr:uid="{9E542F7E-8B54-4870-9B98-9DB86FB0E490}"/>
    <cellStyle name="Salida 2" xfId="14422" xr:uid="{D6C7A2F1-AD6B-4AE3-95A9-808389393C75}"/>
    <cellStyle name="Salida 2 2" xfId="14423" xr:uid="{B1055670-43E6-4A52-BCC6-B1CBCE9A0303}"/>
    <cellStyle name="Salida 2 3" xfId="14424" xr:uid="{E7592A97-73E1-4F87-82B0-5D2D54B94234}"/>
    <cellStyle name="Salida 2 4" xfId="14425" xr:uid="{2E53E66D-08F9-4B1F-8487-AE36FA3AA549}"/>
    <cellStyle name="Salida 2 5" xfId="14426" xr:uid="{3DAFCE76-44C5-45F0-925D-EBB08B2B16F9}"/>
    <cellStyle name="Salida 2_AgeSa_NewFormat" xfId="14427" xr:uid="{1C3D5ED2-B5AF-4C2F-A281-4643D9402C48}"/>
    <cellStyle name="Salida 3" xfId="14428" xr:uid="{038A48B6-61D1-476C-B7EC-7E24A6F13A83}"/>
    <cellStyle name="Salida 4" xfId="14429" xr:uid="{37344C05-3A14-4D72-9FCA-0C9C30AD3F34}"/>
    <cellStyle name="Salida 5" xfId="14430" xr:uid="{7B712D99-143C-446A-A711-11BDCDBE592C}"/>
    <cellStyle name="Salida 6" xfId="14431" xr:uid="{94D2F607-1730-4428-BF24-880E80ACB8FC}"/>
    <cellStyle name="Salida_AgeSa_NewFormat" xfId="14432" xr:uid="{A93B313C-5769-4D33-AB3A-01980B08340C}"/>
    <cellStyle name="SAPBEXstdItem" xfId="14433" xr:uid="{EAE26F9E-6B1E-4ACE-8AE2-68452E943CCF}"/>
    <cellStyle name="SAPBEXstdItem 2" xfId="14434" xr:uid="{F2A87AA7-3D49-487B-B666-30F5C196FF73}"/>
    <cellStyle name="SAPBEXstdItem 2 2" xfId="14435" xr:uid="{9F19A3CB-1D2E-4807-A998-301EC7F2E979}"/>
    <cellStyle name="SAPBEXstdItem 2_CHECK_FX" xfId="14436" xr:uid="{61721B7F-6191-4AFA-8249-6550526E3FD0}"/>
    <cellStyle name="SAPBEXstdItem 3" xfId="14437" xr:uid="{10C48E97-891E-4DF6-8ADE-4654AD95E1FB}"/>
    <cellStyle name="SAPBEXstdItem 4" xfId="14438" xr:uid="{A66D9F7C-3578-46AD-B8AB-0A0ED35D2247}"/>
    <cellStyle name="SAPBEXstdItem_CHECK_FX" xfId="14439" xr:uid="{FA56B9D6-62FA-4CE6-BEA5-726978212CD5}"/>
    <cellStyle name="SAPError" xfId="14440" xr:uid="{B94CBFAD-C837-4652-9B2C-6D814F0DD9C1}"/>
    <cellStyle name="SAPError 10" xfId="14441" xr:uid="{4A7FF4EB-8F93-4183-8B8C-E90723F8A399}"/>
    <cellStyle name="SAPError 2" xfId="14442" xr:uid="{C159B3F1-D321-49E8-BFDE-C5FE5751AA0C}"/>
    <cellStyle name="SAPError 2 2" xfId="14443" xr:uid="{B5C009C4-66C7-42AD-8D36-77611E0F4149}"/>
    <cellStyle name="SAPError 2_CHECK_FX" xfId="14444" xr:uid="{1210F6A9-195A-4845-A72F-0B6460E0FF9E}"/>
    <cellStyle name="SAPError 3" xfId="14445" xr:uid="{104EBB82-0523-4B76-8053-C773B8ABC468}"/>
    <cellStyle name="SAPError 3 2" xfId="14446" xr:uid="{3DE9A533-5F8D-4047-B623-A35140D8EFBA}"/>
    <cellStyle name="SAPError 3_CHECK_FX" xfId="14447" xr:uid="{B7833C46-6A9F-4382-9B82-3000A326399A}"/>
    <cellStyle name="SAPError 4" xfId="14448" xr:uid="{EB280CF1-A014-4465-969B-87578024D2E6}"/>
    <cellStyle name="SAPError 4 2" xfId="14449" xr:uid="{7F7FB687-35E8-4D5C-9276-275DE90615CE}"/>
    <cellStyle name="SAPError 4_CHECK_FX" xfId="14450" xr:uid="{3D9CDC11-5C53-4EC3-8EC2-1CAAFED49398}"/>
    <cellStyle name="SAPError 5" xfId="14451" xr:uid="{3A5FA63C-6213-46FD-82F1-9ABA7CA9F1F3}"/>
    <cellStyle name="SAPError 5 2" xfId="14452" xr:uid="{A9A44A12-F794-46E4-9A27-F4BF0EB80A58}"/>
    <cellStyle name="SAPError 5_CHECK_FX" xfId="14453" xr:uid="{583FB2BD-2257-4BC6-B389-A13AF0422EA7}"/>
    <cellStyle name="SAPError 6" xfId="14454" xr:uid="{17401038-5928-49B2-AE26-FE9161C9B015}"/>
    <cellStyle name="SAPError 6 2" xfId="14455" xr:uid="{858A7A06-24DE-4BA9-980C-F4B7CED96640}"/>
    <cellStyle name="SAPError 6_CHECK_FX" xfId="14456" xr:uid="{02C9B98E-9AE7-4DF4-8CAC-066CC8C526B8}"/>
    <cellStyle name="SAPError 7" xfId="14457" xr:uid="{64DF6D2E-32C3-4794-AD53-9FA49DF21B00}"/>
    <cellStyle name="SAPError 7 2" xfId="14458" xr:uid="{30693FBF-F9CE-4330-AC3A-401F1F82E0A6}"/>
    <cellStyle name="SAPError 7_CHECK_FX" xfId="14459" xr:uid="{795445F4-2237-4AD5-BB98-7A4F9CB20889}"/>
    <cellStyle name="SAPError 8" xfId="14460" xr:uid="{CDBFDF8A-D350-456B-B9AF-C05BEDA9378F}"/>
    <cellStyle name="SAPError 8 2" xfId="14461" xr:uid="{3465F9A7-CF89-4DF9-99FA-E5B2E2FBD709}"/>
    <cellStyle name="SAPError 8_CHECK_FX" xfId="14462" xr:uid="{BE6DD1A7-5E36-486B-A628-CB540971213F}"/>
    <cellStyle name="SAPError 9" xfId="14463" xr:uid="{BC4BC610-6E26-46B5-8195-754A11AFF2CF}"/>
    <cellStyle name="SAPError 9 2" xfId="14464" xr:uid="{146D7F61-BD04-4688-B370-41BBEC71DF6F}"/>
    <cellStyle name="SAPError 9_CHECK_FX" xfId="14465" xr:uid="{2D92ECCC-1976-4AD6-8621-607FD50B7957}"/>
    <cellStyle name="SAPError_CHECK_FX" xfId="14466" xr:uid="{F0EAD7DF-7D39-4D61-BDCD-01C2D36A4FB2}"/>
    <cellStyle name="SAPKey" xfId="14467" xr:uid="{C4CBC3EE-DAE5-4B8C-86E1-17034DCB620D}"/>
    <cellStyle name="SAPKey 10" xfId="14468" xr:uid="{75A4CED8-3C12-4957-A57B-073A9DFEDF28}"/>
    <cellStyle name="SAPKey 2" xfId="14469" xr:uid="{7F1C6A1C-1E7F-4796-A090-F30A90485C91}"/>
    <cellStyle name="SAPKey 2 2" xfId="14470" xr:uid="{E214FD77-D149-4CA2-BDBE-F2FE316D18DA}"/>
    <cellStyle name="SAPKey 2_CHECK_FX" xfId="14471" xr:uid="{E9BE3D55-96E4-4698-939F-DB438F2EA65F}"/>
    <cellStyle name="SAPKey 3" xfId="14472" xr:uid="{26623F8A-3A54-42B5-BBB1-0C5A12F3E24B}"/>
    <cellStyle name="SAPKey 3 2" xfId="14473" xr:uid="{682E88B4-BC62-4DF7-9A0B-51A6F75679DE}"/>
    <cellStyle name="SAPKey 3_CHECK_FX" xfId="14474" xr:uid="{32A23B0E-6364-4A9B-9ED8-D6020BBD41A7}"/>
    <cellStyle name="SAPKey 4" xfId="14475" xr:uid="{8989C3DB-5E80-4898-B9AD-97F2018C8C62}"/>
    <cellStyle name="SAPKey 4 2" xfId="14476" xr:uid="{47D3CEEB-7231-4039-B0F6-106C5FED6B3B}"/>
    <cellStyle name="SAPKey 4_CHECK_FX" xfId="14477" xr:uid="{DFAD8183-42B1-49E8-9D18-83A1AA4042A6}"/>
    <cellStyle name="SAPKey 5" xfId="14478" xr:uid="{BEA3466C-5CFD-4F41-BA1E-E27BA632810A}"/>
    <cellStyle name="SAPKey 5 2" xfId="14479" xr:uid="{28DD2AF8-368B-438F-AE08-EC639CC0BBA6}"/>
    <cellStyle name="SAPKey 5_CHECK_FX" xfId="14480" xr:uid="{EA42D755-FB8F-4049-A9D3-A07F2329D845}"/>
    <cellStyle name="SAPKey 6" xfId="14481" xr:uid="{16C10E19-63C9-4A8D-8B1A-D3CF6C4BFD01}"/>
    <cellStyle name="SAPKey 6 2" xfId="14482" xr:uid="{64171F48-F3E6-4DD4-8AA3-69C037543186}"/>
    <cellStyle name="SAPKey 6_CHECK_FX" xfId="14483" xr:uid="{26F0B275-E122-4078-810B-CBAFFB2FF92E}"/>
    <cellStyle name="SAPKey 7" xfId="14484" xr:uid="{1B7D3651-FCCC-4AB4-813F-E4E1057F28C1}"/>
    <cellStyle name="SAPKey 7 2" xfId="14485" xr:uid="{2DF84016-8ED2-48B8-9110-6EF74425D1B5}"/>
    <cellStyle name="SAPKey 7_CHECK_FX" xfId="14486" xr:uid="{89C2A3CA-2519-4CC4-A988-94A50132B1F5}"/>
    <cellStyle name="SAPKey 8" xfId="14487" xr:uid="{A3FCDF88-2590-4396-80B8-7966F01063CC}"/>
    <cellStyle name="SAPKey 8 2" xfId="14488" xr:uid="{DD89875B-7E6B-4A28-9B64-24C608FA37B7}"/>
    <cellStyle name="SAPKey 8_CHECK_FX" xfId="14489" xr:uid="{5F77C9D9-8B3B-43E8-8DEF-5A8042295532}"/>
    <cellStyle name="SAPKey 9" xfId="14490" xr:uid="{744FCD0F-1C2E-4A1D-B878-4717D9FE610D}"/>
    <cellStyle name="SAPKey 9 2" xfId="14491" xr:uid="{92FABE21-6C8E-4F6B-B03B-210783F4B84E}"/>
    <cellStyle name="SAPKey 9_CHECK_FX" xfId="14492" xr:uid="{9FEA185C-3798-4206-9E29-B5D38781E45C}"/>
    <cellStyle name="SAPKey_CHECK_FX" xfId="14493" xr:uid="{3C6D4464-B35F-4D88-BAE4-99111E957C88}"/>
    <cellStyle name="SAPLocked" xfId="14494" xr:uid="{3DBDB75D-47BD-4FBB-B961-7AB91F79D20B}"/>
    <cellStyle name="SAPLocked 10" xfId="14495" xr:uid="{81B1BE20-BA7D-4898-9E7A-7FF7599AA682}"/>
    <cellStyle name="SAPLocked 2" xfId="14496" xr:uid="{B2F5F3F7-6445-47A6-B0BC-3D452B49FB8E}"/>
    <cellStyle name="SAPLocked 2 2" xfId="14497" xr:uid="{3AE893BC-F7B0-475D-9837-6A0D9803B2B4}"/>
    <cellStyle name="SAPLocked 2_CHECK_FX" xfId="14498" xr:uid="{68F85566-E96A-426F-935F-E35457167DB0}"/>
    <cellStyle name="SAPLocked 3" xfId="14499" xr:uid="{39A494F8-BB64-4946-A4E3-7A3C6F11BE65}"/>
    <cellStyle name="SAPLocked 3 2" xfId="14500" xr:uid="{EE8DAA79-7819-4ADA-B65E-B6C936762A7C}"/>
    <cellStyle name="SAPLocked 3_CHECK_FX" xfId="14501" xr:uid="{5392D78E-8549-478B-9F1E-7EE430A6F0C2}"/>
    <cellStyle name="SAPLocked 4" xfId="14502" xr:uid="{AD120FE8-041D-44D5-9BE5-69A557B5617E}"/>
    <cellStyle name="SAPLocked 4 2" xfId="14503" xr:uid="{CA122AED-B88C-4DDC-96D4-86F9BE6704F6}"/>
    <cellStyle name="SAPLocked 4_CHECK_FX" xfId="14504" xr:uid="{35F5C2AD-6E0E-4BEA-942A-E9C7ADD64762}"/>
    <cellStyle name="SAPLocked 5" xfId="14505" xr:uid="{CBF18B3B-D60E-4D27-9AB2-7971A8501F38}"/>
    <cellStyle name="SAPLocked 5 2" xfId="14506" xr:uid="{84A8A97A-99B5-41FB-9695-2A69FC0A0A9A}"/>
    <cellStyle name="SAPLocked 5_CHECK_FX" xfId="14507" xr:uid="{65767BD9-5B06-43FD-BAA1-F2B6FA2CC756}"/>
    <cellStyle name="SAPLocked 6" xfId="14508" xr:uid="{37D55FC7-9914-4383-8917-BFE9E19544EC}"/>
    <cellStyle name="SAPLocked 6 2" xfId="14509" xr:uid="{67DE7F34-7566-472E-87B1-7F8D51B01D81}"/>
    <cellStyle name="SAPLocked 6_CHECK_FX" xfId="14510" xr:uid="{8E977EE9-7E4B-4614-BD85-3D803B9F83FD}"/>
    <cellStyle name="SAPLocked 7" xfId="14511" xr:uid="{CC3FAAA7-0BED-4726-BC4C-F06D6141A108}"/>
    <cellStyle name="SAPLocked 7 2" xfId="14512" xr:uid="{2ACE2D1B-EA5A-4449-999F-0AA426F9E00A}"/>
    <cellStyle name="SAPLocked 7_CHECK_FX" xfId="14513" xr:uid="{EC8CCC50-8D2C-4F33-BDD8-7B2EA008A566}"/>
    <cellStyle name="SAPLocked 8" xfId="14514" xr:uid="{0A89805B-7DE1-4E03-85A7-BA0D01ABF368}"/>
    <cellStyle name="SAPLocked 8 2" xfId="14515" xr:uid="{397B973F-F299-4168-87F7-814D59416065}"/>
    <cellStyle name="SAPLocked 8_CHECK_FX" xfId="14516" xr:uid="{7FB64002-D010-43CB-8ED8-69AD698C7C1A}"/>
    <cellStyle name="SAPLocked 9" xfId="14517" xr:uid="{66655502-9FB2-48CA-8EC4-42866BE942D2}"/>
    <cellStyle name="SAPLocked 9 2" xfId="14518" xr:uid="{FC93C4A4-A0A8-4810-BF04-FC25A1309E56}"/>
    <cellStyle name="SAPLocked 9_CHECK_FX" xfId="14519" xr:uid="{D418E8FF-DF61-4D70-AAC9-975B87693D8E}"/>
    <cellStyle name="SAPLocked_CHECK_FX" xfId="14520" xr:uid="{211CC776-8B0D-435D-9E33-655726687B66}"/>
    <cellStyle name="SAPOutput" xfId="14521" xr:uid="{FFBC3AF7-D193-422F-8C48-8F7A7DCEDF72}"/>
    <cellStyle name="SAPOutput 10" xfId="14522" xr:uid="{E5F9C43E-F64E-43A0-9CAF-051FBFF156C5}"/>
    <cellStyle name="SAPOutput 2" xfId="14523" xr:uid="{5098F6BC-C354-473D-9DED-D5FE098B0002}"/>
    <cellStyle name="SAPOutput 2 2" xfId="14524" xr:uid="{2C071E21-21D1-4FA1-AF1A-8C8A18C30A20}"/>
    <cellStyle name="SAPOutput 2_CHECK_FX" xfId="14525" xr:uid="{F33D0BD3-D07F-4130-BEBC-0780E0B3F252}"/>
    <cellStyle name="SAPOutput 3" xfId="14526" xr:uid="{4073B44B-487D-4002-8807-7A7BC530F9C3}"/>
    <cellStyle name="SAPOutput 3 2" xfId="14527" xr:uid="{6B45138C-59D7-4FC5-979B-B09F862C7FD3}"/>
    <cellStyle name="SAPOutput 3_CHECK_FX" xfId="14528" xr:uid="{86C35CB9-9F58-443F-99F0-C49DA1DD1AF9}"/>
    <cellStyle name="SAPOutput 4" xfId="14529" xr:uid="{0F831A48-884F-42D3-A431-4B6EA5BC7E6F}"/>
    <cellStyle name="SAPOutput 4 2" xfId="14530" xr:uid="{3CB6B0AB-6C2F-43A1-A172-EDA9CBEC2308}"/>
    <cellStyle name="SAPOutput 4_CHECK_FX" xfId="14531" xr:uid="{9E5D8E4F-7BAA-4125-AE3F-4107E35AD0FB}"/>
    <cellStyle name="SAPOutput 5" xfId="14532" xr:uid="{0A85D4F9-8270-4606-97B0-6BFB63395128}"/>
    <cellStyle name="SAPOutput 5 2" xfId="14533" xr:uid="{6A346448-2DB4-4A44-AFA0-B6CB72D32F6E}"/>
    <cellStyle name="SAPOutput 5_CHECK_FX" xfId="14534" xr:uid="{1ADD5620-4A7B-4A4B-92ED-5BE709210E62}"/>
    <cellStyle name="SAPOutput 6" xfId="14535" xr:uid="{4D1ECE80-0F14-4BE9-B244-A69037428814}"/>
    <cellStyle name="SAPOutput 6 2" xfId="14536" xr:uid="{41B227D1-6613-4D27-8726-79A44AF88552}"/>
    <cellStyle name="SAPOutput 6_CHECK_FX" xfId="14537" xr:uid="{66B3E2F0-543A-4071-B803-972D2E2DCE2B}"/>
    <cellStyle name="SAPOutput 7" xfId="14538" xr:uid="{3329B56B-116B-459B-90EA-11C3B056E35D}"/>
    <cellStyle name="SAPOutput 7 2" xfId="14539" xr:uid="{EBA70138-BEA1-43DC-9F2E-D319E7409ECF}"/>
    <cellStyle name="SAPOutput 7_CHECK_FX" xfId="14540" xr:uid="{A83724E1-EA3F-4FD0-A94E-B5C6BF66643C}"/>
    <cellStyle name="SAPOutput 8" xfId="14541" xr:uid="{6FC7F590-CF9E-4FBB-8C49-60064FE8EF58}"/>
    <cellStyle name="SAPOutput 8 2" xfId="14542" xr:uid="{028F13AF-7C06-4A2D-9690-8E384E6CEDAE}"/>
    <cellStyle name="SAPOutput 8_CHECK_FX" xfId="14543" xr:uid="{CA95A4E7-BB64-4D6D-9441-C4301F7156C3}"/>
    <cellStyle name="SAPOutput 9" xfId="14544" xr:uid="{511DBF0C-11FD-4C73-A352-24EA0C351F68}"/>
    <cellStyle name="SAPOutput 9 2" xfId="14545" xr:uid="{AC6CEA04-7781-427E-8CCE-5F2CFF7CE3D0}"/>
    <cellStyle name="SAPOutput 9_CHECK_FX" xfId="14546" xr:uid="{6E697373-B3F7-4254-BE8E-2B3F6A3A0353}"/>
    <cellStyle name="SAPOutput_CHECK_FX" xfId="14547" xr:uid="{96C6FDE5-F852-4112-9792-7A38C4DCADC1}"/>
    <cellStyle name="SAPSpace" xfId="14548" xr:uid="{22B77605-2EE7-4A11-A843-F40EF68DF45B}"/>
    <cellStyle name="SAPSpace 10" xfId="14549" xr:uid="{51577BF3-485B-4868-B3AA-D622378BF273}"/>
    <cellStyle name="SAPSpace 2" xfId="14550" xr:uid="{D30D1A55-6067-4D28-AE6D-39FF0D50B149}"/>
    <cellStyle name="SAPSpace 2 2" xfId="14551" xr:uid="{FB4CCB31-1732-4082-8D0F-4AD0805CF5F7}"/>
    <cellStyle name="SAPSpace 2_CHECK_FX" xfId="14552" xr:uid="{2CA5EE77-442E-45F1-9631-76BF8D8E21FA}"/>
    <cellStyle name="SAPSpace 3" xfId="14553" xr:uid="{023F066B-ABFF-44C1-8B72-90AD3D26458C}"/>
    <cellStyle name="SAPSpace 3 2" xfId="14554" xr:uid="{86A31DE6-B363-436A-9DE1-7FAAF52B16FC}"/>
    <cellStyle name="SAPSpace 3_CHECK_FX" xfId="14555" xr:uid="{C1B4CF6C-D539-457F-A5BA-1689B5A280FA}"/>
    <cellStyle name="SAPSpace 4" xfId="14556" xr:uid="{BC2A79EB-5417-4D5C-884D-453E4D417CED}"/>
    <cellStyle name="SAPSpace 4 2" xfId="14557" xr:uid="{7B55692F-4162-47DE-9414-ADEDA1204550}"/>
    <cellStyle name="SAPSpace 4_CHECK_FX" xfId="14558" xr:uid="{0204E778-0D8F-4B1E-92C7-267AF5D90553}"/>
    <cellStyle name="SAPSpace 5" xfId="14559" xr:uid="{18ACA891-76B1-44C1-95B4-0E4DBCDD5CAA}"/>
    <cellStyle name="SAPSpace 5 2" xfId="14560" xr:uid="{1E8BC23C-1297-4375-8135-D729B94B882C}"/>
    <cellStyle name="SAPSpace 5_CHECK_FX" xfId="14561" xr:uid="{DAE62812-73C2-4595-90DE-E813993A768C}"/>
    <cellStyle name="SAPSpace 6" xfId="14562" xr:uid="{17D25D7E-1DC5-4E60-8CAB-17948B307F12}"/>
    <cellStyle name="SAPSpace 6 2" xfId="14563" xr:uid="{A41A2599-C088-45DC-B028-ED63B3F26630}"/>
    <cellStyle name="SAPSpace 6_CHECK_FX" xfId="14564" xr:uid="{BBE04AEF-502A-459C-BDDE-E79A77845F23}"/>
    <cellStyle name="SAPSpace 7" xfId="14565" xr:uid="{637A06D5-EC19-49B2-BA92-44594A385F6B}"/>
    <cellStyle name="SAPSpace 7 2" xfId="14566" xr:uid="{249F30D7-C734-4120-B54F-8BE18C2E0589}"/>
    <cellStyle name="SAPSpace 7_CHECK_FX" xfId="14567" xr:uid="{DA5D8ED0-BC89-46CF-8B56-830F78417842}"/>
    <cellStyle name="SAPSpace 8" xfId="14568" xr:uid="{52C5C2A9-E379-480D-B47C-0CEE84DADFB4}"/>
    <cellStyle name="SAPSpace 8 2" xfId="14569" xr:uid="{B2014FFF-0373-4832-B4F3-7B44B5F68783}"/>
    <cellStyle name="SAPSpace 8_CHECK_FX" xfId="14570" xr:uid="{10579650-F44A-447D-B533-CF9DA10F7034}"/>
    <cellStyle name="SAPSpace 9" xfId="14571" xr:uid="{A1A5E368-9C55-4CFC-A033-B566C79A5A5F}"/>
    <cellStyle name="SAPSpace 9 2" xfId="14572" xr:uid="{7CB88CC1-BF5A-486D-932E-F352EE7302EB}"/>
    <cellStyle name="SAPSpace 9_CHECK_FX" xfId="14573" xr:uid="{027C2C4A-30E4-4E5D-86CB-BB08E6FC6094}"/>
    <cellStyle name="SAPSpace_CHECK_FX" xfId="14574" xr:uid="{3254EE04-C5C7-4750-9A0B-29A8708A5DA4}"/>
    <cellStyle name="SAPText" xfId="14575" xr:uid="{CE0663B7-2AA5-4F37-A2E2-A36114DBEA06}"/>
    <cellStyle name="SAPText 10" xfId="14576" xr:uid="{66335610-6B7F-4A44-81A5-E311296A189F}"/>
    <cellStyle name="SAPText 2" xfId="14577" xr:uid="{8C1DCA02-E2A7-45FC-9EC4-38F00BB6CE8F}"/>
    <cellStyle name="SAPText 2 2" xfId="14578" xr:uid="{A83619DE-85AB-4476-BC60-FB122D2D0725}"/>
    <cellStyle name="SAPText 2_CHECK_FX" xfId="14579" xr:uid="{7B8F3276-C839-4BBA-97AC-7137A1648619}"/>
    <cellStyle name="SAPText 3" xfId="14580" xr:uid="{4159FB58-5F49-454D-80F8-36FA056E6C3B}"/>
    <cellStyle name="SAPText 3 2" xfId="14581" xr:uid="{C5B6623C-F2B2-4719-80A5-31F228B963DB}"/>
    <cellStyle name="SAPText 3_CHECK_FX" xfId="14582" xr:uid="{CE45FCA3-7885-4D83-A6EB-D10BD98EBEF4}"/>
    <cellStyle name="SAPText 4" xfId="14583" xr:uid="{4E6BBE8E-2D18-48A8-809B-AF12AD655D6B}"/>
    <cellStyle name="SAPText 4 2" xfId="14584" xr:uid="{8B3B5CA5-AFFE-4418-9FD2-8D3829DD18A8}"/>
    <cellStyle name="SAPText 4_CHECK_FX" xfId="14585" xr:uid="{1A8360DA-1E17-488C-A934-43C12A5F2E30}"/>
    <cellStyle name="SAPText 5" xfId="14586" xr:uid="{94458D60-B787-4E51-B810-8699B5BA318D}"/>
    <cellStyle name="SAPText 5 2" xfId="14587" xr:uid="{0546234D-134E-4A85-A325-EA0BC149C551}"/>
    <cellStyle name="SAPText 5_CHECK_FX" xfId="14588" xr:uid="{0EDE331A-6E3C-464F-ABA8-6776FA761A4A}"/>
    <cellStyle name="SAPText 6" xfId="14589" xr:uid="{74C4BF30-8103-4BB4-A797-62BAE753DDEE}"/>
    <cellStyle name="SAPText 6 2" xfId="14590" xr:uid="{D9BBCEB6-3445-4CEB-A164-98E66E00E712}"/>
    <cellStyle name="SAPText 6_CHECK_FX" xfId="14591" xr:uid="{5C8F2986-72CF-4422-881E-A73317E4EEFC}"/>
    <cellStyle name="SAPText 7" xfId="14592" xr:uid="{32C5ED8E-9231-412E-8A94-86A460212FB4}"/>
    <cellStyle name="SAPText 7 2" xfId="14593" xr:uid="{6D1E4F79-B628-4F2F-840E-A39BD54A712F}"/>
    <cellStyle name="SAPText 7_CHECK_FX" xfId="14594" xr:uid="{0DD38A27-85E5-4DF9-8DF0-16C91E8B6B5B}"/>
    <cellStyle name="SAPText 8" xfId="14595" xr:uid="{733044B3-D2C9-45A2-AE91-A31468E7F88A}"/>
    <cellStyle name="SAPText 8 2" xfId="14596" xr:uid="{5A6765C1-56B5-41F2-AD15-0C2E7C0F50F9}"/>
    <cellStyle name="SAPText 8_CHECK_FX" xfId="14597" xr:uid="{2DADB69B-5E07-472B-BD2D-BCA61BEE89C0}"/>
    <cellStyle name="SAPText 9" xfId="14598" xr:uid="{DFE6B98C-9ED1-4072-9624-87B7F445F983}"/>
    <cellStyle name="SAPText 9 2" xfId="14599" xr:uid="{F2A818CE-FBAC-4CDC-AABA-619A2A8F44C2}"/>
    <cellStyle name="SAPText 9_CHECK_FX" xfId="14600" xr:uid="{C640D784-A72A-4A15-901E-911EBC29739C}"/>
    <cellStyle name="SAPText_CHECK_FX" xfId="14601" xr:uid="{278F4C84-FDF9-4C8E-BBC2-764C881C8BB6}"/>
    <cellStyle name="SAPUnLocked" xfId="14602" xr:uid="{8C25FB4C-5766-4501-A38F-DC2492EF42C2}"/>
    <cellStyle name="SAPUnLocked 10" xfId="14603" xr:uid="{B33B92EE-FF4B-4187-9A52-73CB76089A43}"/>
    <cellStyle name="SAPUnLocked 2" xfId="14604" xr:uid="{61562912-CE35-4B92-A04A-8F9782A55E35}"/>
    <cellStyle name="SAPUnLocked 2 2" xfId="14605" xr:uid="{DCF5AAAA-2C50-4892-9E2F-3204739673D4}"/>
    <cellStyle name="SAPUnLocked 2_CHECK_FX" xfId="14606" xr:uid="{7A8FED4B-5C49-448E-9F69-92C21D935815}"/>
    <cellStyle name="SAPUnLocked 3" xfId="14607" xr:uid="{1AA5EE95-4406-4AF9-9FFA-903126FB7BCC}"/>
    <cellStyle name="SAPUnLocked 3 2" xfId="14608" xr:uid="{34B8CEB2-2A0B-4143-8BAF-3F7AC9039F58}"/>
    <cellStyle name="SAPUnLocked 3_CHECK_FX" xfId="14609" xr:uid="{88C7F9D9-BCD6-440E-A535-80F26F94619D}"/>
    <cellStyle name="SAPUnLocked 4" xfId="14610" xr:uid="{28D15BEA-B446-4376-98EC-AE6EC56A1160}"/>
    <cellStyle name="SAPUnLocked 4 2" xfId="14611" xr:uid="{562D075C-99A3-44D9-B603-403832A29D9C}"/>
    <cellStyle name="SAPUnLocked 4_CHECK_FX" xfId="14612" xr:uid="{88807593-463C-4DEE-AE57-06BDFFEA138B}"/>
    <cellStyle name="SAPUnLocked 5" xfId="14613" xr:uid="{97D7682E-0B7D-4266-8CA9-CF611412D966}"/>
    <cellStyle name="SAPUnLocked 5 2" xfId="14614" xr:uid="{4A41B31E-739B-4B78-8F7E-77DC7E12760B}"/>
    <cellStyle name="SAPUnLocked 5_CHECK_FX" xfId="14615" xr:uid="{BE963BB9-357A-4712-A3D7-BEFDB1648C63}"/>
    <cellStyle name="SAPUnLocked 6" xfId="14616" xr:uid="{EA0137FF-528B-4CF5-89BE-B5FEB61641AD}"/>
    <cellStyle name="SAPUnLocked 6 2" xfId="14617" xr:uid="{F4F0F43D-4B46-4056-A60B-735C3E207F44}"/>
    <cellStyle name="SAPUnLocked 6_CHECK_FX" xfId="14618" xr:uid="{1B322C44-713E-4573-A922-F6BC048D3EB5}"/>
    <cellStyle name="SAPUnLocked 7" xfId="14619" xr:uid="{EDBCCBEF-2144-4268-BFFF-972F3178A0FC}"/>
    <cellStyle name="SAPUnLocked 7 2" xfId="14620" xr:uid="{69E3082B-C99A-43CD-845D-F3EF917B2B22}"/>
    <cellStyle name="SAPUnLocked 7_CHECK_FX" xfId="14621" xr:uid="{264BD1EB-D576-4626-B829-A7C4333921AB}"/>
    <cellStyle name="SAPUnLocked 8" xfId="14622" xr:uid="{2CBABFA9-92AA-4D6F-9CE9-2C652403BE4A}"/>
    <cellStyle name="SAPUnLocked 8 2" xfId="14623" xr:uid="{3A3CCD48-E744-46D0-B26A-1A041E668C56}"/>
    <cellStyle name="SAPUnLocked 8_CHECK_FX" xfId="14624" xr:uid="{19C6F68A-8403-4F3F-BB41-6C89576C98DF}"/>
    <cellStyle name="SAPUnLocked 9" xfId="14625" xr:uid="{D2586857-FD15-4019-A259-A20A3A9D5F02}"/>
    <cellStyle name="SAPUnLocked 9 2" xfId="14626" xr:uid="{4B531B9C-3743-406D-9210-BDFD30DFF558}"/>
    <cellStyle name="SAPUnLocked 9_CHECK_FX" xfId="14627" xr:uid="{68CF73C5-5834-441B-99CE-5F9446A1D73E}"/>
    <cellStyle name="SAPUnLocked_CHECK_FX" xfId="14628" xr:uid="{6C604D6E-FD5F-4314-B17B-124679C5316A}"/>
    <cellStyle name="Satisfaisant" xfId="14629" xr:uid="{8E4650BE-5E1E-4A6F-9738-D3ABA2620119}"/>
    <cellStyle name="Section Heading" xfId="14630" xr:uid="{1A7EF760-447A-4F8E-94DF-FC7D65E8AAC2}"/>
    <cellStyle name="Section Heading 2" xfId="14631" xr:uid="{D487AC5F-338A-4744-9ECF-1093310BF502}"/>
    <cellStyle name="Section Heading 2 2" xfId="14632" xr:uid="{4E15ECFA-3C34-4F4C-B89A-99C6ED670D31}"/>
    <cellStyle name="Section Heading 2 2 2" xfId="14633" xr:uid="{CA529A7E-A274-4DD7-B326-4C045FC0903F}"/>
    <cellStyle name="Section Heading 2 2 2 2" xfId="14634" xr:uid="{B0FE1DD5-C28A-48AC-BA82-1A9EDD621637}"/>
    <cellStyle name="Section Heading 2 2 2 3" xfId="14635" xr:uid="{74C47DAF-A574-47F6-93DF-FB2A63D8FDB3}"/>
    <cellStyle name="Section Heading 2 2 2 4" xfId="14636" xr:uid="{213D9311-CE7F-455F-B2D1-6F13A425B8CB}"/>
    <cellStyle name="Section Heading 2 2 2_AgeSa_NewFormat" xfId="14637" xr:uid="{9D867192-3F45-4919-885A-5DA1AD71CF3E}"/>
    <cellStyle name="Section Heading 2 2 3" xfId="14638" xr:uid="{325EDFEB-CF79-42D0-A37D-2DB4DA6BB84E}"/>
    <cellStyle name="Section Heading 2 2 4" xfId="14639" xr:uid="{6A74B1E7-1A74-4F24-A250-54935E22F0F6}"/>
    <cellStyle name="Section Heading 2 2 5" xfId="14640" xr:uid="{80B75CEA-083C-4A57-95E0-195337CE2B4B}"/>
    <cellStyle name="Section Heading 2 2_AgeSA" xfId="14641" xr:uid="{5F23B274-CAE0-4336-ACB8-29F7DE7066B9}"/>
    <cellStyle name="Section Heading 2 3" xfId="14642" xr:uid="{F1AB0C79-DCD7-40F1-97DC-68071852F6E9}"/>
    <cellStyle name="Section Heading 2 3 2" xfId="14643" xr:uid="{C5812BC6-BD42-49A3-AD5F-7634904F78E0}"/>
    <cellStyle name="Section Heading 2 3 3" xfId="14644" xr:uid="{FE3B9FA3-889B-4E85-A441-8BA3FF78DB05}"/>
    <cellStyle name="Section Heading 2 3 4" xfId="14645" xr:uid="{023FD81B-2973-4B46-978F-03C54DC59237}"/>
    <cellStyle name="Section Heading 2 3_AgeSa_NewFormat" xfId="14646" xr:uid="{8FF7ED5C-A1E5-40D8-91DA-C9BDC43A9138}"/>
    <cellStyle name="Section Heading 2 4" xfId="14647" xr:uid="{766788A0-355A-4136-A0DE-8EBC42D824FD}"/>
    <cellStyle name="Section Heading 2 5" xfId="14648" xr:uid="{1CEDEB49-E674-4A07-B335-80BED08A75E1}"/>
    <cellStyle name="Section Heading 2 6" xfId="14649" xr:uid="{10644F83-476F-4849-85FD-8C43AB988EA5}"/>
    <cellStyle name="Section Heading 2_AgeSA" xfId="14650" xr:uid="{4283938A-4CD5-47F9-822F-811072FA0D45}"/>
    <cellStyle name="Section Heading 3" xfId="14651" xr:uid="{05BFC59D-7E3F-471B-9DB0-EE8132908189}"/>
    <cellStyle name="Section Heading 3 2" xfId="14652" xr:uid="{DDFAE24B-55CC-4105-B97F-23A31F71FD32}"/>
    <cellStyle name="Section Heading 3 2 2" xfId="14653" xr:uid="{3B1DE956-8045-40A5-885B-2FF67C5964D7}"/>
    <cellStyle name="Section Heading 3 2 3" xfId="14654" xr:uid="{7B455AD5-72B8-43A7-8990-CFCC8583D8D1}"/>
    <cellStyle name="Section Heading 3 2 4" xfId="14655" xr:uid="{3EFDB014-7B02-4AD9-91F0-75EF9A274F6C}"/>
    <cellStyle name="Section Heading 3 2_AgeSa_NewFormat" xfId="14656" xr:uid="{93243DB5-A807-472B-BE66-48CB25E06E49}"/>
    <cellStyle name="Section Heading 3 3" xfId="14657" xr:uid="{3082B01E-1093-449D-AE2E-14DE2E014A88}"/>
    <cellStyle name="Section Heading 3 4" xfId="14658" xr:uid="{DB1C8365-4CF8-4324-8661-5B95968A6B48}"/>
    <cellStyle name="Section Heading 3 5" xfId="14659" xr:uid="{6B449397-7F5A-4B8B-8446-86148697BF28}"/>
    <cellStyle name="Section Heading 3_AgeSA" xfId="14660" xr:uid="{3C983907-E86B-4F04-B567-F0B6A347B0A5}"/>
    <cellStyle name="Section Heading 4" xfId="14661" xr:uid="{749E2DB2-9515-403A-98CC-6CA458D0EE9D}"/>
    <cellStyle name="Section Heading 5" xfId="14662" xr:uid="{5C4DE14D-EF65-4049-84A1-CF3058603BA2}"/>
    <cellStyle name="Section Heading 6" xfId="14663" xr:uid="{3215BA48-836D-487D-B51F-3619C0192088}"/>
    <cellStyle name="Section Heading_AgeSA" xfId="14664" xr:uid="{D84EF13F-D81F-4A27-BF9F-605563357057}"/>
    <cellStyle name="Selittävä teksti" xfId="14665" xr:uid="{F3928BDB-AD42-4751-B231-2BBB23D17015}"/>
    <cellStyle name="Semleges" xfId="14666" xr:uid="{8312EDE4-FD27-4E23-AF30-6BA9EC404D93}"/>
    <cellStyle name="ş_x001d_ğ$&amp;—û”&amp;û_x000b__x0008_Î_x000d_¡_x000e__x0007__x0001__x0001_" xfId="14667" xr:uid="{E8F75861-758E-4354-B424-C59C694D9E94}"/>
    <cellStyle name="Sortie" xfId="14668" xr:uid="{4827E350-8AF2-4B92-A5FA-2A0617A9B99E}"/>
    <cellStyle name="Sortie 10" xfId="14669" xr:uid="{9A274C8B-8310-4C1B-BC22-FB9AD217538A}"/>
    <cellStyle name="Sortie 11" xfId="14670" xr:uid="{BED4A960-593E-48C8-993E-79D4594054E1}"/>
    <cellStyle name="Sortie 12" xfId="14671" xr:uid="{7E1AB463-5108-4A1E-9D76-54F0CD42BB44}"/>
    <cellStyle name="Sortie 13" xfId="14672" xr:uid="{188F0515-E87B-44FB-B987-2F2DA8781C2C}"/>
    <cellStyle name="Sortie 2" xfId="14673" xr:uid="{DD4AFA70-4E37-4056-B065-C17761107016}"/>
    <cellStyle name="Sortie 2 10" xfId="14674" xr:uid="{00E7D423-66C8-4678-A4FB-230F9BC08195}"/>
    <cellStyle name="Sortie 2 11" xfId="14675" xr:uid="{893EEC9F-A765-4B11-8727-31E611A35AB0}"/>
    <cellStyle name="Sortie 2 12" xfId="14676" xr:uid="{426F662B-830D-48FF-A417-C0B93800F7FE}"/>
    <cellStyle name="Sortie 2 13" xfId="14677" xr:uid="{BB271C9F-75A9-49AB-8DC9-E451A94B41BA}"/>
    <cellStyle name="Sortie 2 2" xfId="14678" xr:uid="{D876D7D7-F0A5-4445-97F4-5D2DE8015CF1}"/>
    <cellStyle name="Sortie 2 2 2" xfId="14679" xr:uid="{854785E4-AED0-4FDE-A58B-39E2C3080B1C}"/>
    <cellStyle name="Sortie 2 2_CHECK_FX" xfId="14680" xr:uid="{3C9D1D66-7C2F-479B-8833-8EA73D3BA5F7}"/>
    <cellStyle name="Sortie 2 3" xfId="14681" xr:uid="{CCEC0DCF-4109-468A-92EB-93CBB722B149}"/>
    <cellStyle name="Sortie 2 4" xfId="14682" xr:uid="{C60595EE-4D01-4891-B6EC-6477F3E3B8EB}"/>
    <cellStyle name="Sortie 2 5" xfId="14683" xr:uid="{B5670687-7AAF-4427-902C-E5C956CD1CCB}"/>
    <cellStyle name="Sortie 2 6" xfId="14684" xr:uid="{4043E9CA-E587-4D0A-A0D7-37A971CA30E7}"/>
    <cellStyle name="Sortie 2 7" xfId="14685" xr:uid="{CC014EE1-83AE-47F5-AB1E-5D2203C703D0}"/>
    <cellStyle name="Sortie 2 8" xfId="14686" xr:uid="{0BD56AFA-CD84-48A4-A56B-F568A175C3B6}"/>
    <cellStyle name="Sortie 2 9" xfId="14687" xr:uid="{D1B9C7A1-CB1D-4702-9E5C-ECF8A1F9D83B}"/>
    <cellStyle name="Sortie 2_AgeSa_NewFormat" xfId="14688" xr:uid="{600467D0-D9CF-4538-9C06-07643E6CD16E}"/>
    <cellStyle name="Sortie 3" xfId="14689" xr:uid="{CFCAB69E-CBEC-4799-92E5-39BC770FFAC2}"/>
    <cellStyle name="Sortie 3 2" xfId="14690" xr:uid="{92F5F4E6-065D-4B38-B1B5-AF49282A1AAA}"/>
    <cellStyle name="Sortie 3 2 2" xfId="14691" xr:uid="{3CE245D0-D5D4-42E2-9B98-5D58734C4E22}"/>
    <cellStyle name="Sortie 3 2_CHECK_FX" xfId="14692" xr:uid="{4423A34B-5A3D-4664-B9D8-BA94929A3E2F}"/>
    <cellStyle name="Sortie 3 3" xfId="14693" xr:uid="{9A6C9C2D-DDDB-464D-97F4-9F66C471A559}"/>
    <cellStyle name="Sortie 3 4" xfId="14694" xr:uid="{816FFBB5-554C-47E1-B58B-53A59D9CD719}"/>
    <cellStyle name="Sortie 3_CHECK_FX" xfId="14695" xr:uid="{B49BBC6C-33E5-45D6-A192-BDDB692C308C}"/>
    <cellStyle name="Sortie 4" xfId="14696" xr:uid="{3013CB63-D49D-4F55-8016-4FBFD1569841}"/>
    <cellStyle name="Sortie 4 2" xfId="14697" xr:uid="{D5718318-2F17-4AC2-B3F2-8DD6CB6AF20B}"/>
    <cellStyle name="Sortie 4_CHECK_FX" xfId="14698" xr:uid="{D77D89E9-0AE9-4440-AD16-3A27E04B1BD5}"/>
    <cellStyle name="Sortie 5" xfId="14699" xr:uid="{C488A102-2E8B-4CEE-937A-85A5E2AB9608}"/>
    <cellStyle name="Sortie 6" xfId="14700" xr:uid="{4A66FCE0-AA34-4DA9-817F-F3ACFB0E28E0}"/>
    <cellStyle name="Sortie 7" xfId="14701" xr:uid="{FA501B09-02A9-47E4-A669-1FBD6FCFC003}"/>
    <cellStyle name="Sortie 8" xfId="14702" xr:uid="{26933FC7-B746-435D-8242-264F16ABA69A}"/>
    <cellStyle name="Sortie 9" xfId="14703" xr:uid="{6DF4E822-8B81-49E9-94D8-8571884E560B}"/>
    <cellStyle name="Sortie_AgeSa_NewFormat" xfId="14704" xr:uid="{57F56597-6CC7-4A90-B2D8-D541E7E5401D}"/>
    <cellStyle name="Special%" xfId="14705" xr:uid="{6CEA8ED9-F636-4DD3-8EE0-D7833C7E140C}"/>
    <cellStyle name="Special% 2" xfId="14706" xr:uid="{3728BC2D-38F6-404A-9511-A455183F4A7D}"/>
    <cellStyle name="Special% 2 2" xfId="14707" xr:uid="{CEC68F3B-8394-441F-87D5-44BBB2AF5B53}"/>
    <cellStyle name="Special% 2_CHECK_FX" xfId="14708" xr:uid="{0C28DFDD-095F-40F9-A09F-F7C900277A19}"/>
    <cellStyle name="Special% 3" xfId="14709" xr:uid="{78E38ED7-C913-4AB4-97A5-4E85C2AB7B72}"/>
    <cellStyle name="Special% 3 2" xfId="14710" xr:uid="{44FC57A2-CB0C-4CDF-88D8-E58D4ECBA6C6}"/>
    <cellStyle name="Special% 3_CHECK_FX" xfId="14711" xr:uid="{28D14BAD-BAC5-4736-A127-792E63FA7028}"/>
    <cellStyle name="Special% 4" xfId="14712" xr:uid="{216AFAAF-2E50-4C74-B2C0-738425E88D2E}"/>
    <cellStyle name="Special% 5" xfId="14713" xr:uid="{21F933FF-7ED4-4ACA-8BD9-20F435EB7F89}"/>
    <cellStyle name="Special%_CHECK_FX" xfId="14714" xr:uid="{FB4DE70F-E7ED-4735-89AD-A376ABF24B27}"/>
    <cellStyle name="SPOl" xfId="14715" xr:uid="{8B8F3E2E-0AF6-429B-A3AE-838A8B338831}"/>
    <cellStyle name="SPOl 10" xfId="14716" xr:uid="{723819A6-9DEE-4D5A-B262-9F2C4980216E}"/>
    <cellStyle name="SPOl 2" xfId="14717" xr:uid="{6DE7F59A-B9D5-4E59-8463-8F0C917ED340}"/>
    <cellStyle name="SPOl 3" xfId="14718" xr:uid="{E10D9365-2BA3-48A9-9362-E80D5FEC01D9}"/>
    <cellStyle name="SPOl 4" xfId="14719" xr:uid="{D3C366AB-17D5-41CD-BA2D-1206284FB2E7}"/>
    <cellStyle name="SPOl 5" xfId="14720" xr:uid="{86D49F7B-AF9A-425C-8AF5-574F8340C75C}"/>
    <cellStyle name="SPOl 6" xfId="14721" xr:uid="{19D375EA-2D64-4E9E-A9AB-AE91D57D1524}"/>
    <cellStyle name="SPOl 7" xfId="14722" xr:uid="{AD8FBD88-3E4E-416E-B7E8-807CD4F276DB}"/>
    <cellStyle name="SPOl 8" xfId="14723" xr:uid="{CB46A5A6-3128-411C-AF67-F3D92413210B}"/>
    <cellStyle name="SPOl 9" xfId="14724" xr:uid="{F9355A49-6F2F-4E02-BFB7-5CB8BCE3505E}"/>
    <cellStyle name="SPOl_CHECK_FX" xfId="14725" xr:uid="{CD5B6459-7872-4144-B8E4-B7BB603A0CB8}"/>
    <cellStyle name="spravki" xfId="14726" xr:uid="{664C3F60-3637-46A8-A4BD-D90A30199B76}"/>
    <cellStyle name="spravki 2" xfId="15733" xr:uid="{B800E6B3-4958-4CC4-B071-DD84CAA62949}"/>
    <cellStyle name="Standaard 2" xfId="14727" xr:uid="{03A64E83-632F-493E-B14F-602A3F9A6FFD}"/>
    <cellStyle name="Standaard_Alle beleggingen" xfId="14728" xr:uid="{5E5A7351-215F-4CF8-835D-D9B24CF4B973}"/>
    <cellStyle name="STANDARD" xfId="14729" xr:uid="{4EEB5715-0A0E-4750-894E-DB37C99BA0A1}"/>
    <cellStyle name="Standard 2" xfId="14730" xr:uid="{24D5E84C-27B9-49A3-AF86-9CD8B06A375D}"/>
    <cellStyle name="Standard_ASXXXXYY" xfId="14731" xr:uid="{324C1D50-89B5-48D0-94A4-991F49AC32CA}"/>
    <cellStyle name="Stil 1" xfId="14732" xr:uid="{AA661FFF-DCC1-4E3E-8EE3-9DEF21E7DFC2}"/>
    <cellStyle name="Stil 1 10" xfId="14733" xr:uid="{C9B098B5-B818-4F09-B963-7F8511C606CA}"/>
    <cellStyle name="Stil 1 2" xfId="14734" xr:uid="{DC89DCE4-CBC7-45DB-ABF8-A8CAF478DFA9}"/>
    <cellStyle name="Stil 1 3" xfId="14735" xr:uid="{84F5B3EB-AB72-471B-B0DE-468D5F789BD3}"/>
    <cellStyle name="Stil 1 4" xfId="14736" xr:uid="{B31BAC4C-686D-449E-8CD4-154156A11E61}"/>
    <cellStyle name="Stil 1 5" xfId="14737" xr:uid="{043F830E-A1FA-43C3-ADC9-A95A096C64DE}"/>
    <cellStyle name="Stil 1 6" xfId="14738" xr:uid="{01EEEF37-7074-4AE6-AA3F-55FD10AFDDC1}"/>
    <cellStyle name="Stil 1 7" xfId="14739" xr:uid="{69F6F670-8C03-4D4C-8E6F-4553858F211C}"/>
    <cellStyle name="Stil 1 8" xfId="14740" xr:uid="{50134345-CDA6-420E-A878-3B4BA70FC2E5}"/>
    <cellStyle name="Stil 1 9" xfId="14741" xr:uid="{00A619AC-4676-4174-AD25-2CFA25179E05}"/>
    <cellStyle name="Stil 1_CHECK_FX" xfId="14742" xr:uid="{9E95F451-853E-4273-A159-51356B1C2E7C}"/>
    <cellStyle name="Style 1" xfId="14743" xr:uid="{90C2C5FD-D2BF-4CAE-96AE-7A4F8B141A53}"/>
    <cellStyle name="Style 1 2" xfId="14744" xr:uid="{9DCD5DB0-2418-4EBE-AC45-3CBB0CD4FBBD}"/>
    <cellStyle name="Style 1_2. Exec Summary" xfId="14745" xr:uid="{BD6F5BC8-4213-4F6F-AF2B-DAABB6B37E9F}"/>
    <cellStyle name="subhead" xfId="14746" xr:uid="{BAED883F-4F7C-48BB-AE21-5D7AE00179D9}"/>
    <cellStyle name="Subtotal" xfId="14747" xr:uid="{B0CEAB97-A848-46BD-80CA-A1347E0355DF}"/>
    <cellStyle name="Summa" xfId="14748" xr:uid="{BBA4A60D-6483-4FC4-8054-C4EA28EBF685}"/>
    <cellStyle name="Summa 2" xfId="14749" xr:uid="{10FEE469-8EA2-486C-A958-9D66B280EE49}"/>
    <cellStyle name="Summa 2 2" xfId="14750" xr:uid="{8FE93F6E-BBF8-4DD1-B3B2-FDB30208C81B}"/>
    <cellStyle name="Summa 2 3" xfId="14751" xr:uid="{4E5D4A0A-AF63-491A-9A6A-078758304B2D}"/>
    <cellStyle name="Summa 2 4" xfId="14752" xr:uid="{08006688-DE16-43D3-AB95-1C3745AD7546}"/>
    <cellStyle name="Summa 2 5" xfId="14753" xr:uid="{3C87251B-E364-46D3-96E0-731299A6342F}"/>
    <cellStyle name="Summa 2_AgeSa_NewFormat" xfId="14754" xr:uid="{532DC1A4-0961-4854-A0EE-8518BD91FDDC}"/>
    <cellStyle name="Summa 3" xfId="14755" xr:uid="{E6904044-7698-45D2-89C5-EA6DA8DC1899}"/>
    <cellStyle name="Summa 4" xfId="14756" xr:uid="{62D9559E-AFC0-49D8-B973-65FF254C1ED9}"/>
    <cellStyle name="Summa 5" xfId="14757" xr:uid="{7CB9D4A2-1F45-4DC1-86C6-F412D27C1DFC}"/>
    <cellStyle name="Summa 6" xfId="14758" xr:uid="{57FE71D4-4BE1-4C74-B69E-FF6C444C6D55}"/>
    <cellStyle name="Summa_AgeSa_NewFormat" xfId="14759" xr:uid="{72C03E4C-48B5-4FD7-8915-EB062DEA6EC9}"/>
    <cellStyle name="Syöttö" xfId="14760" xr:uid="{88978FBF-2594-4461-AC81-EF961680B251}"/>
    <cellStyle name="Syöttö 2" xfId="14761" xr:uid="{A739DDEC-EC16-45D4-B6C4-A972FA2443A3}"/>
    <cellStyle name="Syöttö 2 2" xfId="14762" xr:uid="{FE461ED7-D7C3-41BB-96AD-BBBE9377805C}"/>
    <cellStyle name="Syöttö 2 3" xfId="14763" xr:uid="{AE739A75-888E-4057-970B-5E9611EFC3AF}"/>
    <cellStyle name="Syöttö 2 4" xfId="14764" xr:uid="{7E31E9CA-1710-4767-98F4-52294B9C2445}"/>
    <cellStyle name="Syöttö 2 5" xfId="14765" xr:uid="{BF6076C9-019E-45C3-BC52-4FAA3671DDE5}"/>
    <cellStyle name="Syöttö 2_AgeSa_NewFormat" xfId="14766" xr:uid="{4E4A5BD2-A270-4594-811C-66566DE4C693}"/>
    <cellStyle name="Syöttö 3" xfId="14767" xr:uid="{D53F690B-E53A-4CBE-B23A-C8EA9B235ACD}"/>
    <cellStyle name="Syöttö 4" xfId="14768" xr:uid="{5E02DC12-D8C1-45CE-90B8-D4B31CB9B0D5}"/>
    <cellStyle name="Syöttö 5" xfId="14769" xr:uid="{4F4C8757-C8A8-4C16-9A6F-C52E3D448C21}"/>
    <cellStyle name="Syöttö 6" xfId="14770" xr:uid="{5E9E8C36-43F5-44B6-B715-EB39164BC645}"/>
    <cellStyle name="Syöttö_AgeSa_NewFormat" xfId="14771" xr:uid="{16A74E3C-0CF4-4414-A516-9D0DE4950CB5}"/>
    <cellStyle name="Számítás" xfId="14772" xr:uid="{8FD80F6C-3674-43FE-872A-6D1EFE165C1F}"/>
    <cellStyle name="Számítás 2" xfId="14773" xr:uid="{1F57E189-3E32-40BE-855B-B14251CEA581}"/>
    <cellStyle name="Számítás 2 2" xfId="14774" xr:uid="{D8747F94-C126-4726-A62D-409592DF205B}"/>
    <cellStyle name="Számítás 2 3" xfId="14775" xr:uid="{44A0ED97-5BC3-406A-93F9-3BF5831602FE}"/>
    <cellStyle name="Számítás 2 4" xfId="14776" xr:uid="{C755F96C-F513-43CC-BEA9-C767AEEBE52C}"/>
    <cellStyle name="Számítás 2 5" xfId="14777" xr:uid="{DDF5363B-2AF0-4261-9A5C-1D6088D64A62}"/>
    <cellStyle name="Számítás 2_AgeSa_NewFormat" xfId="14778" xr:uid="{68B645C1-8ACD-442C-AAB3-F9FE0E0A3C0B}"/>
    <cellStyle name="Számítás 3" xfId="14779" xr:uid="{744350E5-1F0E-43A0-A61F-40B73E1CCFA9}"/>
    <cellStyle name="Számítás 4" xfId="14780" xr:uid="{03131C19-3669-40BE-8F6F-4C6EC0494D57}"/>
    <cellStyle name="Számítás 5" xfId="14781" xr:uid="{54C3CF5B-579F-4C96-8616-2B79672B4131}"/>
    <cellStyle name="Számítás 6" xfId="14782" xr:uid="{241F838C-03A5-4F4D-9E60-460E5D713299}"/>
    <cellStyle name="Számítás_AgeSa_NewFormat" xfId="14783" xr:uid="{A141C5F5-47F8-4F6B-A949-34B16076BDF8}"/>
    <cellStyle name="T_BOLDC" xfId="14784" xr:uid="{482F0A19-D03D-4135-8469-1586C4B2C8BB}"/>
    <cellStyle name="T_BOLDC 2" xfId="14785" xr:uid="{2583B5B9-2434-408C-B624-28DAD419371D}"/>
    <cellStyle name="T_BOLDC 2_CHECK_FX" xfId="14786" xr:uid="{B0F18AF1-960F-4EA6-99BF-13C408129CA0}"/>
    <cellStyle name="T_BOLDC 2_Inflow" xfId="14787" xr:uid="{3498BF32-A7DC-4ED9-BE9B-D72A19EAEF2F}"/>
    <cellStyle name="T_BOLDC 2_Overall" xfId="14788" xr:uid="{CC3C25BA-9A14-4D2E-8832-4EAA40EF511F}"/>
    <cellStyle name="T_BOLDC 2_Overall (2)" xfId="14789" xr:uid="{B601A7A5-CB88-434F-9AB4-141E0004F1AB}"/>
    <cellStyle name="T_BOLDC_CHECK_FX" xfId="14790" xr:uid="{752721DC-9683-46AC-BF91-FC40557233E4}"/>
    <cellStyle name="T_BOLDC_Inflow" xfId="14791" xr:uid="{98DC3CBE-21D5-4112-8224-3D55DC021912}"/>
    <cellStyle name="T_BOLDC_Overall" xfId="14792" xr:uid="{6D09BA2E-98E2-4B29-A64D-BFABAD21A972}"/>
    <cellStyle name="T_BOLDC_Overall (2)" xfId="14793" xr:uid="{B161E836-6147-4BFF-BF4F-BA49DE5F1F60}"/>
    <cellStyle name="T_BoldLI" xfId="14794" xr:uid="{320AC777-0F1F-409A-94E9-421769CE2813}"/>
    <cellStyle name="T_BoldLI 2" xfId="14795" xr:uid="{B5A88C41-A7DB-4C8F-B899-BB0674AC0EC7}"/>
    <cellStyle name="T_BoldLI 2_CHECK_FX" xfId="14796" xr:uid="{FCF89DF3-58C2-4FF5-B8D6-A262AB5DA253}"/>
    <cellStyle name="T_BoldLI 2_Inflow" xfId="14797" xr:uid="{6ED99F19-A5CF-4432-97AC-55CD6C5CABB3}"/>
    <cellStyle name="T_BoldLI 2_Overall" xfId="14798" xr:uid="{43E8C6BB-FA0B-4C68-B51E-78FD2ACFCFE3}"/>
    <cellStyle name="T_BoldLI 2_Overall (2)" xfId="14799" xr:uid="{422722F9-CC43-4869-A156-4FB372D0C37D}"/>
    <cellStyle name="T_BoldLI_CHECK_FX" xfId="14800" xr:uid="{28E88435-3B27-461B-97B8-DC80AE1CB5B8}"/>
    <cellStyle name="T_BoldLI_Inflow" xfId="14801" xr:uid="{689D2F9A-9BE2-471B-899C-B7EDEC8AABCC}"/>
    <cellStyle name="T_BoldLI_Overall" xfId="14802" xr:uid="{2ECDA1F1-4D5A-4C96-8E5B-4CE095C31DA8}"/>
    <cellStyle name="T_BoldLI_Overall (2)" xfId="14803" xr:uid="{D5195B58-A893-40EB-A645-05C9CE63E6B3}"/>
    <cellStyle name="T_TextLI" xfId="14804" xr:uid="{28D91C8F-C19A-4822-9274-7398CE9E4022}"/>
    <cellStyle name="T_TextLI 2" xfId="14805" xr:uid="{CDE96449-97AF-4BC6-B3F7-E37FC8A23D27}"/>
    <cellStyle name="T_TextLI 2_CHECK_FX" xfId="14806" xr:uid="{3284691E-3E11-4589-BCA2-4FF36E4DAF12}"/>
    <cellStyle name="T_TextLI 2_Inflow" xfId="14807" xr:uid="{71D78646-25DF-4777-894F-FEFD9368EA10}"/>
    <cellStyle name="T_TextLI 2_Overall" xfId="14808" xr:uid="{726215DC-B208-4560-A6D6-F5D86E3B618F}"/>
    <cellStyle name="T_TextLI 2_Overall (2)" xfId="14809" xr:uid="{11508E36-FA9C-4618-9E6B-23F52CBB4F4F}"/>
    <cellStyle name="T_TextLI_CHECK_FX" xfId="14810" xr:uid="{6709386D-30AB-4D5B-B7FA-5B3A233115DB}"/>
    <cellStyle name="T_TextLI_Inflow" xfId="14811" xr:uid="{1C2B2B70-D262-402E-939D-A91C1A9015D9}"/>
    <cellStyle name="T_TextLI_Overall" xfId="14812" xr:uid="{C3C607DB-68B2-4E9A-A62E-BDD3D45AA6C1}"/>
    <cellStyle name="T_TextLI_Overall (2)" xfId="14813" xr:uid="{544A688F-65A6-41CF-A0F1-0127000B11C3}"/>
    <cellStyle name="tabel" xfId="14814" xr:uid="{73954966-6343-45D5-BFC1-7564E065BEA8}"/>
    <cellStyle name="tabel 2" xfId="14815" xr:uid="{367427C1-C8A1-4FAF-A6ED-31870D1F9975}"/>
    <cellStyle name="tabel 3" xfId="14816" xr:uid="{C87BD8E9-5C55-48AD-A122-32C8923258F4}"/>
    <cellStyle name="tabel_CHECK_FX" xfId="14817" xr:uid="{91D522B7-EE39-4507-89F6-434D825A88AE}"/>
    <cellStyle name="Table Head" xfId="14818" xr:uid="{A78F4F8A-326A-4D8D-8D3B-10807744CD15}"/>
    <cellStyle name="Table Head Aligned" xfId="14819" xr:uid="{FEB55989-D275-49AA-8B94-273EDC8794AA}"/>
    <cellStyle name="Table Head Blue" xfId="14820" xr:uid="{9DB95A38-E0EB-431A-A391-15DA77A8FE7A}"/>
    <cellStyle name="Table Head Green" xfId="14821" xr:uid="{447BB401-4839-4BD2-800D-A45AF55845ED}"/>
    <cellStyle name="Table Head_Balance Sheet" xfId="14822" xr:uid="{CC69937D-20D9-4F57-BEA8-611151642634}"/>
    <cellStyle name="Table Heading" xfId="14823" xr:uid="{E116B97D-A79A-4D56-9AA9-0511811EF65F}"/>
    <cellStyle name="Table Heading 2" xfId="14824" xr:uid="{FC4DAAF6-D31C-4C96-B648-1F01B5DF2FD6}"/>
    <cellStyle name="Table Heading 2 2" xfId="14825" xr:uid="{D7DF1AB5-9A55-475A-9D68-D68ABE78B1E6}"/>
    <cellStyle name="Table Heading 2 2 2" xfId="14826" xr:uid="{0977FC7D-85AA-421A-8A0E-45C83F27DA77}"/>
    <cellStyle name="Table Heading 2 2 2 2" xfId="14827" xr:uid="{A36B9E6C-02B0-4255-8DB7-7F4E8FF2E044}"/>
    <cellStyle name="Table Heading 2 2 2 3" xfId="14828" xr:uid="{7791A392-2E2A-40CC-8035-8547C730A988}"/>
    <cellStyle name="Table Heading 2 2 2 4" xfId="14829" xr:uid="{559960AF-55FD-4484-8A9D-72A4CE69D0E5}"/>
    <cellStyle name="Table Heading 2 2 2 5" xfId="14830" xr:uid="{43317408-B5CA-4321-9336-82731E037633}"/>
    <cellStyle name="Table Heading 2 2 2_AgeSa_NewFormat" xfId="14831" xr:uid="{E1895FBB-25B4-495B-9FF3-CF7772E6B737}"/>
    <cellStyle name="Table Heading 2 2 3" xfId="14832" xr:uid="{0C56A79A-42B9-4AF2-83EC-1D524792D88D}"/>
    <cellStyle name="Table Heading 2 2 4" xfId="14833" xr:uid="{54AAF785-EC69-435D-9A27-B41EFFBCE4F0}"/>
    <cellStyle name="Table Heading 2 2 5" xfId="14834" xr:uid="{880E3E40-D756-4255-B826-B05171DE80D4}"/>
    <cellStyle name="Table Heading 2 2 6" xfId="14835" xr:uid="{F3A326C9-E562-48BC-AF36-42ACB2F1B136}"/>
    <cellStyle name="Table Heading 2 2_AgeSA" xfId="14836" xr:uid="{02BD2237-F27C-41CC-A214-140D707C6E22}"/>
    <cellStyle name="Table Heading 2 3" xfId="14837" xr:uid="{870F2719-2F69-4DD4-8FE4-B6C76DDA6880}"/>
    <cellStyle name="Table Heading 2 3 2" xfId="14838" xr:uid="{E8D21EF7-697D-4627-BA38-A7EAA7682C22}"/>
    <cellStyle name="Table Heading 2 3 3" xfId="14839" xr:uid="{B235FCA4-507E-40A4-AEC7-744861E88734}"/>
    <cellStyle name="Table Heading 2 3 4" xfId="14840" xr:uid="{53788C52-4BE5-4796-BB1A-BE9C273ED1DE}"/>
    <cellStyle name="Table Heading 2 3 5" xfId="14841" xr:uid="{BDCA6F6C-AC2D-42A2-B74D-4655F1E83A51}"/>
    <cellStyle name="Table Heading 2 3_AgeSa_NewFormat" xfId="14842" xr:uid="{35B61880-19C9-417C-9F8A-8F2BA9C5DE2D}"/>
    <cellStyle name="Table Heading 2 4" xfId="14843" xr:uid="{8240CDF0-7811-43C8-8B72-2A013360F0CD}"/>
    <cellStyle name="Table Heading 2 5" xfId="14844" xr:uid="{0E9BFAD1-DA25-4C49-AB3D-5E7BA0AD1D43}"/>
    <cellStyle name="Table Heading 2 6" xfId="14845" xr:uid="{BD494D0F-B7BC-4A30-9812-E9DC042056B6}"/>
    <cellStyle name="Table Heading 2 7" xfId="14846" xr:uid="{1E3C325A-F8AF-4906-8C1F-73B0BADF539D}"/>
    <cellStyle name="Table Heading 2_AgeSA" xfId="14847" xr:uid="{E628E17E-3E4E-46BE-B4E3-382A53BBA98D}"/>
    <cellStyle name="Table Heading 3" xfId="14848" xr:uid="{8873556B-B71A-410E-8E00-6B111A76EE9F}"/>
    <cellStyle name="Table Heading 3 2" xfId="14849" xr:uid="{10D2286B-8D6F-4E9C-AA3F-F1F9E5F4A9D6}"/>
    <cellStyle name="Table Heading 3 2 2" xfId="14850" xr:uid="{C97AAB96-B8D8-4670-8279-0C131571D33A}"/>
    <cellStyle name="Table Heading 3 2 3" xfId="14851" xr:uid="{411A0272-6E60-4AAE-8E60-2E0660AAD5C3}"/>
    <cellStyle name="Table Heading 3 2 4" xfId="14852" xr:uid="{B6DD7CCA-3343-47AB-BCE6-7E770EDF95FC}"/>
    <cellStyle name="Table Heading 3 2 5" xfId="14853" xr:uid="{6BD2B2FC-BC46-44E7-864F-5012F62CABF7}"/>
    <cellStyle name="Table Heading 3 2_AgeSa_NewFormat" xfId="14854" xr:uid="{08CAF2DA-7AA5-4A4D-9DF7-3F9BEF9C7CB3}"/>
    <cellStyle name="Table Heading 3 3" xfId="14855" xr:uid="{30F33E1C-2CA3-4A6A-BED7-921448840AC5}"/>
    <cellStyle name="Table Heading 3 4" xfId="14856" xr:uid="{6D47E097-F94A-49B9-9AF0-F66187329262}"/>
    <cellStyle name="Table Heading 3 5" xfId="14857" xr:uid="{86100C47-4DE6-4FD8-83DC-E64DDC6DBB54}"/>
    <cellStyle name="Table Heading 3 6" xfId="14858" xr:uid="{F8980039-76DF-4129-9D07-1150D08A76C3}"/>
    <cellStyle name="Table Heading 3_AgeSA" xfId="14859" xr:uid="{95F565B4-1A6C-4EC6-B10F-65B1A55E10C5}"/>
    <cellStyle name="Table Heading_AgeSA" xfId="14860" xr:uid="{57F9134A-38AB-44B3-B562-0F6D38356A3E}"/>
    <cellStyle name="Table Source" xfId="14861" xr:uid="{5B0B3E01-8278-44AB-B013-58C63B6BCBAD}"/>
    <cellStyle name="Table Text" xfId="14862" xr:uid="{7BF8F508-D242-48C8-AECC-80D930D84228}"/>
    <cellStyle name="Table Title" xfId="14863" xr:uid="{7CF1AB86-FAFF-49F5-9E2A-8FA8490767C5}"/>
    <cellStyle name="Table Units" xfId="14864" xr:uid="{67425DB8-4C69-4F6D-BCE2-004487A565EA}"/>
    <cellStyle name="Table Units 2" xfId="14865" xr:uid="{B3BA36B8-4555-4C8D-BB4A-B7E0567B2297}"/>
    <cellStyle name="Table Units 3" xfId="14866" xr:uid="{AE2D470E-80A7-45B8-8CCB-8B14129AB132}"/>
    <cellStyle name="Table Units_CHECK_FX" xfId="14867" xr:uid="{E69E4856-275D-405A-AB15-C46A0D296D9E}"/>
    <cellStyle name="tablo" xfId="14868" xr:uid="{87564725-18AC-41E9-9B0F-3BA7D27B5245}"/>
    <cellStyle name="tablo 10" xfId="14869" xr:uid="{6A1C5B7E-64D7-4D95-89D7-A4E6A3691C86}"/>
    <cellStyle name="tablo 10 2" xfId="14870" xr:uid="{D889ACFB-2DDC-4BD6-9DA8-6DA0DD7BF043}"/>
    <cellStyle name="tablo 10 2 2" xfId="14871" xr:uid="{A636DC0E-A605-481A-809D-BBD177794018}"/>
    <cellStyle name="tablo 10 2_CHECK_FX" xfId="14872" xr:uid="{ADA3814F-8AD4-468F-A749-569F69389BB0}"/>
    <cellStyle name="tablo 10 3" xfId="14873" xr:uid="{5CDE83AE-052D-4A17-995E-14C1460A1375}"/>
    <cellStyle name="tablo 10 4" xfId="14874" xr:uid="{E54A0543-0046-4D2D-80D6-A43C0B1BF5A9}"/>
    <cellStyle name="tablo 10_CHECK_FX" xfId="14875" xr:uid="{B5E296D9-DD0D-4DA3-9CBF-59BB886BF029}"/>
    <cellStyle name="tablo 11" xfId="14876" xr:uid="{E1260D17-5FCF-4F5E-B39C-F4D3EFAEE3AA}"/>
    <cellStyle name="tablo 11 2" xfId="14877" xr:uid="{31584DA5-CB4D-4930-96C9-D04EE5E66FBA}"/>
    <cellStyle name="tablo 11_CHECK_FX" xfId="14878" xr:uid="{11AA153B-3730-408B-8355-AF5BDC476C06}"/>
    <cellStyle name="tablo 12" xfId="14879" xr:uid="{254EB6E1-47CB-46D4-8674-1FEE0D322426}"/>
    <cellStyle name="tablo 13" xfId="14880" xr:uid="{E17829F2-0604-4EB5-95F0-5BF2A0B0442F}"/>
    <cellStyle name="tablo 2" xfId="14881" xr:uid="{D10C75B9-B584-4A9D-A752-4062946FBF1B}"/>
    <cellStyle name="tablo 2 2" xfId="14882" xr:uid="{5CFEE5D4-10CB-45C7-B50C-B17B36DF8BDC}"/>
    <cellStyle name="tablo 2 2 2" xfId="14883" xr:uid="{934B143B-AD11-4881-A365-6DA2AB66E3AB}"/>
    <cellStyle name="tablo 2 2_CHECK_FX" xfId="14884" xr:uid="{C17ACE5E-E7E6-4D59-A46E-A2F489F43E46}"/>
    <cellStyle name="tablo 2 3" xfId="14885" xr:uid="{5AF2749D-1F12-4133-B807-E341F9009D13}"/>
    <cellStyle name="tablo 2 4" xfId="14886" xr:uid="{638E25B9-F2D8-45CE-90AB-23060FBE7DAC}"/>
    <cellStyle name="tablo 2_CHECK_FX" xfId="14887" xr:uid="{2C78ED00-C436-4F45-AF12-4F0C7024F536}"/>
    <cellStyle name="tablo 3" xfId="14888" xr:uid="{7FC280B7-7580-4FD1-9034-83801A68C809}"/>
    <cellStyle name="tablo 3 2" xfId="14889" xr:uid="{DE8C7824-8787-4F7F-889A-6DF4F264EFB5}"/>
    <cellStyle name="tablo 3 2 2" xfId="14890" xr:uid="{169A44D1-3A7D-436F-9A6C-63366D23A1FA}"/>
    <cellStyle name="tablo 3 2_CHECK_FX" xfId="14891" xr:uid="{9AED3DE3-E2D0-42FD-99D5-5117F36E304E}"/>
    <cellStyle name="tablo 3 3" xfId="14892" xr:uid="{16FC58B5-B10E-41DC-AAC4-3CC8111C5B41}"/>
    <cellStyle name="tablo 3 4" xfId="14893" xr:uid="{C66B936E-C7B6-44E3-9BA7-6CCE62E18486}"/>
    <cellStyle name="tablo 3_CHECK_FX" xfId="14894" xr:uid="{99201C01-6DD8-4FFC-97BD-FCF82F857449}"/>
    <cellStyle name="tablo 4" xfId="14895" xr:uid="{54D934AA-E376-4CC8-9494-824C30752F9B}"/>
    <cellStyle name="tablo 4 2" xfId="14896" xr:uid="{6D5F5AFC-7D2D-40F5-B118-00C94E92AC5D}"/>
    <cellStyle name="tablo 4 2 2" xfId="14897" xr:uid="{768BAD4B-369B-49B9-B6D9-26C22DA8DF6F}"/>
    <cellStyle name="tablo 4 2_CHECK_FX" xfId="14898" xr:uid="{2CA43EB2-143F-4522-9C87-97566FA011E6}"/>
    <cellStyle name="tablo 4 3" xfId="14899" xr:uid="{6018725A-6E97-4F12-BA7F-1D3AC89EF651}"/>
    <cellStyle name="tablo 4 4" xfId="14900" xr:uid="{A48889B1-7FEA-4BD8-B15E-00D537716D60}"/>
    <cellStyle name="tablo 4_CHECK_FX" xfId="14901" xr:uid="{E1DAE386-D756-4B22-B7AC-C81DE17561CC}"/>
    <cellStyle name="tablo 5" xfId="14902" xr:uid="{F5361CB3-18C9-4029-AEB7-1A7A0AF51E32}"/>
    <cellStyle name="tablo 5 2" xfId="14903" xr:uid="{4CDE8B23-651A-4496-A5EA-379377EC4EA6}"/>
    <cellStyle name="tablo 5 2 2" xfId="14904" xr:uid="{9C955B73-874D-4601-A971-E687B2891EAC}"/>
    <cellStyle name="tablo 5 2_CHECK_FX" xfId="14905" xr:uid="{D4029677-E9D5-473B-A6B5-2BC45513E3EC}"/>
    <cellStyle name="tablo 5 3" xfId="14906" xr:uid="{F6EF55B2-F6F7-4AE1-9BCD-1301BD3ECDE6}"/>
    <cellStyle name="tablo 5 4" xfId="14907" xr:uid="{DAEE5567-47F2-4BDC-A048-67289CDCF0AF}"/>
    <cellStyle name="tablo 5_CHECK_FX" xfId="14908" xr:uid="{590688E8-EE4E-4D2B-8271-01D2999BE6D8}"/>
    <cellStyle name="tablo 6" xfId="14909" xr:uid="{A61BEE4B-4F31-4F6D-9BD4-D17C9167913D}"/>
    <cellStyle name="tablo 6 2" xfId="14910" xr:uid="{CCB93377-D0F5-405F-BFD9-409BD406AA6E}"/>
    <cellStyle name="tablo 6 2 2" xfId="14911" xr:uid="{137BBE2A-99C3-4FF4-979D-0C3B87C30C83}"/>
    <cellStyle name="tablo 6 2_CHECK_FX" xfId="14912" xr:uid="{F68928C3-92C6-41A0-8E8B-49C8AA28759B}"/>
    <cellStyle name="tablo 6 3" xfId="14913" xr:uid="{5398C08D-2107-42D6-B53B-841620B042A0}"/>
    <cellStyle name="tablo 6 4" xfId="14914" xr:uid="{CD3B290A-3957-4B3E-AB22-114668F6B38F}"/>
    <cellStyle name="tablo 6_CHECK_FX" xfId="14915" xr:uid="{133A2BBB-1996-40A8-AEB2-6F727D7D4DA4}"/>
    <cellStyle name="tablo 7" xfId="14916" xr:uid="{41F663F0-18DA-49CA-80FD-C405B9318332}"/>
    <cellStyle name="tablo 7 2" xfId="14917" xr:uid="{4AEE6F4C-D813-4C59-B839-BF6F928C5355}"/>
    <cellStyle name="tablo 7 2 2" xfId="14918" xr:uid="{1F636CD8-2452-4558-A275-4FAB30E64DDF}"/>
    <cellStyle name="tablo 7 2_CHECK_FX" xfId="14919" xr:uid="{A8FF6F60-F945-4896-B9B9-D32B30316E78}"/>
    <cellStyle name="tablo 7 3" xfId="14920" xr:uid="{0E435A4B-6209-47D9-968F-FCDB34255516}"/>
    <cellStyle name="tablo 7 4" xfId="14921" xr:uid="{F2008380-B0EC-4E7F-B5BC-56FDFE1E4BD1}"/>
    <cellStyle name="tablo 7_CHECK_FX" xfId="14922" xr:uid="{54BFE4B2-1D29-4B9E-B080-A5DE0C8DCAEC}"/>
    <cellStyle name="tablo 8" xfId="14923" xr:uid="{DA1D7DFB-64A1-455C-B31D-4D8CDA343E90}"/>
    <cellStyle name="tablo 8 2" xfId="14924" xr:uid="{9398F591-EB18-4D28-A40A-7E66E7630B3A}"/>
    <cellStyle name="tablo 8 2 2" xfId="14925" xr:uid="{77FFC7B3-8FE2-4158-A592-CE29B65E5EF5}"/>
    <cellStyle name="tablo 8 2_CHECK_FX" xfId="14926" xr:uid="{E486D837-8F62-402F-ABB2-1F5939A3D758}"/>
    <cellStyle name="tablo 8 3" xfId="14927" xr:uid="{51370DF2-05A7-43B6-B256-61B62D5E3916}"/>
    <cellStyle name="tablo 8 4" xfId="14928" xr:uid="{15E048F0-913B-4830-9A13-48664E25C290}"/>
    <cellStyle name="tablo 8_CHECK_FX" xfId="14929" xr:uid="{20EA7E9A-2F95-4A55-A3F2-C435CACCB7C1}"/>
    <cellStyle name="tablo 9" xfId="14930" xr:uid="{D799428C-E0F9-4331-9D99-319F042DE7BA}"/>
    <cellStyle name="tablo 9 2" xfId="14931" xr:uid="{3452940A-206D-45FE-9C32-1731BEC32964}"/>
    <cellStyle name="tablo 9 2 2" xfId="14932" xr:uid="{9EEC786F-FF2F-48A1-93A7-CA7600C52C70}"/>
    <cellStyle name="tablo 9 2_CHECK_FX" xfId="14933" xr:uid="{FA89535E-A2AA-4BFB-9A9C-61310B6AC798}"/>
    <cellStyle name="tablo 9 3" xfId="14934" xr:uid="{BFD96F3F-4D41-4DF2-A863-EC9A8FD29562}"/>
    <cellStyle name="tablo 9 4" xfId="14935" xr:uid="{1B03F42F-C11B-466C-A139-D3B3ED18DE2B}"/>
    <cellStyle name="tablo 9_CHECK_FX" xfId="14936" xr:uid="{DE7269D1-3954-4425-A8AD-7F7D05974FF8}"/>
    <cellStyle name="tablo_CHECK_FX" xfId="14937" xr:uid="{041ECE8E-0BD5-417A-884B-9839662CA5DD}"/>
    <cellStyle name="takvim" xfId="14938" xr:uid="{43F4B44E-F3A1-49F4-BD67-7BBBF586B238}"/>
    <cellStyle name="Tarkistussolu" xfId="14939" xr:uid="{A8039409-9A62-440F-A8CA-8251E26A68D0}"/>
    <cellStyle name="Testo avviso" xfId="14940" xr:uid="{0B980089-CCFD-4CD5-AD69-259F618DAC97}"/>
    <cellStyle name="Testo descrittivo" xfId="14941" xr:uid="{9E24E226-F658-40DC-A3D1-4ED4DBC8CF60}"/>
    <cellStyle name="Text" xfId="14942" xr:uid="{20AB6708-D467-41C6-8AB2-F3FD09CB607C}"/>
    <cellStyle name="Text 1" xfId="14943" xr:uid="{D355B905-8AAE-49E9-8C84-7D66A37DA904}"/>
    <cellStyle name="Text 2" xfId="14944" xr:uid="{E897DD2A-A53C-44BA-BCE0-55B69E6A6CC3}"/>
    <cellStyle name="Text Column" xfId="14945" xr:uid="{F7EC98F4-F6A7-43D9-AB73-146E12F65651}"/>
    <cellStyle name="Text column 2" xfId="14946" xr:uid="{5C8246E1-3873-4C73-BB9C-2C995B4019B0}"/>
    <cellStyle name="Text Column_AgeSA" xfId="14947" xr:uid="{0DE33093-AF5B-4187-A0EC-7299C3DB59C7}"/>
    <cellStyle name="Text Head" xfId="14948" xr:uid="{CFBED1BE-AF68-4F6C-8F1C-37D5CD2A341D}"/>
    <cellStyle name="Text Head 1" xfId="14949" xr:uid="{B7471A55-EC4F-496F-B273-5685A1B7925D}"/>
    <cellStyle name="Text Head 2" xfId="14950" xr:uid="{0523D748-1549-42F0-9AD1-48F28A156D33}"/>
    <cellStyle name="Text Head_CHECK_FX" xfId="14951" xr:uid="{951CB72D-E279-47B1-AFCE-C2F27BD2501E}"/>
    <cellStyle name="Text Indent 1" xfId="14952" xr:uid="{7D702C4E-B97C-40A1-968E-57FC85367936}"/>
    <cellStyle name="Text Indent 2" xfId="14953" xr:uid="{ACE6AA83-F907-4B55-8354-CDE8517F1F0B}"/>
    <cellStyle name="Text Indent A" xfId="14954" xr:uid="{6B37ED16-B02D-4E71-AE59-698FE8EC7902}"/>
    <cellStyle name="Text Indent B" xfId="14955" xr:uid="{F5596C59-03D5-40B2-902A-C797C59630EC}"/>
    <cellStyle name="Text Indent C" xfId="14956" xr:uid="{6A007AEF-670C-4E97-8663-1674F7D5FDFA}"/>
    <cellStyle name="Text_AgeSa_NewFormat" xfId="14957" xr:uid="{4A35B40D-029C-48B6-9A29-2DC1FA343623}"/>
    <cellStyle name="TextCenter" xfId="14958" xr:uid="{BE4B4233-F9FF-4BCE-91C3-B1C2DEFE4CEC}"/>
    <cellStyle name="Texte explicatif" xfId="14959" xr:uid="{89C1B003-CDC7-4551-A18F-5EB032A9796C}"/>
    <cellStyle name="TextLeft" xfId="14960" xr:uid="{B741ED93-F6D9-4DD3-B4FB-B68936D5A605}"/>
    <cellStyle name="TextLeftWrap" xfId="14961" xr:uid="{4F859F5A-4FEF-4BF9-8D89-0347F88C9B88}"/>
    <cellStyle name="Texto de advertencia" xfId="14962" xr:uid="{F1FF2BF4-5A34-416E-9D71-580C439E37A1}"/>
    <cellStyle name="Texto de Aviso" xfId="14963" xr:uid="{EE8516CF-30E5-4CE5-8CE4-C2FEF88FF9A4}"/>
    <cellStyle name="Texto Explicativo" xfId="14964" xr:uid="{D1AE7717-C5AE-4877-AA3D-9DB7CDF63299}"/>
    <cellStyle name="ThreeDecimal" xfId="14965" xr:uid="{87710074-745A-45AA-8E28-C185CD9A50B6}"/>
    <cellStyle name="titel" xfId="14966" xr:uid="{1C1BBD2C-D99D-4545-8B91-B7DCEAB5D6A3}"/>
    <cellStyle name="titel 2" xfId="14967" xr:uid="{9CF36CC8-8568-4C29-B3A1-FA0D2D1E99DE}"/>
    <cellStyle name="titel 2 2" xfId="14968" xr:uid="{EC1CD418-E839-4A8F-9084-9493EB89A208}"/>
    <cellStyle name="titel 2_AgeSa_NewFormat" xfId="14969" xr:uid="{A171A7B6-F2B8-4D10-859A-F8B5AE7FB192}"/>
    <cellStyle name="titel 3" xfId="14970" xr:uid="{97B3BA1A-8271-4FA9-8F20-99E69C1FDF89}"/>
    <cellStyle name="titel_2. Exec Summary" xfId="14971" xr:uid="{C56CA53A-4435-4B10-B7F9-14347263033B}"/>
    <cellStyle name="Title 2" xfId="14972" xr:uid="{8CCF22B1-8519-472E-A21D-C801587B45ED}"/>
    <cellStyle name="Title 2 2" xfId="14973" xr:uid="{BD69C04B-CE96-45C6-B43A-9A5C3D907574}"/>
    <cellStyle name="Title 2_AgeSa_NewFormat" xfId="14974" xr:uid="{ACD1A03D-EBF5-489B-A933-12E86517975D}"/>
    <cellStyle name="Title 3" xfId="14975" xr:uid="{BA9B0840-B7A2-45F9-BE70-BDB7F3F2AE2E}"/>
    <cellStyle name="Titolo" xfId="14976" xr:uid="{72B0620A-9C52-473D-BAD5-C24D35CFB643}"/>
    <cellStyle name="Titolo 1" xfId="14977" xr:uid="{EF0695B7-9F0B-44D7-A2B4-4FA665CC9F42}"/>
    <cellStyle name="Titolo 2" xfId="14978" xr:uid="{CC77EEE6-5A51-4427-A75C-229DE5935A92}"/>
    <cellStyle name="Titolo 3" xfId="14979" xr:uid="{A056C688-CE5A-4229-986B-EA932055B9DA}"/>
    <cellStyle name="Titolo 4" xfId="14980" xr:uid="{9F8912E4-FB82-457C-8A6E-325E23760C84}"/>
    <cellStyle name="Titolo_AgeSa_NewFormat" xfId="14981" xr:uid="{AB231E7D-84EE-4A05-B8CF-F7BE1380D1C0}"/>
    <cellStyle name="Titre" xfId="14982" xr:uid="{3F84E69F-A10A-4A06-BA82-F7A76DA0E514}"/>
    <cellStyle name="Titre 1" xfId="14983" xr:uid="{1FDDBD80-ABF0-4701-A187-69CFC670FFCC}"/>
    <cellStyle name="Titre 2" xfId="14984" xr:uid="{52848C24-C4D7-4880-AC3F-4C8842F5D8D5}"/>
    <cellStyle name="Titre 3" xfId="14985" xr:uid="{A5E33C61-2F68-4109-8A83-4724D5366C00}"/>
    <cellStyle name="Titre 4" xfId="14986" xr:uid="{FA0D1DDE-10E8-4CD2-B041-51B3B6F7AA11}"/>
    <cellStyle name="Titre_AgeSa_NewFormat" xfId="14987" xr:uid="{E9597AA0-DDF6-4410-96F0-FF8D453C2756}"/>
    <cellStyle name="Título" xfId="14988" xr:uid="{91926D5E-C55F-43FF-820F-20E0C5A717C7}"/>
    <cellStyle name="Título 1" xfId="14989" xr:uid="{55514530-F80B-4E04-B14D-0DDF23551B76}"/>
    <cellStyle name="Título 2" xfId="14990" xr:uid="{F4102A00-0E0C-4454-B264-A8A4A7E0419D}"/>
    <cellStyle name="Título 3" xfId="14991" xr:uid="{FC8EC815-933D-40F3-887B-EDA868E0E0C6}"/>
    <cellStyle name="Título_AgeSa_NewFormat" xfId="14992" xr:uid="{682B5647-3347-4B72-8AE0-CE64C023F6EA}"/>
    <cellStyle name="TOC 1" xfId="14993" xr:uid="{ADDED527-900C-469A-BF09-E631C9C4674F}"/>
    <cellStyle name="TOC 2" xfId="14994" xr:uid="{2A633E87-5F8D-4C17-9199-3623F0572F00}"/>
    <cellStyle name="Toplam 2" xfId="14995" xr:uid="{E4FE1595-9C1E-404B-A0E1-53DAD9F8EF89}"/>
    <cellStyle name="Toplam 2 2" xfId="14996" xr:uid="{F597FB4A-B5C4-4CFD-BCAB-09C143E4C89C}"/>
    <cellStyle name="Toplam 2 2 2" xfId="14997" xr:uid="{DD97E584-D9CD-432F-B57F-73E968F6EBE3}"/>
    <cellStyle name="Toplam 2 2 2 2" xfId="14998" xr:uid="{56DE7B08-F4E5-4766-82D0-89E03CE4C8D4}"/>
    <cellStyle name="Toplam 2 2 2_CHECK_FX" xfId="14999" xr:uid="{FA4165DF-37E7-4CAA-9881-001DFB685184}"/>
    <cellStyle name="Toplam 2 2 3" xfId="15000" xr:uid="{1A03EF2E-1A4E-49ED-AB62-8AC068269C38}"/>
    <cellStyle name="Toplam 2 2 4" xfId="15001" xr:uid="{D495FCCC-9968-42CC-9384-8A24CEC01D0F}"/>
    <cellStyle name="Toplam 2 2_CHECK_FX" xfId="15002" xr:uid="{E8D56001-62DE-497B-9999-D37B9F981017}"/>
    <cellStyle name="Toplam 2 3" xfId="15003" xr:uid="{04A2ED4E-B62E-4F71-A36B-28D7E6C27A92}"/>
    <cellStyle name="Toplam 2 3 2" xfId="15004" xr:uid="{2C9967A3-4EF8-4449-8939-03029F948938}"/>
    <cellStyle name="Toplam 2 3_CHECK_FX" xfId="15005" xr:uid="{B5CBA165-4262-476D-9237-A0ADE9517C5E}"/>
    <cellStyle name="Toplam 2 4" xfId="15006" xr:uid="{1ADBEF5B-3B76-4483-9A51-08BE1ECFA138}"/>
    <cellStyle name="Toplam 2 5" xfId="15007" xr:uid="{D7E969D2-0487-4101-9FF9-51FE042509CF}"/>
    <cellStyle name="Toplam 2_CHECK_FX" xfId="15008" xr:uid="{3B92D140-32E0-4DF1-86B1-053E4CD977D9}"/>
    <cellStyle name="Totaal" xfId="15009" xr:uid="{A95B9B65-9EFD-47D8-B111-A9CC6D80EB4B}"/>
    <cellStyle name="Totaal 2" xfId="15010" xr:uid="{58E0A558-8082-45D7-BD72-FEDAC4731058}"/>
    <cellStyle name="Totaal 2 2" xfId="15011" xr:uid="{B20AC52F-A859-438E-8EB9-07C71093CF4A}"/>
    <cellStyle name="Totaal 2 3" xfId="15012" xr:uid="{F4A5F28C-A297-435B-9D37-F30A49B743B0}"/>
    <cellStyle name="Totaal 2 4" xfId="15013" xr:uid="{A0F2AE4C-7E41-4584-A4D7-9C85C46FD763}"/>
    <cellStyle name="Totaal 2 5" xfId="15014" xr:uid="{4768D2FC-889A-4124-A15B-F3536B2B429B}"/>
    <cellStyle name="Totaal 2_AgeSa_NewFormat" xfId="15015" xr:uid="{9BE4D402-C3A1-4E29-BA6C-0E2A211067BB}"/>
    <cellStyle name="Totaal 3" xfId="15016" xr:uid="{95EBCA6F-E004-4C9E-BEC8-F7BD2BFA8303}"/>
    <cellStyle name="Totaal 4" xfId="15017" xr:uid="{F7781F42-1FF7-46BC-B2D9-E959AC0138A1}"/>
    <cellStyle name="Totaal 5" xfId="15018" xr:uid="{5BB1174E-760C-4D80-8E04-112ABB4BCBF5}"/>
    <cellStyle name="Totaal 6" xfId="15019" xr:uid="{855080E8-A025-47AA-BE7C-CB874C53C65E}"/>
    <cellStyle name="Totaal_AgeSa_NewFormat" xfId="15020" xr:uid="{A5AE8B66-9993-4840-9CF0-F99136FD14FE}"/>
    <cellStyle name="Total 2" xfId="15021" xr:uid="{3BBEA66B-291A-424E-BB7F-F277F7F890C1}"/>
    <cellStyle name="Total 2 2" xfId="15022" xr:uid="{FF667B32-24CB-4A40-BA5D-59FB446E8F6F}"/>
    <cellStyle name="Total 2 2 2" xfId="15023" xr:uid="{1BC56DA3-F0BF-4E2A-8727-F978E2EC7A6A}"/>
    <cellStyle name="Total 2 2 3" xfId="15024" xr:uid="{CFAB1137-C8E2-42BE-8073-551C0B9D6417}"/>
    <cellStyle name="Total 2 2 4" xfId="15025" xr:uid="{E7CCE37F-FCAE-4F22-888A-B56E2625B712}"/>
    <cellStyle name="Total 2 2 5" xfId="15026" xr:uid="{AE4E3AFC-43CC-4BB8-9892-31DCD61C8D54}"/>
    <cellStyle name="Total 2 2_AgeSa_NewFormat" xfId="15027" xr:uid="{1ED817ED-7F42-42DB-AC6E-3D2E3DB9739E}"/>
    <cellStyle name="Total 2 3" xfId="15028" xr:uid="{466C3907-EF36-4586-84BC-E43A76C949B3}"/>
    <cellStyle name="Total 2 4" xfId="15029" xr:uid="{EEBF9766-EEEE-47F1-96C9-C3C1D138E089}"/>
    <cellStyle name="Total 2 5" xfId="15030" xr:uid="{C1736EAF-B43D-4038-A5F1-8C01D2678D66}"/>
    <cellStyle name="Total 2 6" xfId="15031" xr:uid="{B67F8478-6C5B-4E9C-9FF6-D3E4C00700B3}"/>
    <cellStyle name="Total 2_2. Exec Summary" xfId="15032" xr:uid="{48BFA4BC-52BE-45CD-B886-B3EBFBFA7C0B}"/>
    <cellStyle name="Total 3" xfId="15033" xr:uid="{92101724-6628-4A4B-B388-146F99BA1AAB}"/>
    <cellStyle name="Total 3 2" xfId="15034" xr:uid="{EECD9A89-0CEB-497D-A8F8-FBABB7654772}"/>
    <cellStyle name="Total 3 2 2" xfId="15035" xr:uid="{27AD8BED-936D-46EC-A24F-F840A87BF5B1}"/>
    <cellStyle name="Total 3 2 3" xfId="15036" xr:uid="{66A646EB-F062-4AA3-B223-4AAC5A7DC44F}"/>
    <cellStyle name="Total 3 2 4" xfId="15037" xr:uid="{17CD2299-C344-4F0C-B75D-80AD65689954}"/>
    <cellStyle name="Total 3 2 5" xfId="15038" xr:uid="{446BCFF1-3864-4295-89A9-DBFC1F5E40AB}"/>
    <cellStyle name="Total 3 2_AgeSa_NewFormat" xfId="15039" xr:uid="{9D88F185-E056-44A5-9FFA-5C5C2AA0255B}"/>
    <cellStyle name="Total 3 3" xfId="15040" xr:uid="{016620F9-D931-4045-A8F6-1AC9019D3229}"/>
    <cellStyle name="Total 3 4" xfId="15041" xr:uid="{FDA5A739-7D1E-4B85-BB5E-99E7EFC85FC3}"/>
    <cellStyle name="Total 3 5" xfId="15042" xr:uid="{0F574DD1-D217-4652-9CEB-B31FE840379E}"/>
    <cellStyle name="Total 3 6" xfId="15043" xr:uid="{67AD3003-2FA8-42AB-AC89-03199D1DD038}"/>
    <cellStyle name="Total 3_AgeSa_NewFormat" xfId="15044" xr:uid="{28FB7151-76E2-4123-A64B-3B1E7DE81302}"/>
    <cellStyle name="TotalAmount" xfId="15045" xr:uid="{F268CAF7-494F-4021-8FB2-0230C159E924}"/>
    <cellStyle name="TotalCurrency" xfId="15046" xr:uid="{A57E52EF-C5BC-4209-B9A7-957213739D57}"/>
    <cellStyle name="Totale" xfId="15047" xr:uid="{5333B2A8-83F1-4D26-8A71-6E4C13923652}"/>
    <cellStyle name="Totale 2" xfId="15048" xr:uid="{06A84DFE-6BA1-44C5-9493-E6438A4F786F}"/>
    <cellStyle name="Totale 2 2" xfId="15049" xr:uid="{FF482E94-5EF5-47A1-9D0B-DF0EDAF946E5}"/>
    <cellStyle name="Totale 2 3" xfId="15050" xr:uid="{4B0BEEE6-9777-4F59-86C7-485D1FD7ED45}"/>
    <cellStyle name="Totale 2 4" xfId="15051" xr:uid="{52086F3E-FE30-4AE8-AF2D-CD3237A346F8}"/>
    <cellStyle name="Totale 2 5" xfId="15052" xr:uid="{9A3756C9-BC3F-4C8E-8994-EB6C94983A92}"/>
    <cellStyle name="Totale 2_AgeSa_NewFormat" xfId="15053" xr:uid="{00F55DBC-D9F7-432C-969D-6214D64328C7}"/>
    <cellStyle name="Totale 3" xfId="15054" xr:uid="{9FF8594F-B829-487E-AF8B-90D9C57D7826}"/>
    <cellStyle name="Totale 4" xfId="15055" xr:uid="{4CDF1E5D-A755-43CD-940C-7252BE98A147}"/>
    <cellStyle name="Totale 5" xfId="15056" xr:uid="{0C241CDD-2CBB-4708-9000-2466115D0E95}"/>
    <cellStyle name="Totale 6" xfId="15057" xr:uid="{997CF113-292A-4F25-ABBD-C357C69F8B18}"/>
    <cellStyle name="Totale_AgeSa_NewFormat" xfId="15058" xr:uid="{4233DC70-D3F8-425F-BFAD-818037345418}"/>
    <cellStyle name="TotalText" xfId="15059" xr:uid="{6F814F12-1872-4F22-99FA-3306B98B3C7D}"/>
    <cellStyle name="Tulostus" xfId="15060" xr:uid="{285887BD-498A-41B6-8C00-A1602A516B57}"/>
    <cellStyle name="Tulostus 2" xfId="15061" xr:uid="{1FD7D387-343A-4227-BD1F-31EE07C929F1}"/>
    <cellStyle name="Tulostus 2 2" xfId="15062" xr:uid="{0FAF05CC-7902-4E9E-B37C-0D7E02875C5B}"/>
    <cellStyle name="Tulostus 2 3" xfId="15063" xr:uid="{C0C42DD4-3594-4D9D-8977-41C429BE04AC}"/>
    <cellStyle name="Tulostus 2 4" xfId="15064" xr:uid="{5F28E4E7-E960-48F7-8B7A-4820205D202C}"/>
    <cellStyle name="Tulostus 2 5" xfId="15065" xr:uid="{180C1027-D33B-4606-AC8E-FAEC7F2DEB4F}"/>
    <cellStyle name="Tulostus 2_AgeSa_NewFormat" xfId="15066" xr:uid="{5828A530-8E2B-44BA-AA4F-D979529C0B45}"/>
    <cellStyle name="Tulostus 3" xfId="15067" xr:uid="{8AD7ABFB-513A-4C83-8011-AF4409B2C00A}"/>
    <cellStyle name="Tulostus 4" xfId="15068" xr:uid="{AD480E9C-5BC7-456B-9CE0-2B6FB82E15F9}"/>
    <cellStyle name="Tulostus 5" xfId="15069" xr:uid="{DA3F478B-19AD-44ED-BA61-A1CD86318362}"/>
    <cellStyle name="Tulostus 6" xfId="15070" xr:uid="{192DCB96-CC41-4E22-AE49-085AF7FC9CBF}"/>
    <cellStyle name="Tulostus_AgeSa_NewFormat" xfId="15071" xr:uid="{45F69AAF-803D-441A-B809-EBC5C34F6E10}"/>
    <cellStyle name="Tusental (0)_pldt" xfId="15072" xr:uid="{38D92162-0EE1-4526-B7D3-97BBFEFFF6A7}"/>
    <cellStyle name="Tusental_pldt" xfId="15073" xr:uid="{58304F73-4F04-48AB-827E-3AA6B313E9EB}"/>
    <cellStyle name="ú" xfId="15074" xr:uid="{2C23AAE9-C620-47AC-AAC6-5248B9EAB83B}"/>
    <cellStyle name="ú?³" xfId="15075" xr:uid="{488BAC0E-51B7-49EB-B305-13B2D57937B3}"/>
    <cellStyle name="ú?ú" xfId="15076" xr:uid="{984DD921-6BFA-4773-BAE4-495331DB40B1}"/>
    <cellStyle name="ú_CHECK_FX" xfId="15077" xr:uid="{BF856E99-7E30-4DDF-ABF3-00F61D262E6F}"/>
    <cellStyle name="ú_Inflow" xfId="15078" xr:uid="{E72B6E43-55F4-420E-BF20-9B84FD74F845}"/>
    <cellStyle name="ú_Overall" xfId="15079" xr:uid="{DD892595-5DF8-416A-9CF9-1F21F4B9C756}"/>
    <cellStyle name="ú_Overall (2)" xfId="15080" xr:uid="{9C314533-AE15-4D19-BD5A-55F36E850A9E}"/>
    <cellStyle name="Uitvoer" xfId="15081" xr:uid="{CA8E0130-D997-424A-9FD3-35D02BAE9B83}"/>
    <cellStyle name="Uitvoer 2" xfId="15082" xr:uid="{AC7E5735-95D6-4BAD-992C-8110C91C51A3}"/>
    <cellStyle name="Uitvoer 2 2" xfId="15083" xr:uid="{168FF94E-E3E4-409F-AF03-87E79A10182A}"/>
    <cellStyle name="Uitvoer 2 3" xfId="15084" xr:uid="{C2B86EE2-B69E-4B65-A53A-1F83463E2420}"/>
    <cellStyle name="Uitvoer 2 4" xfId="15085" xr:uid="{C193B313-278A-42A4-92DE-2D7332E3EAC7}"/>
    <cellStyle name="Uitvoer 2 5" xfId="15086" xr:uid="{34C99E91-B038-4D02-81A7-A10A228E4D40}"/>
    <cellStyle name="Uitvoer 2_AgeSa_NewFormat" xfId="15087" xr:uid="{CEF36B65-364B-4F00-BA09-B00DEC4CEB05}"/>
    <cellStyle name="Uitvoer 3" xfId="15088" xr:uid="{6113E86C-995D-45F9-A2B2-1467A4BE4BC6}"/>
    <cellStyle name="Uitvoer 4" xfId="15089" xr:uid="{5C823DB0-4F6D-492D-B7F9-1E51D021C534}"/>
    <cellStyle name="Uitvoer 5" xfId="15090" xr:uid="{16A68A6E-924F-48DF-9F5F-F998BCA2C74C}"/>
    <cellStyle name="Uitvoer 6" xfId="15091" xr:uid="{108FD6CC-9B53-4068-AD26-EFD88C0F616A}"/>
    <cellStyle name="Uitvoer_AgeSa_NewFormat" xfId="15092" xr:uid="{E97B5EBA-45B0-4BFB-8E01-9B4DDE85BF6A}"/>
    <cellStyle name="Unit" xfId="15093" xr:uid="{A3CF5857-E2B9-4280-ACD7-0D67D001337A}"/>
    <cellStyle name="Update" xfId="15094" xr:uid="{95456427-7999-4A59-ADA6-8726F5CC92DE}"/>
    <cellStyle name="Update 2" xfId="15095" xr:uid="{826ABA6B-7CEC-4137-BFDE-DBDD383ED8A7}"/>
    <cellStyle name="Update_CHECK_FX" xfId="15096" xr:uid="{D432804C-C17D-4CE3-B179-D07391BDC75B}"/>
    <cellStyle name="URUNKODU" xfId="15097" xr:uid="{C60862FC-53C3-4F0E-934A-D7C260448DA0}"/>
    <cellStyle name="URUNKODU 10" xfId="15098" xr:uid="{7EB43071-A31C-493D-82E8-F3E2AE36F418}"/>
    <cellStyle name="URUNKODU 2" xfId="15099" xr:uid="{A59FE4C0-BAFC-4755-B419-EBB346D1CE69}"/>
    <cellStyle name="URUNKODU 2 2" xfId="15100" xr:uid="{E1D9885E-4611-4B84-8CDA-1F6191D061E2}"/>
    <cellStyle name="URUNKODU 2_CHECK_FX" xfId="15101" xr:uid="{2A3A5129-9D00-4B3D-9E17-736F208905BC}"/>
    <cellStyle name="URUNKODU 3" xfId="15102" xr:uid="{34CA7555-89C8-44C3-B174-F53ED2253E5D}"/>
    <cellStyle name="URUNKODU 3 2" xfId="15103" xr:uid="{D1A14396-1CDD-49DE-94BD-0C192C7708C1}"/>
    <cellStyle name="URUNKODU 3_CHECK_FX" xfId="15104" xr:uid="{C75277D9-8855-4806-BADB-99412A6947AA}"/>
    <cellStyle name="URUNKODU 4" xfId="15105" xr:uid="{42CDB444-F7F1-41A6-8385-6DFFDB4E188D}"/>
    <cellStyle name="URUNKODU 4 2" xfId="15106" xr:uid="{75CBB65C-9172-48D1-8F76-126EE2A5CE4C}"/>
    <cellStyle name="URUNKODU 4_CHECK_FX" xfId="15107" xr:uid="{6B55CE0E-0F28-4552-83BE-D12DCE3FAB18}"/>
    <cellStyle name="URUNKODU 5" xfId="15108" xr:uid="{E001E9F9-681C-4DF7-B4F3-6B8B117F90DE}"/>
    <cellStyle name="URUNKODU 5 2" xfId="15109" xr:uid="{8E669C3E-FE43-4671-B517-8E1B2F6516B7}"/>
    <cellStyle name="URUNKODU 5_CHECK_FX" xfId="15110" xr:uid="{EB0316C9-839F-4B3C-8D54-3D2C41CD950A}"/>
    <cellStyle name="URUNKODU 6" xfId="15111" xr:uid="{7F158A35-745F-46AF-AEC3-2F29A7B51C1B}"/>
    <cellStyle name="URUNKODU 6 2" xfId="15112" xr:uid="{6C403FF9-1F7F-4441-979E-02F146D99375}"/>
    <cellStyle name="URUNKODU 6_CHECK_FX" xfId="15113" xr:uid="{0CBEAFCF-9AF6-4754-B81E-914CA5F9FF87}"/>
    <cellStyle name="URUNKODU 7" xfId="15114" xr:uid="{FC810CC3-4796-4659-A007-3960BE0C02C2}"/>
    <cellStyle name="URUNKODU 7 2" xfId="15115" xr:uid="{33C00195-C858-43E7-97FB-3591074ED75F}"/>
    <cellStyle name="URUNKODU 7_CHECK_FX" xfId="15116" xr:uid="{4350B684-C74E-4924-9B50-7662ABE54690}"/>
    <cellStyle name="URUNKODU 8" xfId="15117" xr:uid="{EF306A79-B810-4295-B7B7-E046D69B991A}"/>
    <cellStyle name="URUNKODU 8 2" xfId="15118" xr:uid="{485BB768-63D4-481F-B380-5CD5A4224294}"/>
    <cellStyle name="URUNKODU 8_CHECK_FX" xfId="15119" xr:uid="{407B65E9-1932-4B5A-9E0C-3FD8F455CBF1}"/>
    <cellStyle name="URUNKODU 9" xfId="15120" xr:uid="{4715AA12-45EF-4999-9878-EF075D30D4D5}"/>
    <cellStyle name="URUNKODU 9 2" xfId="15121" xr:uid="{D1D2CF1A-2AD0-4969-9E58-DD68EA567B4B}"/>
    <cellStyle name="URUNKODU 9_CHECK_FX" xfId="15122" xr:uid="{CEB1D84F-14E5-4CD4-B5CF-A59CF039E8EE}"/>
    <cellStyle name="URUNKODU_CHECK_FX" xfId="15123" xr:uid="{6B6F6483-4C3E-4E41-BBF8-0C9CC3DD5FD8}"/>
    <cellStyle name="USD" xfId="15124" xr:uid="{46CC7D10-CD44-4850-9175-B66FFE700F28}"/>
    <cellStyle name="úßú" xfId="15125" xr:uid="{42B71BD8-1D2F-438B-A181-2B8583BA792C}"/>
    <cellStyle name="UST_BASLIK" xfId="15126" xr:uid="{8E59152F-766A-4536-8499-C00D9A49678F}"/>
    <cellStyle name="Uyarı Metni 2" xfId="15127" xr:uid="{6758A6FC-6335-40DE-BBD4-EA29A4BF3683}"/>
    <cellStyle name="Uyarı Metni 2 2" xfId="15128" xr:uid="{237F083A-A154-4E48-ADA6-0AD96B531D98}"/>
    <cellStyle name="Uyarı Metni 2_CHECK_FX" xfId="15129" xr:uid="{7A511240-8428-4B37-BB65-4ABE2A2098A9}"/>
    <cellStyle name="VALOR" xfId="15130" xr:uid="{88CDD3EB-37D1-4E56-A652-C2F5674D8D46}"/>
    <cellStyle name="Valore non valido" xfId="15131" xr:uid="{AA239F92-D1D1-4598-A587-BC15BCB17418}"/>
    <cellStyle name="Valore valido" xfId="15132" xr:uid="{5754BF9D-2582-46E5-8800-9CF9AF0E5391}"/>
    <cellStyle name="Valuta (0)" xfId="15133" xr:uid="{21C253E6-1F8C-4C78-9DD6-D8F63669E316}"/>
    <cellStyle name="Valuta [0]_Blad1" xfId="15134" xr:uid="{225147AD-D4EF-41E4-8315-6393AD098831}"/>
    <cellStyle name="Valuta_Blad1" xfId="15135" xr:uid="{C0AA7637-FEE7-4CDD-B26B-C0341134F647}"/>
    <cellStyle name="Varoitusteksti" xfId="15136" xr:uid="{786780A1-F446-4A83-A2E5-9A625BB5FA83}"/>
    <cellStyle name="VBOutput" xfId="15137" xr:uid="{0FACD71D-A7C7-4C8B-8671-B22D241EA2D4}"/>
    <cellStyle name="Verificar Célula" xfId="15138" xr:uid="{5F1C6396-9FB7-44CA-9CD8-A62AC46D838E}"/>
    <cellStyle name="Vérification" xfId="15139" xr:uid="{DD447B3D-4BA9-4515-9A48-03DC3B8B835A}"/>
    <cellStyle name="Verklarende tekst" xfId="15140" xr:uid="{E64A6467-AD22-4BFB-B91B-A9C7FC71771D}"/>
    <cellStyle name="Vertical" xfId="15141" xr:uid="{9E973055-18AC-4076-9485-A19234DC0BCA}"/>
    <cellStyle name="Virgül [0]" xfId="15142" xr:uid="{11437FEE-A5AC-4B6D-9645-0F9651D7CC60}"/>
    <cellStyle name="Virgül 2" xfId="15143" xr:uid="{F75BC399-9BAD-4874-8351-2F5AFD8A33FB}"/>
    <cellStyle name="Vurgu1 2" xfId="15144" xr:uid="{83C480EC-A25A-498E-B464-46FAF6480089}"/>
    <cellStyle name="Vurgu1 2 2" xfId="15145" xr:uid="{48DAFCB6-0604-41C4-8485-27E59227DBD3}"/>
    <cellStyle name="Vurgu1 2_CHECK_FX" xfId="15146" xr:uid="{0F362E3B-BEDE-432E-BF58-A33BC17CAE0B}"/>
    <cellStyle name="Vurgu2 2" xfId="15147" xr:uid="{61E0B17C-9A39-4CE2-9633-9C8E850D798A}"/>
    <cellStyle name="Vurgu2 2 2" xfId="15148" xr:uid="{FE897C98-C8AD-4689-8459-3F78E588EEBF}"/>
    <cellStyle name="Vurgu2 2 2 2" xfId="15149" xr:uid="{3D5D80D6-1AFD-4902-9DF3-E752895DFA03}"/>
    <cellStyle name="Vurgu2 2 2 2 2" xfId="15150" xr:uid="{AB290461-B33E-430E-997E-02CC0B11B468}"/>
    <cellStyle name="Vurgu2 2 2 2_CHECK_FX" xfId="15151" xr:uid="{CB708CC6-479D-4CDE-AA16-DB0C91D69E16}"/>
    <cellStyle name="Vurgu2 2 2 3" xfId="15152" xr:uid="{B8D3EFD6-377D-40C9-8028-4E99D9E438A3}"/>
    <cellStyle name="Vurgu2 2 2_CHECK_FX" xfId="15153" xr:uid="{739415F9-ACB8-4280-A70F-B7745C525174}"/>
    <cellStyle name="Vurgu2 2 3" xfId="15154" xr:uid="{7EF76BC0-0716-4660-83BA-12BB73CF919C}"/>
    <cellStyle name="Vurgu2 2_CHECK_FX" xfId="15155" xr:uid="{7B0B1379-DAD9-45EF-962F-ACE2D70205AC}"/>
    <cellStyle name="Vurgu3 2" xfId="15156" xr:uid="{564522FD-B318-47E4-A02A-C31DB391926F}"/>
    <cellStyle name="Vurgu3 2 2" xfId="15157" xr:uid="{68AE0373-990C-4B13-BB09-13B56D4F1E6B}"/>
    <cellStyle name="Vurgu3 2_CHECK_FX" xfId="15158" xr:uid="{FD333728-11A5-4F40-9BDB-D9339714A2D0}"/>
    <cellStyle name="Vurgu4 2" xfId="15159" xr:uid="{65803531-E9D9-43FA-BEB1-C9C11C380627}"/>
    <cellStyle name="Vurgu4 2 2" xfId="15160" xr:uid="{514C6441-F953-4A87-961E-1A87F188F1AE}"/>
    <cellStyle name="Vurgu4 2_CHECK_FX" xfId="15161" xr:uid="{51AC4F31-9AAD-4C63-875C-B7528C31AE95}"/>
    <cellStyle name="Vurgu5 2" xfId="15162" xr:uid="{CDBFCFF0-E604-4147-9AB4-49F5BF8BA882}"/>
    <cellStyle name="Vurgu5 2 2" xfId="15163" xr:uid="{016C1393-25EF-4751-8C26-71B9CC83D08F}"/>
    <cellStyle name="Vurgu5 2_CHECK_FX" xfId="15164" xr:uid="{84215994-4128-466D-BF93-1FB197B562D0}"/>
    <cellStyle name="Vurgu6 2" xfId="15165" xr:uid="{F24057C6-34D5-4755-8819-3DBDF0ED331E}"/>
    <cellStyle name="Vurgu6 2 2" xfId="15166" xr:uid="{D7831C4B-54F0-49F6-A892-ED83D13A407B}"/>
    <cellStyle name="Vurgu6 2_CHECK_FX" xfId="15167" xr:uid="{BBFFF052-C223-4B2B-9431-973C1463FA3F}"/>
    <cellStyle name="Waarschuwingstekst" xfId="15168" xr:uid="{76BC96A0-A4D0-4AB9-961E-DB8847472411}"/>
    <cellStyle name="Währung [0]_ASXXXXYY" xfId="15169" xr:uid="{AEAC072C-C3C5-462A-B66D-291525C9A83D}"/>
    <cellStyle name="Währung_ASXXXXYY" xfId="15170" xr:uid="{315A1A28-F18C-4DFA-B72F-B0A8293A1FD4}"/>
    <cellStyle name="Walutowy_wrzesie? 2004" xfId="15171" xr:uid="{DC381823-E051-426A-9D40-4B13BB571384}"/>
    <cellStyle name="Warning Text 2" xfId="15172" xr:uid="{0890C634-E7C5-46BA-9D22-43E29E441899}"/>
    <cellStyle name="Warning Text 2 2" xfId="15173" xr:uid="{8B2AAA13-A7C7-4CF1-8198-4A6DBF276869}"/>
    <cellStyle name="Warning Text 2 3" xfId="15174" xr:uid="{4FC6F2D6-D294-40AD-A94E-434A0BBF16E0}"/>
    <cellStyle name="Warning Text 2 4" xfId="15734" xr:uid="{11F129A2-5A3D-473C-ACBC-41AA3E51968D}"/>
    <cellStyle name="Warning Text 2_2. Exec Summary" xfId="15175" xr:uid="{9FBE24E2-8609-4046-A079-CE8C5531B79A}"/>
    <cellStyle name="Warning Text 3" xfId="15176" xr:uid="{F796C430-98A1-4002-84AC-B464BC0D2AD5}"/>
    <cellStyle name="Warning Text 3 2" xfId="15177" xr:uid="{5E41D8B9-FDBA-4FD5-9505-66DBAE3F8324}"/>
    <cellStyle name="Warning Text 3_CHECK_FX" xfId="15178" xr:uid="{A906C278-46D4-4A9E-9A3D-12DF8B91D438}"/>
    <cellStyle name="Warning Text 4" xfId="15179" xr:uid="{A4E0BCB9-442F-4EDA-BE1A-B52B02CCC856}"/>
    <cellStyle name="Warning Text 4 2" xfId="15180" xr:uid="{78BB4641-3179-4FB6-98EF-315379C16567}"/>
    <cellStyle name="Warning Text 4_CHECK_FX" xfId="15181" xr:uid="{F8BEB92F-E505-4A71-A207-329B40989AC3}"/>
    <cellStyle name="Warning Text 5" xfId="15182" xr:uid="{3156C701-5F8C-4DB4-9A9C-E531EEA9AD54}"/>
    <cellStyle name="Warning Text 5 2" xfId="15183" xr:uid="{A564BEF4-BE36-4660-9971-3F563C38F678}"/>
    <cellStyle name="Warning Text 5_CHECK_FX" xfId="15184" xr:uid="{609CECB8-FC41-47DC-8ED7-F6D72B113F10}"/>
    <cellStyle name="Warning Text 6" xfId="15185" xr:uid="{F3F190A6-3E3C-484A-AC8C-8C7910E23BC4}"/>
    <cellStyle name="Warning Text 6 2" xfId="15186" xr:uid="{254AD808-04B5-4965-863D-8DE87D00D91A}"/>
    <cellStyle name="Warning Text 6_CHECK_FX" xfId="15187" xr:uid="{6120EFED-75F6-49CA-A8E7-3F6D2B3BCF14}"/>
    <cellStyle name="Warning Text 7" xfId="15188" xr:uid="{616B4DC3-C0C1-406C-A065-EDB54BD10856}"/>
    <cellStyle name="Warning Text 7 2" xfId="15189" xr:uid="{49D53BC8-92E7-4BE5-9E22-52B6224523CD}"/>
    <cellStyle name="Warning Text 7_CHECK_FX" xfId="15190" xr:uid="{48170B41-DA44-4E1B-BAEA-CE1A8C11365E}"/>
    <cellStyle name="Warning Text 8" xfId="15191" xr:uid="{E59CEFF3-22AB-4EA9-9F39-313F72A91576}"/>
    <cellStyle name="Warning Text 8 2" xfId="15192" xr:uid="{0849A32B-816F-41F9-BC41-C74A00D327FD}"/>
    <cellStyle name="Warning Text 8_CHECK_FX" xfId="15193" xr:uid="{DC684D85-B2DA-473F-AA48-9FE09B73D2C1}"/>
    <cellStyle name="Warning Text 9" xfId="15194" xr:uid="{AA9F31B3-FCAF-4885-A6B7-08FD604A78EE}"/>
    <cellStyle name="WrapCenter" xfId="15195" xr:uid="{A5FF55CC-8988-49D9-AB54-DDDD47749534}"/>
    <cellStyle name="WrapCenter 2" xfId="15196" xr:uid="{41BB18AB-0255-43E4-8D35-058BF09E9A16}"/>
    <cellStyle name="WrapCenter_CHECK_FX" xfId="15197" xr:uid="{2237D764-8862-45D1-B138-DAFF8C9B6536}"/>
    <cellStyle name="WrapLeft" xfId="15198" xr:uid="{48A156D8-4BE6-4982-92A6-FE8D39D435F2}"/>
    <cellStyle name="Yüzde 10" xfId="15199" xr:uid="{DE332329-184A-4C59-80CE-75EDDE945D64}"/>
    <cellStyle name="Yüzde 10 2" xfId="15200" xr:uid="{1C4C3B69-D317-4296-ADE5-37E22D5E7B11}"/>
    <cellStyle name="Yüzde 10 2 2" xfId="15201" xr:uid="{8E58272C-3A8D-4025-A5B4-D8691C99B84F}"/>
    <cellStyle name="Yüzde 10 2 2 2" xfId="15202" xr:uid="{6BE0672F-B1A6-43EB-8373-C974569995E2}"/>
    <cellStyle name="Yüzde 10 2 2 2 2" xfId="15203" xr:uid="{B8D32393-3CD9-49BD-B390-B324F5247B0C}"/>
    <cellStyle name="Yüzde 10 2 2 2_CHECK_FX" xfId="15204" xr:uid="{57F93D8F-0834-4D32-9AA0-89C4D3A2B853}"/>
    <cellStyle name="Yüzde 10 2 2 3" xfId="15205" xr:uid="{FC863E74-1E24-4A14-BD73-B39F864A8284}"/>
    <cellStyle name="Yüzde 10 2 2_CHECK_FX" xfId="15206" xr:uid="{768E74BB-B847-45C1-88A0-4C7A8309E537}"/>
    <cellStyle name="Yüzde 10 2 3" xfId="15207" xr:uid="{0879C995-9F02-4F8C-92AB-A0C474972E86}"/>
    <cellStyle name="Yüzde 10 2 3 2" xfId="15208" xr:uid="{3EEAA9A2-B50E-49E8-91C8-0FB184ACD9D6}"/>
    <cellStyle name="Yüzde 10 2 3_CHECK_FX" xfId="15209" xr:uid="{2C0D1F7B-3F88-491D-8FAE-F20380C98592}"/>
    <cellStyle name="Yüzde 10 2 4" xfId="15210" xr:uid="{B7A37B81-4612-4718-A2DF-487C6C786319}"/>
    <cellStyle name="Yüzde 10 2_CHECK_FX" xfId="15211" xr:uid="{D5E14560-7755-4DE2-83A1-D832AFD8DA58}"/>
    <cellStyle name="Yüzde 10 3" xfId="15212" xr:uid="{E8603789-0344-4534-A2CF-990D38C2EF2F}"/>
    <cellStyle name="Yüzde 10 3 2" xfId="15213" xr:uid="{928095CB-A2ED-4515-92C8-B3B5D2073102}"/>
    <cellStyle name="Yüzde 10 3 2 2" xfId="15214" xr:uid="{29991D03-2F70-4B73-A041-F0AC2D1C3CD7}"/>
    <cellStyle name="Yüzde 10 3 2_CHECK_FX" xfId="15215" xr:uid="{676DB063-2B30-4151-BD4C-3156FF59A862}"/>
    <cellStyle name="Yüzde 10 3 3" xfId="15216" xr:uid="{EB904DB4-8122-4149-9118-6FACD1E1B2A9}"/>
    <cellStyle name="Yüzde 10 3_CHECK_FX" xfId="15217" xr:uid="{C0B82422-E189-4BA1-BB4B-AECE0404AF4B}"/>
    <cellStyle name="Yüzde 10 4" xfId="15218" xr:uid="{76E35F51-70D0-47A0-8820-D15CD1500F28}"/>
    <cellStyle name="Yüzde 10 4 2" xfId="15219" xr:uid="{3835A0F3-C1B2-46B4-A505-5C893582D830}"/>
    <cellStyle name="Yüzde 10 4_CHECK_FX" xfId="15220" xr:uid="{74F0E8F2-F611-4BD8-9BB2-77F8B03DF6BE}"/>
    <cellStyle name="Yüzde 10 5" xfId="15221" xr:uid="{81B95E24-7149-4901-8B9E-6B679127CA33}"/>
    <cellStyle name="Yüzde 10_CHECK_FX" xfId="15222" xr:uid="{B7DF6B4C-4EDF-443A-8C29-4506BCFBD9B5}"/>
    <cellStyle name="Yüzde 11" xfId="15223" xr:uid="{ABDA2EBF-5543-4124-A769-1DC2FBABB31B}"/>
    <cellStyle name="Yüzde 11 2" xfId="15224" xr:uid="{4B28607E-2C4E-4485-8376-767ED0577744}"/>
    <cellStyle name="Yüzde 11 2 2" xfId="15225" xr:uid="{F3E11A39-22ED-4764-8473-E8192D626B1D}"/>
    <cellStyle name="Yüzde 11 2 2 2" xfId="15226" xr:uid="{007318DD-9391-4116-A673-E2A849909E12}"/>
    <cellStyle name="Yüzde 11 2 2 2 2" xfId="15227" xr:uid="{DABD35F6-4536-400B-B3CC-7551BC824CC1}"/>
    <cellStyle name="Yüzde 11 2 2 2_CHECK_FX" xfId="15228" xr:uid="{DA068F58-A8AF-4133-9F65-0B768F3DECF8}"/>
    <cellStyle name="Yüzde 11 2 2 3" xfId="15229" xr:uid="{1E13D188-B6BE-4B8C-8721-4950B0E99EEF}"/>
    <cellStyle name="Yüzde 11 2 2_CHECK_FX" xfId="15230" xr:uid="{13E9EF62-647A-491A-AC20-9FA410EEF628}"/>
    <cellStyle name="Yüzde 11 2 3" xfId="15231" xr:uid="{836D00F9-ACE9-45EC-9462-0D03F7614CD1}"/>
    <cellStyle name="Yüzde 11 2 3 2" xfId="15232" xr:uid="{903004C5-4007-40FC-B965-E1B0D5ED84A5}"/>
    <cellStyle name="Yüzde 11 2 3_CHECK_FX" xfId="15233" xr:uid="{87CA74CE-6510-4090-976E-C047122E693C}"/>
    <cellStyle name="Yüzde 11 2 4" xfId="15234" xr:uid="{F83F4A09-A452-4712-BF7B-E19E774B456B}"/>
    <cellStyle name="Yüzde 11 2_CHECK_FX" xfId="15235" xr:uid="{B0A1B9B6-1A67-46F6-94EA-FC7538813431}"/>
    <cellStyle name="Yüzde 11 3" xfId="15236" xr:uid="{9083A88F-A31A-4B30-AD17-5A7FB06B9EA4}"/>
    <cellStyle name="Yüzde 11 3 2" xfId="15237" xr:uid="{F6ED2F16-9BF3-45EE-9809-9D954FC93C06}"/>
    <cellStyle name="Yüzde 11 3 2 2" xfId="15238" xr:uid="{48168AED-C3F0-40D2-873A-7C12E00CCDAD}"/>
    <cellStyle name="Yüzde 11 3 2_CHECK_FX" xfId="15239" xr:uid="{EA4AA551-4E9F-4915-8E7F-FF9771BA3449}"/>
    <cellStyle name="Yüzde 11 3 3" xfId="15240" xr:uid="{518D23DD-2FB9-45BE-8628-85120C29A5F4}"/>
    <cellStyle name="Yüzde 11 3_CHECK_FX" xfId="15241" xr:uid="{2ED56B76-7E13-4ABA-8030-ED449E6664D9}"/>
    <cellStyle name="Yüzde 11 4" xfId="15242" xr:uid="{B84686DC-9252-49AB-8649-A59BE37C585B}"/>
    <cellStyle name="Yüzde 11 4 2" xfId="15243" xr:uid="{2AD8EEDB-E0EB-4B1E-80FA-EA8FAF79B1D6}"/>
    <cellStyle name="Yüzde 11 4_CHECK_FX" xfId="15244" xr:uid="{6C010C1A-6037-4480-8F3C-2E2B23B79E86}"/>
    <cellStyle name="Yüzde 11 5" xfId="15245" xr:uid="{16930F45-A5E6-43F0-BB56-B2B8B50FCE8A}"/>
    <cellStyle name="Yüzde 11_CHECK_FX" xfId="15246" xr:uid="{15B5DFCE-850B-4252-8CC3-BC5C563D975E}"/>
    <cellStyle name="Yüzde 12" xfId="15247" xr:uid="{1439B300-F2F6-4D4E-A4B2-E251FD0DA4B9}"/>
    <cellStyle name="Yüzde 13" xfId="15248" xr:uid="{92C66162-BFA6-4F3C-8CDC-AADF151201CF}"/>
    <cellStyle name="Yüzde 13 2" xfId="15249" xr:uid="{248AE658-E6AA-45C9-9896-145E4508ADE2}"/>
    <cellStyle name="Yüzde 13 2 2" xfId="15250" xr:uid="{CAAA8151-DC4C-4CD7-8EA8-1C4206F5DC2D}"/>
    <cellStyle name="Yüzde 13 2 2 2" xfId="15251" xr:uid="{A6558F95-6878-4A74-AC96-5977F7B02437}"/>
    <cellStyle name="Yüzde 13 2 2_CHECK_FX" xfId="15252" xr:uid="{566E9AC4-DC9B-411C-9D2B-90F37764DAF5}"/>
    <cellStyle name="Yüzde 13 2 3" xfId="15253" xr:uid="{4CD29641-9B13-48D4-8B51-3E2E76CC6C7E}"/>
    <cellStyle name="Yüzde 13 2_CHECK_FX" xfId="15254" xr:uid="{63F62862-BF0C-476B-9335-D6CD37254500}"/>
    <cellStyle name="Yüzde 13 3" xfId="15255" xr:uid="{08B39963-9E21-4A3F-9B76-14EC7C91F387}"/>
    <cellStyle name="Yüzde 13 3 2" xfId="15256" xr:uid="{F7825A97-7CC3-42BC-8779-94E5D2CFAD67}"/>
    <cellStyle name="Yüzde 13 3_CHECK_FX" xfId="15257" xr:uid="{AEFD577C-EDBC-462E-BF1B-583D643D08F5}"/>
    <cellStyle name="Yüzde 13 4" xfId="15258" xr:uid="{09206808-33A6-4526-800D-20212E5D5C25}"/>
    <cellStyle name="Yüzde 13_CHECK_FX" xfId="15259" xr:uid="{65C9B3D9-72E8-4774-9DE3-0649A2189045}"/>
    <cellStyle name="Yüzde 14" xfId="15260" xr:uid="{A5B9FDA5-A1E5-4629-BA8C-B56AF43FE8BD}"/>
    <cellStyle name="Yüzde 14 2" xfId="15261" xr:uid="{4B36CE16-BE21-415F-B5F4-0BBDC2A74A2C}"/>
    <cellStyle name="Yüzde 14 2 2" xfId="15262" xr:uid="{99A82031-F5BF-4DCE-B9F3-25BF4C53EB0B}"/>
    <cellStyle name="Yüzde 14 2 2 2" xfId="15263" xr:uid="{B41E2D85-E1C9-4DC3-A2A8-8371B16E5EED}"/>
    <cellStyle name="Yüzde 14 2 2_CHECK_FX" xfId="15264" xr:uid="{A8765D1B-AD76-4A71-B4D4-308866BCE072}"/>
    <cellStyle name="Yüzde 14 2 3" xfId="15265" xr:uid="{76FDEADA-9D8F-4AC0-82C3-E7FF7DC1E28A}"/>
    <cellStyle name="Yüzde 14 2_CHECK_FX" xfId="15266" xr:uid="{235BD4FF-BAB7-45E6-A27D-2CD202CC9BF1}"/>
    <cellStyle name="Yüzde 14 3" xfId="15267" xr:uid="{B639E406-3944-4617-9710-AD98F5C8B30D}"/>
    <cellStyle name="Yüzde 14 3 2" xfId="15268" xr:uid="{CF299119-AF92-4B31-AB30-B65DA2D8F70B}"/>
    <cellStyle name="Yüzde 14 3_CHECK_FX" xfId="15269" xr:uid="{899FF18B-306A-4E4E-BF9A-064B02251F9E}"/>
    <cellStyle name="Yüzde 14 4" xfId="15270" xr:uid="{D428A884-FE0A-4A31-AE4D-1368414CF857}"/>
    <cellStyle name="Yüzde 14_CHECK_FX" xfId="15271" xr:uid="{563315CB-F2DA-408A-BFE9-36B91E1B456D}"/>
    <cellStyle name="Yüzde 15" xfId="15272" xr:uid="{BB6A15C3-47C9-440B-94FB-EAE1873641AF}"/>
    <cellStyle name="Yüzde 15 2" xfId="15273" xr:uid="{2CB06082-CD92-4F7E-AC8E-0CA3E0CAA08B}"/>
    <cellStyle name="Yüzde 15 2 2" xfId="15274" xr:uid="{3DFF76B0-DC36-41D9-AF7E-7E9230C525EE}"/>
    <cellStyle name="Yüzde 15 2 2 2" xfId="15275" xr:uid="{A91C3836-80BC-49E9-86B2-DA485B4E92F5}"/>
    <cellStyle name="Yüzde 15 2 2_CHECK_FX" xfId="15276" xr:uid="{0EE7AA41-2D66-425E-BED5-0B95DDC14E3F}"/>
    <cellStyle name="Yüzde 15 2 3" xfId="15277" xr:uid="{0F3FFD12-340B-4143-95EC-D7D20C74F7B0}"/>
    <cellStyle name="Yüzde 15 2_CHECK_FX" xfId="15278" xr:uid="{D7EA518E-9316-4674-910B-2F0A77844333}"/>
    <cellStyle name="Yüzde 15 3" xfId="15279" xr:uid="{9B3BDC2C-5674-4D82-9D62-9A1489019F5B}"/>
    <cellStyle name="Yüzde 15 3 2" xfId="15280" xr:uid="{19F8DE41-F7F8-48BB-AC9C-BE9820B49860}"/>
    <cellStyle name="Yüzde 15 3_CHECK_FX" xfId="15281" xr:uid="{FC4399A9-5CFD-4AFA-A65B-C88CF61F610A}"/>
    <cellStyle name="Yüzde 15 4" xfId="15282" xr:uid="{08ED9BFB-3728-45ED-90FC-338B18DE7D3A}"/>
    <cellStyle name="Yüzde 15_CHECK_FX" xfId="15283" xr:uid="{C97BA8E5-75D4-4FE3-9EAC-B82E6A620779}"/>
    <cellStyle name="Yüzde 16" xfId="15284" xr:uid="{0541BE49-97A1-4DA1-AA8D-4926D26FEF66}"/>
    <cellStyle name="Yüzde 16 2" xfId="15285" xr:uid="{00A33B9D-F8AE-4348-8BE6-A18F42E6DC55}"/>
    <cellStyle name="Yüzde 16 2 2" xfId="15286" xr:uid="{E589F5F3-B041-4AE5-B37E-683F4FECBD84}"/>
    <cellStyle name="Yüzde 16 2 2 2" xfId="15287" xr:uid="{37B907F0-269F-400E-BC5E-CF490063BAE9}"/>
    <cellStyle name="Yüzde 16 2 2_CHECK_FX" xfId="15288" xr:uid="{4FF836A2-A686-467F-8B39-3C55641FD1B4}"/>
    <cellStyle name="Yüzde 16 2 3" xfId="15289" xr:uid="{1A8DCE69-D312-4339-82B8-6665A71DF9C5}"/>
    <cellStyle name="Yüzde 16 2_CHECK_FX" xfId="15290" xr:uid="{0F889517-9881-47DB-9A74-96FC42EEB76B}"/>
    <cellStyle name="Yüzde 16 3" xfId="15291" xr:uid="{877225DA-5143-49C3-8DAF-1F8C9D099AD3}"/>
    <cellStyle name="Yüzde 16 3 2" xfId="15292" xr:uid="{E6966D88-E9EB-4B70-BF2F-7CFC5657CFC7}"/>
    <cellStyle name="Yüzde 16 3_CHECK_FX" xfId="15293" xr:uid="{C75DAEC7-C0F0-4A21-B966-09D5829EF5FE}"/>
    <cellStyle name="Yüzde 16 4" xfId="15294" xr:uid="{0CA12A89-36DE-4E1F-9E00-384D32A39F9B}"/>
    <cellStyle name="Yüzde 16_CHECK_FX" xfId="15295" xr:uid="{D49523D1-5A07-43F9-B2E3-9A2F6999E3E6}"/>
    <cellStyle name="Yüzde 17" xfId="15296" xr:uid="{CBBFDBEA-333B-422D-A33C-61CB84C724BA}"/>
    <cellStyle name="Yüzde 17 2" xfId="15297" xr:uid="{C0E08968-1026-4DF4-9C94-E57A9416EF8B}"/>
    <cellStyle name="Yüzde 17_CHECK_FX" xfId="15298" xr:uid="{3C86D457-649F-4B4C-98EB-7B4AF05EBDAD}"/>
    <cellStyle name="Yüzde 18" xfId="15299" xr:uid="{43F26B09-F57C-4950-BEB5-9394771F2394}"/>
    <cellStyle name="Yüzde 19" xfId="15300" xr:uid="{884E3472-D0ED-467D-957B-DA84EDAFF9AD}"/>
    <cellStyle name="Yüzde 2" xfId="15301" xr:uid="{57B66E69-9139-4A7A-B526-3A583D71D5A0}"/>
    <cellStyle name="Yüzde 2 10" xfId="15302" xr:uid="{BAB49FA6-E377-4225-BE4E-557D251D0819}"/>
    <cellStyle name="Yüzde 2 11" xfId="15303" xr:uid="{9F54836A-05DB-43AB-91D4-545EBE4603D1}"/>
    <cellStyle name="Yüzde 2 2" xfId="15304" xr:uid="{DBEC16C4-2937-4E2C-89E5-83069B3D1310}"/>
    <cellStyle name="Yüzde 2 2 2" xfId="15305" xr:uid="{60B440E2-9EC3-47B1-9AA3-183F3076682B}"/>
    <cellStyle name="Yüzde 2 2 3" xfId="15306" xr:uid="{D66400E0-B058-4D0F-A282-48809BF67C4F}"/>
    <cellStyle name="Yüzde 2 2_CHECK_FX" xfId="15307" xr:uid="{4249C280-705F-45D9-B52C-11FFBB15FF91}"/>
    <cellStyle name="Yüzde 2 3" xfId="15308" xr:uid="{DF291568-5195-4642-B28D-EBC60DF22D79}"/>
    <cellStyle name="Yüzde 2 4" xfId="15309" xr:uid="{63D61A36-D3A3-48EA-B64C-78D676D9AF58}"/>
    <cellStyle name="Yüzde 2 5" xfId="15310" xr:uid="{3163F24E-5753-46BB-936A-A8E81A13C6BF}"/>
    <cellStyle name="Yüzde 2 6" xfId="15311" xr:uid="{DEA8E095-031E-4D24-86D6-E9C8A871930C}"/>
    <cellStyle name="Yüzde 2 7" xfId="15312" xr:uid="{6E12D38F-F5C0-435D-8FEE-BA937D195DDA}"/>
    <cellStyle name="Yüzde 2 8" xfId="15313" xr:uid="{CE603B36-A515-494E-A489-9059D7AAB14B}"/>
    <cellStyle name="Yüzde 2 9" xfId="15314" xr:uid="{43BA1EB3-FFD9-4D81-B7B3-06D1A8DEB1B0}"/>
    <cellStyle name="Yüzde 2_CHECK_FX" xfId="15315" xr:uid="{D949FB46-AD15-49F6-A9B2-A252250C9BFE}"/>
    <cellStyle name="Yüzde 20" xfId="15316" xr:uid="{B033E550-4DE6-4B83-B564-0D8DB9C6E903}"/>
    <cellStyle name="Yüzde 21" xfId="15317" xr:uid="{9B8638BF-353B-4F49-BFCA-3D21B398B806}"/>
    <cellStyle name="Yüzde 22" xfId="15318" xr:uid="{5705A6A3-DED5-40A1-AC7C-41D4E628BCB1}"/>
    <cellStyle name="Yüzde 23" xfId="15319" xr:uid="{9A252A2C-26BF-4345-AF69-8DF0E1844587}"/>
    <cellStyle name="Yüzde 24" xfId="15320" xr:uid="{B4C3499B-70E6-4445-A789-2118B5054E0F}"/>
    <cellStyle name="Yüzde 25" xfId="15321" xr:uid="{68ED33A3-4326-431D-BE51-B526865D9CCF}"/>
    <cellStyle name="Yüzde 26" xfId="15322" xr:uid="{4F7F5D2E-2FC4-4188-894B-1256BE57ACBE}"/>
    <cellStyle name="Yüzde 3" xfId="15323" xr:uid="{260C7249-9E7D-4C01-BAEF-1353639190A5}"/>
    <cellStyle name="Yüzde 4" xfId="15324" xr:uid="{5AF0ED28-884E-43A6-BCEA-D2E4159D4BCB}"/>
    <cellStyle name="Yüzde 4 10" xfId="15325" xr:uid="{CC970C56-9704-4687-80FD-07122F004E4A}"/>
    <cellStyle name="Yüzde 4 10 2" xfId="15326" xr:uid="{4DB269BD-085F-4B40-BC53-26AC4B1CB0D8}"/>
    <cellStyle name="Yüzde 4 10_CHECK_FX" xfId="15327" xr:uid="{64853818-472A-4626-89B3-D3BE3066CAB5}"/>
    <cellStyle name="Yüzde 4 11" xfId="15328" xr:uid="{85DB6B8A-247B-4255-BC9D-C54A837B3DD0}"/>
    <cellStyle name="Yüzde 4 2" xfId="15329" xr:uid="{2356744B-A9FD-4C5E-9DD7-4933BDC199C0}"/>
    <cellStyle name="Yüzde 4 2 2" xfId="15330" xr:uid="{EDCFF145-9233-4616-BAAB-8434B34FE66B}"/>
    <cellStyle name="Yüzde 4 2 2 2" xfId="15331" xr:uid="{4C1B3E8C-C5B7-404D-B63E-FD8E8E35839E}"/>
    <cellStyle name="Yüzde 4 2 2 2 2" xfId="15332" xr:uid="{A0D2C004-9299-4C09-B6E4-C6F29CAEFC82}"/>
    <cellStyle name="Yüzde 4 2 2 2_CHECK_FX" xfId="15333" xr:uid="{4922D3DC-B0A4-4001-A11D-2425BA6CC7CD}"/>
    <cellStyle name="Yüzde 4 2 2 3" xfId="15334" xr:uid="{FFB6A9EA-5B11-4F38-A95B-BE530ACD47C0}"/>
    <cellStyle name="Yüzde 4 2 2_CHECK_FX" xfId="15335" xr:uid="{A43D054D-463A-480B-89AE-2409004AF996}"/>
    <cellStyle name="Yüzde 4 2 3" xfId="15336" xr:uid="{F890BD59-355B-41EC-AF42-3BD47679C8B5}"/>
    <cellStyle name="Yüzde 4 2 3 2" xfId="15337" xr:uid="{91449B94-7F68-4131-9E38-441F5D460230}"/>
    <cellStyle name="Yüzde 4 2 3_CHECK_FX" xfId="15338" xr:uid="{A90CFD99-638C-45D0-971E-5D82755D10A8}"/>
    <cellStyle name="Yüzde 4 2 4" xfId="15339" xr:uid="{B205D8E7-D941-4A88-B910-8BC2517D54B4}"/>
    <cellStyle name="Yüzde 4 2_CHECK_FX" xfId="15340" xr:uid="{B863D995-5EEE-4C99-8D19-FA1109C5E9F3}"/>
    <cellStyle name="Yüzde 4 3" xfId="15341" xr:uid="{5413DFAF-9D6C-422C-9AEE-EA9F94D3567F}"/>
    <cellStyle name="Yüzde 4 3 2" xfId="15342" xr:uid="{58855DFA-CC80-43DA-8649-EC24212E6B23}"/>
    <cellStyle name="Yüzde 4 3 2 2" xfId="15343" xr:uid="{F5886D55-5C75-4363-BF77-15F9A413541E}"/>
    <cellStyle name="Yüzde 4 3 2 2 2" xfId="15344" xr:uid="{53454F6D-89B3-4232-8AF9-1359D60E3890}"/>
    <cellStyle name="Yüzde 4 3 2 2_CHECK_FX" xfId="15345" xr:uid="{481CD65D-7E2B-4C0C-B519-0C8293882CF8}"/>
    <cellStyle name="Yüzde 4 3 2 3" xfId="15346" xr:uid="{C1F171A6-ABC5-4086-971F-5C1E76049E78}"/>
    <cellStyle name="Yüzde 4 3 2_CHECK_FX" xfId="15347" xr:uid="{76B577D8-1FEB-4DAD-B9E9-3ECD15ABFAF9}"/>
    <cellStyle name="Yüzde 4 3 3" xfId="15348" xr:uid="{A6182791-083D-4844-ACE1-AAFBB5DA6082}"/>
    <cellStyle name="Yüzde 4 3 3 2" xfId="15349" xr:uid="{55A34611-F479-49EC-98D7-2E55479C1D97}"/>
    <cellStyle name="Yüzde 4 3 3_CHECK_FX" xfId="15350" xr:uid="{ED9F4F47-C78B-43EA-B837-ECEDB694223D}"/>
    <cellStyle name="Yüzde 4 3 4" xfId="15351" xr:uid="{A118C7D4-BA21-4738-92C3-CB95212D32BF}"/>
    <cellStyle name="Yüzde 4 3_CHECK_FX" xfId="15352" xr:uid="{59A74FE2-59C5-4BC1-9A11-43593F0BE2A0}"/>
    <cellStyle name="Yüzde 4 4" xfId="15353" xr:uid="{31CE4C99-7D73-4A7A-9F58-7E3914291B87}"/>
    <cellStyle name="Yüzde 4 4 2" xfId="15354" xr:uid="{0416D0C0-8983-4475-9A5E-B6070B5C6FC7}"/>
    <cellStyle name="Yüzde 4 4 2 2" xfId="15355" xr:uid="{6C22B7C0-56A2-4537-9C46-E2B89EB147A8}"/>
    <cellStyle name="Yüzde 4 4 2 2 2" xfId="15356" xr:uid="{E8F22604-92DB-4C31-B711-C8644B3EBE44}"/>
    <cellStyle name="Yüzde 4 4 2 2_CHECK_FX" xfId="15357" xr:uid="{2A07637F-E9A2-45E4-83C1-FE4150FB8B83}"/>
    <cellStyle name="Yüzde 4 4 2 3" xfId="15358" xr:uid="{60E0AA17-2430-424C-8FFD-7B0DF898139E}"/>
    <cellStyle name="Yüzde 4 4 2_CHECK_FX" xfId="15359" xr:uid="{B125F465-88D7-4AB5-B035-AA878720077A}"/>
    <cellStyle name="Yüzde 4 4 3" xfId="15360" xr:uid="{6FF258DB-6F33-4B37-9E1F-337697C91D6D}"/>
    <cellStyle name="Yüzde 4 4 3 2" xfId="15361" xr:uid="{388A5654-9758-4319-92A0-3E92F9ABAF62}"/>
    <cellStyle name="Yüzde 4 4 3_CHECK_FX" xfId="15362" xr:uid="{58D86377-D9D9-4E85-9DC9-6CAC1D36F6CC}"/>
    <cellStyle name="Yüzde 4 4 4" xfId="15363" xr:uid="{F2FB3175-1AA0-4D8E-A322-4839839B5676}"/>
    <cellStyle name="Yüzde 4 4_CHECK_FX" xfId="15364" xr:uid="{99984241-34D0-441D-831F-B45445701972}"/>
    <cellStyle name="Yüzde 4 5" xfId="15365" xr:uid="{B4D038A2-400A-4003-B432-4F113060A674}"/>
    <cellStyle name="Yüzde 4 5 2" xfId="15366" xr:uid="{9E538CE0-1FB9-4AD3-8EC2-C9CAFCC84ADB}"/>
    <cellStyle name="Yüzde 4 5 2 2" xfId="15367" xr:uid="{2D109806-C006-42E0-9468-DAAC03BE498C}"/>
    <cellStyle name="Yüzde 4 5 2 2 2" xfId="15368" xr:uid="{59FCBB2F-27A8-4252-BB8A-ABA94A6AB32C}"/>
    <cellStyle name="Yüzde 4 5 2 2_CHECK_FX" xfId="15369" xr:uid="{DF664659-ACBB-4002-AE10-7290797F99A9}"/>
    <cellStyle name="Yüzde 4 5 2 3" xfId="15370" xr:uid="{5FF96E45-8400-4CE2-94A3-616A99D4D0D5}"/>
    <cellStyle name="Yüzde 4 5 2_CHECK_FX" xfId="15371" xr:uid="{A26B6C93-1EF7-422F-9627-ABC376B6A797}"/>
    <cellStyle name="Yüzde 4 5 3" xfId="15372" xr:uid="{F8ED4037-BFE5-49C0-BC9B-E09C3EE90916}"/>
    <cellStyle name="Yüzde 4 5 3 2" xfId="15373" xr:uid="{1ECA6069-64B7-4810-9F93-5B4AB091BB3A}"/>
    <cellStyle name="Yüzde 4 5 3_CHECK_FX" xfId="15374" xr:uid="{6A5A194F-80E3-42A7-B6E9-A671D7DAD2F6}"/>
    <cellStyle name="Yüzde 4 5 4" xfId="15375" xr:uid="{711D0950-D0F7-4F1E-9AB0-42A7B6E8D24E}"/>
    <cellStyle name="Yüzde 4 5_CHECK_FX" xfId="15376" xr:uid="{0E43153E-FF46-492E-95E8-F2EA300C9C36}"/>
    <cellStyle name="Yüzde 4 6" xfId="15377" xr:uid="{01EAF38D-1301-4993-B3D1-A672E291BF2C}"/>
    <cellStyle name="Yüzde 4 6 2" xfId="15378" xr:uid="{3F5E4579-4A19-4D9E-BE0A-7A7471370A27}"/>
    <cellStyle name="Yüzde 4 6 2 2" xfId="15379" xr:uid="{1B412BE8-7526-4870-A6FB-1E610105344C}"/>
    <cellStyle name="Yüzde 4 6 2 2 2" xfId="15380" xr:uid="{DC80DA15-6D37-45EF-989A-5E6548E53E6D}"/>
    <cellStyle name="Yüzde 4 6 2 2_CHECK_FX" xfId="15381" xr:uid="{6E3149B2-BA1A-43AD-A9C5-1FB44F46E4D7}"/>
    <cellStyle name="Yüzde 4 6 2 3" xfId="15382" xr:uid="{B6590841-6B7E-4CC9-A7F1-BC1D2F95106E}"/>
    <cellStyle name="Yüzde 4 6 2_CHECK_FX" xfId="15383" xr:uid="{99D50DB7-50BC-41D8-AF22-19FD2CC75305}"/>
    <cellStyle name="Yüzde 4 6 3" xfId="15384" xr:uid="{33FD4C48-0556-4790-9548-C0110A3C677C}"/>
    <cellStyle name="Yüzde 4 6 3 2" xfId="15385" xr:uid="{15CEB4A1-9458-4545-9F5E-E0D6D5C57A2B}"/>
    <cellStyle name="Yüzde 4 6 3_CHECK_FX" xfId="15386" xr:uid="{F75377F6-9C04-4E18-82E6-C68844D89A0E}"/>
    <cellStyle name="Yüzde 4 6 4" xfId="15387" xr:uid="{F76FEE63-82C6-4156-9A98-2434DFB76110}"/>
    <cellStyle name="Yüzde 4 6_CHECK_FX" xfId="15388" xr:uid="{2F4BA691-E9AB-4217-9279-0F8F71A23559}"/>
    <cellStyle name="Yüzde 4 7" xfId="15389" xr:uid="{7B1E0528-2258-4AA4-9FF7-FE237E67378B}"/>
    <cellStyle name="Yüzde 4 7 2" xfId="15390" xr:uid="{F5270D54-F994-4E12-992B-3CCBDC713909}"/>
    <cellStyle name="Yüzde 4 7 2 2" xfId="15391" xr:uid="{44EEC39C-45ED-4072-962A-466DDAA19910}"/>
    <cellStyle name="Yüzde 4 7 2 2 2" xfId="15392" xr:uid="{E32E0CA7-ADA8-4DC8-A81F-1066CE9B2C1C}"/>
    <cellStyle name="Yüzde 4 7 2 2_CHECK_FX" xfId="15393" xr:uid="{F2409892-7373-45C0-A7FB-24FC9BF61F2B}"/>
    <cellStyle name="Yüzde 4 7 2 3" xfId="15394" xr:uid="{ED22852C-9171-4D13-9E60-71D0C93514AB}"/>
    <cellStyle name="Yüzde 4 7 2_CHECK_FX" xfId="15395" xr:uid="{9B5C189F-429A-4AD3-AA10-B145D35C815A}"/>
    <cellStyle name="Yüzde 4 7 3" xfId="15396" xr:uid="{1F6AC368-72D3-4072-9721-8575A014AFE4}"/>
    <cellStyle name="Yüzde 4 7 3 2" xfId="15397" xr:uid="{83E5E8CC-5651-4B1C-A24A-5A3AC87526C9}"/>
    <cellStyle name="Yüzde 4 7 3_CHECK_FX" xfId="15398" xr:uid="{BF74EC8B-23D6-42FF-955F-5217702D6E53}"/>
    <cellStyle name="Yüzde 4 7 4" xfId="15399" xr:uid="{6BD110AC-732A-4573-AAD0-D4FF03E7690C}"/>
    <cellStyle name="Yüzde 4 7_CHECK_FX" xfId="15400" xr:uid="{9AC24F5C-76DD-4626-84F7-0E809E5CE8B8}"/>
    <cellStyle name="Yüzde 4 8" xfId="15401" xr:uid="{CCE28FEA-B9DD-4350-B79E-04E1A4DA6CFD}"/>
    <cellStyle name="Yüzde 4 8 2" xfId="15402" xr:uid="{54D3FD89-F4B6-4183-8774-E0F361AD739B}"/>
    <cellStyle name="Yüzde 4 8 2 2" xfId="15403" xr:uid="{ED271275-67BE-4D8A-B968-DFFF55D2A56C}"/>
    <cellStyle name="Yüzde 4 8 2 2 2" xfId="15404" xr:uid="{C25F5E73-B3D3-4266-B99C-60A9E52C61BD}"/>
    <cellStyle name="Yüzde 4 8 2 2_CHECK_FX" xfId="15405" xr:uid="{65C93826-0DBA-4550-8191-B12AD6414DEE}"/>
    <cellStyle name="Yüzde 4 8 2 3" xfId="15406" xr:uid="{5602E2BF-44E0-4FC3-AB66-42082FFC4AE1}"/>
    <cellStyle name="Yüzde 4 8 2_CHECK_FX" xfId="15407" xr:uid="{BD58370E-9D6B-4FB6-B5D3-2F63562CEA88}"/>
    <cellStyle name="Yüzde 4 8 3" xfId="15408" xr:uid="{48AF8FD7-2A19-4BF6-8A56-44514546A4FE}"/>
    <cellStyle name="Yüzde 4 8 3 2" xfId="15409" xr:uid="{AE76FB35-500D-429B-A838-CF9A392E6CF9}"/>
    <cellStyle name="Yüzde 4 8 3_CHECK_FX" xfId="15410" xr:uid="{FBD81AD5-8612-4B14-B674-FFCA5768E080}"/>
    <cellStyle name="Yüzde 4 8 4" xfId="15411" xr:uid="{AAD024D0-DF1A-4512-A2DA-71EEB4DC0D5B}"/>
    <cellStyle name="Yüzde 4 8_CHECK_FX" xfId="15412" xr:uid="{0B927EEF-AA5C-4472-A87F-F702792E73C1}"/>
    <cellStyle name="Yüzde 4 9" xfId="15413" xr:uid="{DA34C1E7-06CD-4157-BDB0-D645B3DDB0E4}"/>
    <cellStyle name="Yüzde 4 9 2" xfId="15414" xr:uid="{672B538E-7B34-424F-8775-482EF333DF74}"/>
    <cellStyle name="Yüzde 4 9 2 2" xfId="15415" xr:uid="{33834702-9CC0-4926-B1CA-7AACC6FB0BD9}"/>
    <cellStyle name="Yüzde 4 9 2_CHECK_FX" xfId="15416" xr:uid="{705A9BB7-7D27-4590-A473-CA951968E771}"/>
    <cellStyle name="Yüzde 4 9 3" xfId="15417" xr:uid="{CE98677C-D327-4F07-8648-B02147E6C4C3}"/>
    <cellStyle name="Yüzde 4 9_CHECK_FX" xfId="15418" xr:uid="{3E603D49-81C6-4840-8E97-D628E0905024}"/>
    <cellStyle name="Yüzde 4_CHECK_FX" xfId="15419" xr:uid="{2E09DC0F-02B7-4967-B7E4-67775174BC29}"/>
    <cellStyle name="Yüzde 5" xfId="15420" xr:uid="{974E7A1F-26BB-4175-9168-404F87D1DFD3}"/>
    <cellStyle name="Yüzde 5 2" xfId="15421" xr:uid="{C7F02182-FB11-4B55-A908-8C1744178569}"/>
    <cellStyle name="Yüzde 5 3" xfId="15422" xr:uid="{672B2E5F-6564-4945-BCE3-78BE9E8FCEB1}"/>
    <cellStyle name="Yüzde 5 4" xfId="15423" xr:uid="{E8F6E3E5-95E9-44EC-B3F4-50CD5601DBE4}"/>
    <cellStyle name="Yüzde 5 5" xfId="15424" xr:uid="{5C62F33A-B607-4C83-9B50-CC367E48D2B8}"/>
    <cellStyle name="Yüzde 5 6" xfId="15425" xr:uid="{7F729F61-7A58-49B0-A8AC-572F34FEBC66}"/>
    <cellStyle name="Yüzde 5 7" xfId="15426" xr:uid="{BCFDA701-4E53-48B9-ACEA-A6337C0D1151}"/>
    <cellStyle name="Yüzde 5 8" xfId="15427" xr:uid="{BBA8CD5F-E723-480C-8FE0-EBAC5CE6BAAD}"/>
    <cellStyle name="Yüzde 5_CHECK_FX" xfId="15428" xr:uid="{BF7EC083-921F-4D7C-B2DD-7D1DBBAD1C41}"/>
    <cellStyle name="Yüzde 6" xfId="15429" xr:uid="{D39A5071-F6CF-4B86-90A3-1DD928FA6EB1}"/>
    <cellStyle name="Yüzde 6 2" xfId="15430" xr:uid="{5F574871-C44C-4536-9298-1229C886BC71}"/>
    <cellStyle name="Yüzde 6 2 2" xfId="15431" xr:uid="{620CA737-7934-488F-81BF-5847E48926AD}"/>
    <cellStyle name="Yüzde 6 2 2 2" xfId="15432" xr:uid="{087C5EB4-0B38-4759-800F-77F5D135999A}"/>
    <cellStyle name="Yüzde 6 2 2_CHECK_FX" xfId="15433" xr:uid="{01FDAE57-DF85-4BFF-84B1-E48CCA739A61}"/>
    <cellStyle name="Yüzde 6 2 3" xfId="15434" xr:uid="{72CF8FAA-29F1-4A2F-8DC8-7F3AE342347E}"/>
    <cellStyle name="Yüzde 6 2_CHECK_FX" xfId="15435" xr:uid="{732B8312-7803-4BED-B710-007287BE1800}"/>
    <cellStyle name="Yüzde 6 3" xfId="15436" xr:uid="{8A44CDAE-9C3F-481F-A0E1-6672FC0BD5DA}"/>
    <cellStyle name="Yüzde 6 3 2" xfId="15437" xr:uid="{FB9B6679-8F27-461C-9516-F196C3DE195B}"/>
    <cellStyle name="Yüzde 6 3_CHECK_FX" xfId="15438" xr:uid="{2CACE4B5-9739-49B1-9419-749A26C09A82}"/>
    <cellStyle name="Yüzde 6 4" xfId="15439" xr:uid="{D80E6E8F-1FE7-4644-9623-643EAF99084F}"/>
    <cellStyle name="Yüzde 6_CHECK_FX" xfId="15440" xr:uid="{778B7A25-5A9E-4154-8D5C-462C5E1AC2D3}"/>
    <cellStyle name="Yüzde 7" xfId="15441" xr:uid="{7507FF8B-7293-4022-9ABE-B183B7B2C67F}"/>
    <cellStyle name="Yüzde 7 2" xfId="15442" xr:uid="{1FC824C4-8D28-4B17-B7A8-D09CA20F7127}"/>
    <cellStyle name="Yüzde 7 3" xfId="15443" xr:uid="{7A8C06C1-F6C7-40DC-A071-74BAF52BA96F}"/>
    <cellStyle name="Yüzde 7 4" xfId="15444" xr:uid="{395D95D1-F0B1-4459-8B8C-25138CC1CA16}"/>
    <cellStyle name="Yüzde 7 5" xfId="15445" xr:uid="{A2A364DB-81DB-4F2F-ABC1-CFEBCF8A3F9A}"/>
    <cellStyle name="Yüzde 7 6" xfId="15446" xr:uid="{3095824C-153D-4A3F-B86F-05A0DEECF625}"/>
    <cellStyle name="Yüzde 7_CHECK_FX" xfId="15447" xr:uid="{C803B1A3-12FA-440B-A900-87975807BEBC}"/>
    <cellStyle name="Yüzde 8" xfId="15448" xr:uid="{E30D5903-5186-448D-A7C0-5D4BA2564BBF}"/>
    <cellStyle name="Yüzde 9" xfId="15449" xr:uid="{FC8F3EFA-2F70-434B-AB01-943BCD800D4E}"/>
    <cellStyle name="콤마 [0]_PLDT" xfId="15450" xr:uid="{C64F8AC1-AF5C-410F-B93B-B62C073D4B4C}"/>
    <cellStyle name="콤마_PLDT" xfId="15451" xr:uid="{256C04E8-ACBB-4FF2-8CFB-8E37CCA25E2A}"/>
    <cellStyle name="통화 [0]_PLDT" xfId="15452" xr:uid="{789A7CB3-F799-4D9C-BE17-51F8C5F505D5}"/>
    <cellStyle name="통화_PLDT" xfId="15453" xr:uid="{84418711-5675-4E1A-8A69-87F962538765}"/>
    <cellStyle name="표준_PLDT" xfId="15454" xr:uid="{5485929E-F3EA-4DEF-9E19-2FE8D87B64FD}"/>
    <cellStyle name="一般_04112003" xfId="15455" xr:uid="{73D3473A-47DF-42BF-8017-3DB7F525DB78}"/>
    <cellStyle name="中等" xfId="15456" xr:uid="{C5741B85-6E77-4C63-AE90-C41BAF95A985}"/>
    <cellStyle name="備註" xfId="15457" xr:uid="{AB85EA64-AC42-4EA0-8EAD-917B660A1665}"/>
    <cellStyle name="備註 2" xfId="15458" xr:uid="{ADAD84EC-A686-46E1-8C2B-138122315872}"/>
    <cellStyle name="備註 2 2" xfId="15459" xr:uid="{F67D0981-47D6-424C-8497-0DCC8AD1DBBB}"/>
    <cellStyle name="備註 2 3" xfId="15460" xr:uid="{5355FB3F-EC1A-4018-8ABC-B1DCBB8C63E8}"/>
    <cellStyle name="備註 2 4" xfId="15461" xr:uid="{0E95670B-7E96-43BF-87B4-7EE25D7F52FC}"/>
    <cellStyle name="備註 2 5" xfId="15462" xr:uid="{1F43DCEA-2C4B-48F3-8BBC-661E9A9DF6DE}"/>
    <cellStyle name="備註 2_AgeSa_NewFormat" xfId="15463" xr:uid="{FD8532F1-E353-4692-BB5C-1DF871172981}"/>
    <cellStyle name="備註 3" xfId="15464" xr:uid="{9E978672-51AA-47A4-A23F-FEE1F7A30509}"/>
    <cellStyle name="備註 4" xfId="15465" xr:uid="{A1BB63BE-831C-4D2B-A248-BBCA1B6E2019}"/>
    <cellStyle name="備註 5" xfId="15466" xr:uid="{F04EB7D1-C5A3-4DDC-A3EB-4ADE83F12BF3}"/>
    <cellStyle name="備註 6" xfId="15467" xr:uid="{304BB0EA-1349-4A72-9FA3-4904AEA66182}"/>
    <cellStyle name="備註_AgeSa_NewFormat" xfId="15468" xr:uid="{0CAC4BD0-7AF1-4F3A-86A6-DD3362E13F1D}"/>
    <cellStyle name="千分位 2" xfId="15469" xr:uid="{13ABF2C1-D92B-41A8-BCCD-70F5E280CD1C}"/>
    <cellStyle name="千分位 2 2" xfId="15470" xr:uid="{07F886D9-07A1-4676-8369-00475E341520}"/>
    <cellStyle name="千分位 2_AgeSa_NewFormat" xfId="15471" xr:uid="{C1ABFC77-C22D-4AAD-92F4-B01F04BB0A49}"/>
    <cellStyle name="千分位_PCI_U-hannah (30.10.04)" xfId="15472" xr:uid="{5D79E611-4839-40B7-A47F-0251D6F02DA7}"/>
    <cellStyle name="合計" xfId="15473" xr:uid="{19CD9968-267D-4F56-97BD-0522F2101DD1}"/>
    <cellStyle name="合計 2" xfId="15474" xr:uid="{0244F894-71C6-49C1-871D-9D996DC46251}"/>
    <cellStyle name="合計 2 2" xfId="15475" xr:uid="{01F0E3F5-456F-4FC8-B6A5-3A7B1372720D}"/>
    <cellStyle name="合計 2 3" xfId="15476" xr:uid="{CFF6DE61-1E45-435C-BE45-D9258E0A708B}"/>
    <cellStyle name="合計 2 4" xfId="15477" xr:uid="{3FC51550-CC97-4133-A644-31CAEE35E948}"/>
    <cellStyle name="合計 2 5" xfId="15478" xr:uid="{CF15E737-14E8-47F6-9499-0573FACCE2F8}"/>
    <cellStyle name="合計 2_AgeSa_NewFormat" xfId="15479" xr:uid="{C98589B2-54C1-4FCF-A4F1-A7B1123C5111}"/>
    <cellStyle name="合計 3" xfId="15480" xr:uid="{389FFF90-A653-41B1-9892-4310317D3E54}"/>
    <cellStyle name="合計 4" xfId="15481" xr:uid="{0BB0C1A9-98B5-419F-98DA-DCCFFFB0DCD0}"/>
    <cellStyle name="合計 5" xfId="15482" xr:uid="{46C4C19F-26A1-48E2-8470-FE87D1BDB439}"/>
    <cellStyle name="合計 6" xfId="15483" xr:uid="{9103477D-A484-49D8-B8B8-890B52EC8DF5}"/>
    <cellStyle name="合計_AgeSa_NewFormat" xfId="15484" xr:uid="{9F9C9701-FE94-4BD6-9405-93862D8436A0}"/>
    <cellStyle name="壞" xfId="15485" xr:uid="{35545792-DC4D-466A-8E58-80FDF2D7835B}"/>
    <cellStyle name="壞_AgeSa_NewFormat" xfId="15486" xr:uid="{AE6EA157-1AC3-4D93-9B95-02CB4B2A3983}"/>
    <cellStyle name="壞_BelgiumNewFormat" xfId="15487" xr:uid="{938D1617-7F3E-4F2B-8C35-D37AEDA00721}"/>
    <cellStyle name="壞_Cap gains" xfId="15488" xr:uid="{9D5D28FF-9364-40A9-A5DF-338A71CC17F8}"/>
    <cellStyle name="壞_Cap gains (by country)" xfId="15489" xr:uid="{1B85CAA6-0971-4D8D-BAB2-A4488C62D7E5}"/>
    <cellStyle name="壞_ECL" xfId="15490" xr:uid="{111C3EC7-7AC8-4E08-82C2-9D2B5CF507D9}"/>
    <cellStyle name="壞_Malaysia_NewFormat" xfId="15491" xr:uid="{D97E2CA3-7F60-405F-8917-BA28747D2818}"/>
    <cellStyle name="壞_MTL_NewFormat" xfId="15492" xr:uid="{503585B3-9210-411D-BC7C-66C1ADCE90C7}"/>
    <cellStyle name="壞_P&amp;L (Ageas) (Life) (PT)" xfId="15493" xr:uid="{77A62ECE-9B49-4690-88AD-3DE41094E0BA}"/>
    <cellStyle name="壞_P&amp;L (BE)" xfId="15494" xr:uid="{F33FA4BE-6A59-481C-A6F0-C9A1842422ED}"/>
    <cellStyle name="壞_P&amp;L (PT)" xfId="15495" xr:uid="{3D1BFE84-C53D-4091-A7B2-66D27352CDC2}"/>
    <cellStyle name="壞_P&amp;L (PT) (det)" xfId="15496" xr:uid="{6B049EE8-4EA6-4B1C-9EF8-71121D7D429C}"/>
    <cellStyle name="壞_P&amp;L (PT) (Life)" xfId="15497" xr:uid="{FA90B589-1883-4507-93D1-C7DF485B0283}"/>
    <cellStyle name="壞_P&amp;L (PT) (NL)" xfId="15498" xr:uid="{0BF37702-C59C-4BAE-A2F1-2C86C60D30A8}"/>
    <cellStyle name="壞_P&amp;L (RE) (det)" xfId="15499" xr:uid="{AD467E6E-3D4E-4062-8F05-BBC2AA8B54F2}"/>
    <cellStyle name="壞_P&amp;L (RE) (NL)" xfId="15500" xr:uid="{732CF129-2629-467D-97DC-0B0CFD52440E}"/>
    <cellStyle name="壞_P&amp;L (TPL) (det)" xfId="15501" xr:uid="{8B659F13-0E1F-4C98-A59D-93C2A65C4B4D}"/>
    <cellStyle name="壞_P&amp;L (TPL) (Life)" xfId="15502" xr:uid="{9F9C98E0-6E8E-4E89-8BB0-C5A7DD0201E6}"/>
    <cellStyle name="壞_P&amp;L (UK)" xfId="15503" xr:uid="{6117687F-9ACA-4C1D-A05B-A7B68B28D7E1}"/>
    <cellStyle name="壞_P&amp;L (UK) (det)" xfId="15504" xr:uid="{63D12219-FB2E-47D4-B1E5-BFCD0A0E0F33}"/>
    <cellStyle name="壞_P&amp;L (UK) (NL)" xfId="15505" xr:uid="{0416949B-A7D2-4020-9980-00B3E190A71A}"/>
    <cellStyle name="壞_Portugal_NewFormat" xfId="15506" xr:uid="{9ED659BA-70BD-4103-AB97-ED380CAD7E8C}"/>
    <cellStyle name="壞_Solvency20121031 Single (2012OctAsset &amp; daily average with AN) v3-US AN Note Grouped" xfId="15507" xr:uid="{73CE8334-3F9C-41C5-8BC5-FC99A3E36D9F}"/>
    <cellStyle name="壞_Solvency20121031 Single (2012OctAsset &amp; daily average with AN) v3-US AN Note Grouped_AgeSa_NewFormat" xfId="15508" xr:uid="{C94AEAC4-C9C5-47AA-BF15-3BD14A624897}"/>
    <cellStyle name="壞_Solvency20121031 Single (2012OctAsset &amp; daily average with AN) v3-US AN Note Grouped_BelgiumNewFormat" xfId="15509" xr:uid="{A117921E-E20D-463D-8A45-E22ED19C8E35}"/>
    <cellStyle name="壞_Solvency20121031 Single (2012OctAsset &amp; daily average with AN) v3-US AN Note Grouped_Cap gains" xfId="15510" xr:uid="{DA689C01-3C2C-4DA7-A988-EF9E6E0D45FB}"/>
    <cellStyle name="壞_Solvency20121031 Single (2012OctAsset &amp; daily average with AN) v3-US AN Note Grouped_Cap gains (by country)" xfId="15511" xr:uid="{30DCC0BA-6C52-4F1F-8DE8-1EAF82D7FC49}"/>
    <cellStyle name="壞_Solvency20121031 Single (2012OctAsset &amp; daily average with AN) v3-US AN Note Grouped_ECL" xfId="15512" xr:uid="{3F080AC5-6A26-439C-8500-F1211241A0BB}"/>
    <cellStyle name="壞_Solvency20121031 Single (2012OctAsset &amp; daily average with AN) v3-US AN Note Grouped_Malaysia_NewFormat" xfId="15513" xr:uid="{C48F7687-46F7-4E3F-B59D-B06C655BC32B}"/>
    <cellStyle name="壞_Solvency20121031 Single (2012OctAsset &amp; daily average with AN) v3-US AN Note Grouped_MTL_NewFormat" xfId="15514" xr:uid="{66F18145-5F9E-4F3E-A273-52DF6522803D}"/>
    <cellStyle name="壞_Solvency20121031 Single (2012OctAsset &amp; daily average with AN) v3-US AN Note Grouped_P&amp;L (Ageas) (Life) (PT)" xfId="15515" xr:uid="{CFA1496D-97C5-4843-8A99-0067033A5AC1}"/>
    <cellStyle name="壞_Solvency20121031 Single (2012OctAsset &amp; daily average with AN) v3-US AN Note Grouped_P&amp;L (BE)" xfId="15516" xr:uid="{E7E563C2-B0CD-4CC2-A8F9-0F51F2E05523}"/>
    <cellStyle name="壞_Solvency20121031 Single (2012OctAsset &amp; daily average with AN) v3-US AN Note Grouped_P&amp;L (PT)" xfId="15517" xr:uid="{1EDACCDD-9FAA-4B91-A8A9-1A5D2C9E34B8}"/>
    <cellStyle name="壞_Solvency20121031 Single (2012OctAsset &amp; daily average with AN) v3-US AN Note Grouped_P&amp;L (PT) (det)" xfId="15518" xr:uid="{883AC794-C911-4053-B887-FCC4883FD54D}"/>
    <cellStyle name="壞_Solvency20121031 Single (2012OctAsset &amp; daily average with AN) v3-US AN Note Grouped_P&amp;L (PT) (Life)" xfId="15519" xr:uid="{5B3F5638-6088-43AE-9211-4E276C927A5F}"/>
    <cellStyle name="壞_Solvency20121031 Single (2012OctAsset &amp; daily average with AN) v3-US AN Note Grouped_P&amp;L (PT) (NL)" xfId="15520" xr:uid="{5F5C10A6-BF36-436A-B1E3-65D8543B0DC7}"/>
    <cellStyle name="壞_Solvency20121031 Single (2012OctAsset &amp; daily average with AN) v3-US AN Note Grouped_P&amp;L (RE) (det)" xfId="15521" xr:uid="{3E2B7071-AF7E-46C7-BDD0-DD9FE0FA1487}"/>
    <cellStyle name="壞_Solvency20121031 Single (2012OctAsset &amp; daily average with AN) v3-US AN Note Grouped_P&amp;L (RE) (NL)" xfId="15522" xr:uid="{9CF9513A-4DC5-42AC-BD4B-16304D6B3296}"/>
    <cellStyle name="壞_Solvency20121031 Single (2012OctAsset &amp; daily average with AN) v3-US AN Note Grouped_P&amp;L (TPL) (det)" xfId="15523" xr:uid="{9DAACF9B-750F-47E3-9917-E4D92B35E98F}"/>
    <cellStyle name="壞_Solvency20121031 Single (2012OctAsset &amp; daily average with AN) v3-US AN Note Grouped_P&amp;L (TPL) (Life)" xfId="15524" xr:uid="{113EAC39-1659-4B5E-AC4A-4F78197CD284}"/>
    <cellStyle name="壞_Solvency20121031 Single (2012OctAsset &amp; daily average with AN) v3-US AN Note Grouped_P&amp;L (UK)" xfId="15525" xr:uid="{EC176C6F-AE8E-4B9F-A2B3-D1E0218E6EC6}"/>
    <cellStyle name="壞_Solvency20121031 Single (2012OctAsset &amp; daily average with AN) v3-US AN Note Grouped_P&amp;L (UK) (det)" xfId="15526" xr:uid="{A1CF9DB9-750F-497A-ACDE-4F285E370379}"/>
    <cellStyle name="壞_Solvency20121031 Single (2012OctAsset &amp; daily average with AN) v3-US AN Note Grouped_P&amp;L (UK) (NL)" xfId="15527" xr:uid="{5BF107DA-0CD8-42F3-85A9-219B097E001E}"/>
    <cellStyle name="壞_Solvency20121031 Single (2012OctAsset &amp; daily average with AN) v3-US AN Note Grouped_Portugal_NewFormat" xfId="15528" xr:uid="{FC632911-FB35-45CF-98C4-60AFEF973D20}"/>
    <cellStyle name="壞_Solvency20121031 Single (2012OctAsset &amp; daily average with AN) v3-US AN Note Grouped_TotalNewFormat" xfId="15529" xr:uid="{C1D29BE4-7941-4030-B3AF-8468B4DF8972}"/>
    <cellStyle name="壞_Solvency20121031 Single (2012OctAsset &amp; daily average with AN) v3-US AN Note Grouped_TPL_NewFormat" xfId="15530" xr:uid="{E03147CF-CFDD-456D-B79E-57EC83BD71CE}"/>
    <cellStyle name="壞_TotalNewFormat" xfId="15531" xr:uid="{0DBAD42B-3663-4CE2-859B-32D4BB771089}"/>
    <cellStyle name="壞_TPL_NewFormat" xfId="15532" xr:uid="{163A8792-60D3-41B9-BB15-CCA4ABC83878}"/>
    <cellStyle name="好" xfId="15533" xr:uid="{678C03C3-E027-4877-87A6-073F2C41ED3C}"/>
    <cellStyle name="好_AgeSa_NewFormat" xfId="15534" xr:uid="{68AAC6EE-D75B-4354-A9AA-CA07F8D02568}"/>
    <cellStyle name="好_BelgiumNewFormat" xfId="15535" xr:uid="{F9326B4B-A343-4DDB-AD0A-B9098B27CD33}"/>
    <cellStyle name="好_Cap gains" xfId="15536" xr:uid="{6E0D6E93-01A8-4E0A-9CF9-1D76A04FEB6A}"/>
    <cellStyle name="好_Cap gains (by country)" xfId="15537" xr:uid="{3E5DD3AA-248C-42EE-B862-1E2E1F639AF1}"/>
    <cellStyle name="好_ECL" xfId="15538" xr:uid="{8F0543BB-F68B-43BB-986E-7C276D349E8B}"/>
    <cellStyle name="好_Malaysia_NewFormat" xfId="15539" xr:uid="{6F5AB523-DE51-495C-9143-F57DA79357D5}"/>
    <cellStyle name="好_MTL_NewFormat" xfId="15540" xr:uid="{EF8B09DA-D8A9-4347-9EAB-8233194FF000}"/>
    <cellStyle name="好_P&amp;L (Ageas) (Life) (PT)" xfId="15541" xr:uid="{6E92FBB2-FB6C-4C30-939D-92BEC45ECBD2}"/>
    <cellStyle name="好_P&amp;L (BE)" xfId="15542" xr:uid="{BBC01C56-1083-4D73-A948-1E9C0965B5C7}"/>
    <cellStyle name="好_P&amp;L (PT)" xfId="15543" xr:uid="{9E6B2CFB-415C-4C2B-ADFE-94A69FAFDF51}"/>
    <cellStyle name="好_P&amp;L (PT) (det)" xfId="15544" xr:uid="{D540B0C6-50E7-4F0D-A4C9-8DFB91774877}"/>
    <cellStyle name="好_P&amp;L (PT) (Life)" xfId="15545" xr:uid="{6F198F41-BA93-452A-B6EB-02C1C4294BFD}"/>
    <cellStyle name="好_P&amp;L (PT) (NL)" xfId="15546" xr:uid="{0D5356A1-F615-4806-9A64-6C78602A84AD}"/>
    <cellStyle name="好_P&amp;L (RE) (det)" xfId="15547" xr:uid="{14332B53-544E-4B67-98CD-BB360B62B501}"/>
    <cellStyle name="好_P&amp;L (RE) (NL)" xfId="15548" xr:uid="{0B50D17E-A962-438A-9501-15AD65D52129}"/>
    <cellStyle name="好_P&amp;L (TPL) (det)" xfId="15549" xr:uid="{55E04098-D370-4F35-863E-043C117174E1}"/>
    <cellStyle name="好_P&amp;L (TPL) (Life)" xfId="15550" xr:uid="{89CEF3D9-B791-45DF-A7EB-D56B4CC28CC2}"/>
    <cellStyle name="好_P&amp;L (UK)" xfId="15551" xr:uid="{E4D2B546-5DE4-4372-8248-83C12592FC40}"/>
    <cellStyle name="好_P&amp;L (UK) (det)" xfId="15552" xr:uid="{B0A00564-3A8F-4F74-BBC5-EE6E7A9F28A9}"/>
    <cellStyle name="好_P&amp;L (UK) (NL)" xfId="15553" xr:uid="{0DBDAD7D-4C2B-450F-B0E9-AE304C6B745F}"/>
    <cellStyle name="好_Portugal_NewFormat" xfId="15554" xr:uid="{E592A6FD-5795-4C3B-A622-315B4C5AC00B}"/>
    <cellStyle name="好_Solvency20121031 Single (2012OctAsset &amp; daily average with AN) v3-US AN Note Grouped" xfId="15555" xr:uid="{5CED5049-194F-4B7D-A297-564626BE9C22}"/>
    <cellStyle name="好_Solvency20121031 Single (2012OctAsset &amp; daily average with AN) v3-US AN Note Grouped_AgeSa_NewFormat" xfId="15556" xr:uid="{E7CACDED-8C24-41B4-BD09-4574FBC8F19F}"/>
    <cellStyle name="好_Solvency20121031 Single (2012OctAsset &amp; daily average with AN) v3-US AN Note Grouped_BelgiumNewFormat" xfId="15557" xr:uid="{B84017B9-8250-44E2-A608-9D18CAF8CA08}"/>
    <cellStyle name="好_Solvency20121031 Single (2012OctAsset &amp; daily average with AN) v3-US AN Note Grouped_Cap gains" xfId="15558" xr:uid="{68160090-7546-4EE6-9CA9-BC90CA19D22A}"/>
    <cellStyle name="好_Solvency20121031 Single (2012OctAsset &amp; daily average with AN) v3-US AN Note Grouped_Cap gains (by country)" xfId="15559" xr:uid="{13C5CA02-647B-4992-BA18-D598975DAAAA}"/>
    <cellStyle name="好_Solvency20121031 Single (2012OctAsset &amp; daily average with AN) v3-US AN Note Grouped_ECL" xfId="15560" xr:uid="{02240DFC-46F4-4F46-BB5F-FBB6479F77C1}"/>
    <cellStyle name="好_Solvency20121031 Single (2012OctAsset &amp; daily average with AN) v3-US AN Note Grouped_Malaysia_NewFormat" xfId="15561" xr:uid="{F96AE2DC-A19E-47A1-BFDE-9D7F759F6546}"/>
    <cellStyle name="好_Solvency20121031 Single (2012OctAsset &amp; daily average with AN) v3-US AN Note Grouped_MTL_NewFormat" xfId="15562" xr:uid="{BE786DCD-D614-423D-96FF-16DCB07AF0EF}"/>
    <cellStyle name="好_Solvency20121031 Single (2012OctAsset &amp; daily average with AN) v3-US AN Note Grouped_P&amp;L (Ageas) (Life) (PT)" xfId="15563" xr:uid="{A00B0677-9F2A-48FD-92A8-2F75D616E1F6}"/>
    <cellStyle name="好_Solvency20121031 Single (2012OctAsset &amp; daily average with AN) v3-US AN Note Grouped_P&amp;L (BE)" xfId="15564" xr:uid="{323C8F05-0745-4C78-A65C-0B57D40A438A}"/>
    <cellStyle name="好_Solvency20121031 Single (2012OctAsset &amp; daily average with AN) v3-US AN Note Grouped_P&amp;L (PT)" xfId="15565" xr:uid="{D42E7A7D-797C-481B-AF1A-DF3FB561F8F6}"/>
    <cellStyle name="好_Solvency20121031 Single (2012OctAsset &amp; daily average with AN) v3-US AN Note Grouped_P&amp;L (PT) (det)" xfId="15566" xr:uid="{D6A36214-C9D8-4FB9-9F04-969C84413841}"/>
    <cellStyle name="好_Solvency20121031 Single (2012OctAsset &amp; daily average with AN) v3-US AN Note Grouped_P&amp;L (PT) (Life)" xfId="15567" xr:uid="{0CD15B87-D059-4FA7-9DC2-0427420754B7}"/>
    <cellStyle name="好_Solvency20121031 Single (2012OctAsset &amp; daily average with AN) v3-US AN Note Grouped_P&amp;L (PT) (NL)" xfId="15568" xr:uid="{90B99CE2-424E-40B7-9498-F549B8041C3D}"/>
    <cellStyle name="好_Solvency20121031 Single (2012OctAsset &amp; daily average with AN) v3-US AN Note Grouped_P&amp;L (RE) (det)" xfId="15569" xr:uid="{862EE533-9AA3-4B9A-9AE8-DD39B7DEA232}"/>
    <cellStyle name="好_Solvency20121031 Single (2012OctAsset &amp; daily average with AN) v3-US AN Note Grouped_P&amp;L (RE) (NL)" xfId="15570" xr:uid="{A239CD4E-DCD5-430D-A69C-C71E6487A2BE}"/>
    <cellStyle name="好_Solvency20121031 Single (2012OctAsset &amp; daily average with AN) v3-US AN Note Grouped_P&amp;L (TPL) (det)" xfId="15571" xr:uid="{4648C412-DA04-453F-A895-19810B0F452A}"/>
    <cellStyle name="好_Solvency20121031 Single (2012OctAsset &amp; daily average with AN) v3-US AN Note Grouped_P&amp;L (TPL) (Life)" xfId="15572" xr:uid="{1B8C26A5-077B-4470-A56E-648C3DF7298E}"/>
    <cellStyle name="好_Solvency20121031 Single (2012OctAsset &amp; daily average with AN) v3-US AN Note Grouped_P&amp;L (UK)" xfId="15573" xr:uid="{62148C5A-2A59-436C-BB6C-7AAF7DD79D3F}"/>
    <cellStyle name="好_Solvency20121031 Single (2012OctAsset &amp; daily average with AN) v3-US AN Note Grouped_P&amp;L (UK) (det)" xfId="15574" xr:uid="{C24AE8E8-246A-4A05-9BBA-E632CE94B534}"/>
    <cellStyle name="好_Solvency20121031 Single (2012OctAsset &amp; daily average with AN) v3-US AN Note Grouped_P&amp;L (UK) (NL)" xfId="15575" xr:uid="{383FE906-14CD-42D7-AFE5-7E14D8FC99B9}"/>
    <cellStyle name="好_Solvency20121031 Single (2012OctAsset &amp; daily average with AN) v3-US AN Note Grouped_Portugal_NewFormat" xfId="15576" xr:uid="{BAC8CC0E-04A1-4445-8A71-ACF1F9FD7248}"/>
    <cellStyle name="好_Solvency20121031 Single (2012OctAsset &amp; daily average with AN) v3-US AN Note Grouped_TotalNewFormat" xfId="15577" xr:uid="{8F0376D6-A7D5-4C15-8028-42FC01BFE8FB}"/>
    <cellStyle name="好_Solvency20121031 Single (2012OctAsset &amp; daily average with AN) v3-US AN Note Grouped_TPL_NewFormat" xfId="15578" xr:uid="{D0CCD664-4D64-4C6B-B814-40F67BE2DEE1}"/>
    <cellStyle name="好_TotalNewFormat" xfId="15579" xr:uid="{1652171D-DA5B-4934-B0D5-BFB6EEFCF0E2}"/>
    <cellStyle name="好_TPL_NewFormat" xfId="15580" xr:uid="{E7AC0F5B-8360-4601-959E-FA8A86995530}"/>
    <cellStyle name="常规 2" xfId="15581" xr:uid="{208452C0-2489-4FAD-85A7-FA9F12911B93}"/>
    <cellStyle name="標題" xfId="15582" xr:uid="{13A63124-5761-498B-B188-49049AB86570}"/>
    <cellStyle name="標題 1" xfId="15583" xr:uid="{FB59601A-2A61-43D8-9887-3FBB13648877}"/>
    <cellStyle name="標題 2" xfId="15584" xr:uid="{97936BC2-D856-48B7-A68F-343F9716A005}"/>
    <cellStyle name="標題 3" xfId="15585" xr:uid="{3D992A28-75D9-4A3F-9C3F-66F8C0C9DC98}"/>
    <cellStyle name="標題 4" xfId="15586" xr:uid="{EE53FFAE-4A16-4D64-B0A5-788A989546E8}"/>
    <cellStyle name="標題_AgeSa_NewFormat" xfId="15587" xr:uid="{69EC97D4-EA4E-4661-9F9B-EA97AB3EA8F8}"/>
    <cellStyle name="檢查儲存格" xfId="15588" xr:uid="{DD20BD0C-05F8-4093-BB7A-8DEC063D563E}"/>
    <cellStyle name="百分比 2" xfId="15589" xr:uid="{138E23A3-ED88-4AC8-B2A0-910AB8BE1DB4}"/>
    <cellStyle name="百分比 2 2" xfId="15590" xr:uid="{D3DAD138-0D5E-4A83-9C6C-53471B3712E1}"/>
    <cellStyle name="百分比 2_AgeSa_NewFormat" xfId="15591" xr:uid="{AC59954B-674A-416C-B644-3C6FC44C13CD}"/>
    <cellStyle name="百分比_PCI_U-hannah (30.10.04)" xfId="15592" xr:uid="{CD2628B9-3188-4CC6-BC7C-576F9081613B}"/>
    <cellStyle name="計算方式" xfId="15593" xr:uid="{A3B14A99-921C-4A27-AF26-24804B688BB5}"/>
    <cellStyle name="計算方式 2" xfId="15594" xr:uid="{6E29B018-A613-4271-B0AC-FA0A0ACDF762}"/>
    <cellStyle name="計算方式 2 2" xfId="15595" xr:uid="{3105C8B2-3798-414A-BCE8-04EFAF61F491}"/>
    <cellStyle name="計算方式 2 3" xfId="15596" xr:uid="{1D6DDFDD-814A-4E80-ADEB-9E2F0A1F6B5E}"/>
    <cellStyle name="計算方式 2 4" xfId="15597" xr:uid="{F4A0B001-157B-4F93-AFA7-41687C40807E}"/>
    <cellStyle name="計算方式 2 5" xfId="15598" xr:uid="{81798C3F-1AD6-4B3F-ABE9-DCA7BEC6C882}"/>
    <cellStyle name="計算方式 2_AgeSa_NewFormat" xfId="15599" xr:uid="{0A5C8A82-7E1F-415A-8F7D-C86AD9FCC1FA}"/>
    <cellStyle name="計算方式 3" xfId="15600" xr:uid="{158B2719-2AEA-4BE2-8867-DABF54142B71}"/>
    <cellStyle name="計算方式 4" xfId="15601" xr:uid="{6CC57BE6-E306-4AF6-89C7-14533385288F}"/>
    <cellStyle name="計算方式 5" xfId="15602" xr:uid="{9A45F34D-6177-4113-B1C3-594CBB212CFD}"/>
    <cellStyle name="計算方式 6" xfId="15603" xr:uid="{063B1796-A60D-433D-8F99-24AF151B6EA9}"/>
    <cellStyle name="計算方式_AgeSa_NewFormat" xfId="15604" xr:uid="{7BA0B596-2E59-4B9A-8EBE-BE6893D4AC14}"/>
    <cellStyle name="說明文字" xfId="15605" xr:uid="{3EFE6624-10EA-4EE7-BFB6-A718A9939DD9}"/>
    <cellStyle name="警告文字" xfId="15606" xr:uid="{53246C0A-4A7F-48EF-A52F-815D47BA94B5}"/>
    <cellStyle name="輔色1" xfId="15607" xr:uid="{2E4CB59D-1721-482C-B008-77948CB5C6E3}"/>
    <cellStyle name="輔色2" xfId="15608" xr:uid="{6E6A126B-4883-4512-8C4C-F396E4A87ABC}"/>
    <cellStyle name="輔色3" xfId="15609" xr:uid="{7D8B0C10-9E58-43F3-89F7-72DE66313ECA}"/>
    <cellStyle name="輔色4" xfId="15610" xr:uid="{1279DF24-0D68-4171-97ED-688DA7733000}"/>
    <cellStyle name="輔色5" xfId="15611" xr:uid="{A69F187E-90A1-460C-8AEF-6FE3A70542C4}"/>
    <cellStyle name="輔色6" xfId="15612" xr:uid="{ADF8F673-0C82-478E-98AE-479BE4C01379}"/>
    <cellStyle name="輸入" xfId="15613" xr:uid="{D80AABC0-62C7-49A0-9672-DD7F0330A87B}"/>
    <cellStyle name="輸入 2" xfId="15614" xr:uid="{D6E51FF9-AA1B-4C7C-BEA8-47599D065E79}"/>
    <cellStyle name="輸入 2 2" xfId="15615" xr:uid="{365B0A94-8B2A-45B5-9D43-14BCFC7DF457}"/>
    <cellStyle name="輸入 2 3" xfId="15616" xr:uid="{4BA2A36A-1326-481F-ADBA-D9252692C8A1}"/>
    <cellStyle name="輸入 2 4" xfId="15617" xr:uid="{450DB982-410E-4E42-9AF7-2C56BE53360F}"/>
    <cellStyle name="輸入 2 5" xfId="15618" xr:uid="{030B995C-0CC9-4847-9F5A-FBEC0CB837F4}"/>
    <cellStyle name="輸入 2_AgeSa_NewFormat" xfId="15619" xr:uid="{A5525E3A-1095-4425-8D53-484ECC26EF77}"/>
    <cellStyle name="輸入 3" xfId="15620" xr:uid="{436EA5F5-43C5-449A-8412-F6129AB9C9EA}"/>
    <cellStyle name="輸入 4" xfId="15621" xr:uid="{F2F0C8BF-AFF1-4B16-A8CB-461E4DF38F20}"/>
    <cellStyle name="輸入 5" xfId="15622" xr:uid="{6B2B3F3A-21BB-4AE5-8659-30DF78641EC3}"/>
    <cellStyle name="輸入 6" xfId="15623" xr:uid="{02D801D0-85A3-4A1F-9C3D-EBD9CB553AB4}"/>
    <cellStyle name="輸入_AgeSa_NewFormat" xfId="15624" xr:uid="{FA688DF4-F028-498E-8C65-2E111CF75C28}"/>
    <cellStyle name="輸出" xfId="15625" xr:uid="{BA1062FB-CFD9-4BC1-B53D-1C916189AE9C}"/>
    <cellStyle name="輸出 2" xfId="15626" xr:uid="{B5C1E6FC-FEE1-489C-9599-A0DA5B73B916}"/>
    <cellStyle name="輸出 2 2" xfId="15627" xr:uid="{E302D090-B85F-4EDA-9371-88E43D55EB67}"/>
    <cellStyle name="輸出 2 3" xfId="15628" xr:uid="{F9FAAC17-2A52-4400-8F3B-0CFCDD5A673F}"/>
    <cellStyle name="輸出 2 4" xfId="15629" xr:uid="{CD7F0B3B-9F97-4AC8-A4A8-FA42655C7ADB}"/>
    <cellStyle name="輸出 2 5" xfId="15630" xr:uid="{68A6A995-9402-4C1C-A7E4-55C9805D7D3F}"/>
    <cellStyle name="輸出 2_AgeSa_NewFormat" xfId="15631" xr:uid="{215FD7CB-4E1B-4435-81B6-F26F8ECA28EA}"/>
    <cellStyle name="輸出 3" xfId="15632" xr:uid="{BDE5BAC4-7BE1-4AAF-B18F-7DEA880DFC4C}"/>
    <cellStyle name="輸出 4" xfId="15633" xr:uid="{47B924CF-7C41-4128-852B-471CAFE012BF}"/>
    <cellStyle name="輸出 5" xfId="15634" xr:uid="{73EEA5B8-785C-4B89-A078-9B83711ACAAA}"/>
    <cellStyle name="輸出 6" xfId="15635" xr:uid="{C45317A0-640D-4B13-96DA-1FBBFC2FB881}"/>
    <cellStyle name="輸出_AgeSa_NewFormat" xfId="15636" xr:uid="{3ECB9983-67F2-43AD-A1A2-153595F639FD}"/>
    <cellStyle name="連結的儲存格" xfId="15637" xr:uid="{61B1FBE4-7B7A-45F7-9CC5-A76EDEC21A3D}"/>
    <cellStyle name="䅍彉㉖〰〹ㄷ⌵〣〮弰㬭ⵟ‪ⴢ㼢弿㬭ⵟ彀㼭ⵟ" xfId="15638" xr:uid="{CB7D329A-ED98-4276-ADB2-1AB779170860}"/>
    <cellStyle name="䵓䥁噟〲㤰㜰㔱瀀攀爀氀椀渀欀" xfId="15639" xr:uid="{413BA72C-6C57-431A-84B6-7F2285450A3F}"/>
  </cellStyles>
  <dxfs count="0"/>
  <tableStyles count="0" defaultTableStyle="TableStyleMedium2" defaultPivotStyle="PivotStyleLight16"/>
  <colors>
    <mruColors>
      <color rgb="FFFEECCC"/>
      <color rgb="FFE1F5F7"/>
      <color rgb="FFC2ECF0"/>
      <color rgb="FFA4E2E8"/>
      <color rgb="FF67CFD9"/>
      <color rgb="FFE8D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354334</xdr:colOff>
      <xdr:row>11</xdr:row>
      <xdr:rowOff>60932</xdr:rowOff>
    </xdr:from>
    <xdr:to>
      <xdr:col>8</xdr:col>
      <xdr:colOff>399446</xdr:colOff>
      <xdr:row>14</xdr:row>
      <xdr:rowOff>158334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384AE59-B451-4D2F-9820-5A099C921242}"/>
            </a:ext>
          </a:extLst>
        </xdr:cNvPr>
        <xdr:cNvGrpSpPr/>
      </xdr:nvGrpSpPr>
      <xdr:grpSpPr>
        <a:xfrm>
          <a:off x="354334" y="2156432"/>
          <a:ext cx="5026687" cy="745102"/>
          <a:chOff x="2935579" y="4191844"/>
          <a:chExt cx="6560009" cy="663187"/>
        </a:xfrm>
      </xdr:grpSpPr>
      <xdr:pic>
        <xdr:nvPicPr>
          <xdr:cNvPr id="3" name="Picture 2" descr="A picture containing logo&#10;&#10;Description automatically generated">
            <a:extLst>
              <a:ext uri="{FF2B5EF4-FFF2-40B4-BE49-F238E27FC236}">
                <a16:creationId xmlns:a16="http://schemas.microsoft.com/office/drawing/2014/main" id="{95909702-E59E-42B4-5121-5B846D20DCF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6404" t="65443" r="26378" b="31428"/>
          <a:stretch/>
        </xdr:blipFill>
        <xdr:spPr>
          <a:xfrm>
            <a:off x="2935579" y="4191844"/>
            <a:ext cx="6332687" cy="236067"/>
          </a:xfrm>
          <a:prstGeom prst="rect">
            <a:avLst/>
          </a:prstGeom>
        </xdr:spPr>
      </xdr:pic>
      <xdr:sp macro="" textlink="">
        <xdr:nvSpPr>
          <xdr:cNvPr id="4" name="Text Placeholder 4">
            <a:extLst>
              <a:ext uri="{FF2B5EF4-FFF2-40B4-BE49-F238E27FC236}">
                <a16:creationId xmlns:a16="http://schemas.microsoft.com/office/drawing/2014/main" id="{E6923602-B532-A3AD-064A-07F63EC55A61}"/>
              </a:ext>
            </a:extLst>
          </xdr:cNvPr>
          <xdr:cNvSpPr txBox="1">
            <a:spLocks/>
          </xdr:cNvSpPr>
        </xdr:nvSpPr>
        <xdr:spPr>
          <a:xfrm>
            <a:off x="5534777" y="4329217"/>
            <a:ext cx="3960811" cy="525814"/>
          </a:xfrm>
          <a:prstGeom prst="rect">
            <a:avLst/>
          </a:prstGeom>
        </xdr:spPr>
        <xdr:txBody>
          <a:bodyPr wrap="square"/>
          <a:lstStyle>
            <a:defPPr>
              <a:defRPr lang="en-B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defTabSz="554492">
              <a:lnSpc>
                <a:spcPct val="100000"/>
              </a:lnSpc>
              <a:spcBef>
                <a:spcPts val="0"/>
              </a:spcBef>
              <a:buNone/>
            </a:pPr>
            <a:endParaRPr lang="en-GB" b="1">
              <a:solidFill>
                <a:srgbClr val="712B8C"/>
              </a:solidFill>
            </a:endParaRPr>
          </a:p>
        </xdr:txBody>
      </xdr:sp>
    </xdr:grpSp>
    <xdr:clientData/>
  </xdr:twoCellAnchor>
  <xdr:twoCellAnchor editAs="oneCell">
    <xdr:from>
      <xdr:col>0</xdr:col>
      <xdr:colOff>579751</xdr:colOff>
      <xdr:row>4</xdr:row>
      <xdr:rowOff>3</xdr:rowOff>
    </xdr:from>
    <xdr:to>
      <xdr:col>8</xdr:col>
      <xdr:colOff>25406</xdr:colOff>
      <xdr:row>11</xdr:row>
      <xdr:rowOff>130459</xdr:rowOff>
    </xdr:to>
    <xdr:pic>
      <xdr:nvPicPr>
        <xdr:cNvPr id="5" name="Picture 4" descr="A black and white logo&#10;&#10;Description automatically generated with low confidence">
          <a:extLst>
            <a:ext uri="{FF2B5EF4-FFF2-40B4-BE49-F238E27FC236}">
              <a16:creationId xmlns:a16="http://schemas.microsoft.com/office/drawing/2014/main" id="{DB93C5C7-6863-4455-A470-CBFE6A22E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51" y="762003"/>
          <a:ext cx="4418340" cy="1463956"/>
        </a:xfrm>
        <a:prstGeom prst="rect">
          <a:avLst/>
        </a:prstGeom>
        <a:noFill/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rthur" id="{D3D943BF-3801-4025-89A7-3AAD54B2F540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7FF5-A587-4BBE-90C8-C7F3BA8E5FC7}">
  <sheetPr codeName="Sheet1">
    <pageSetUpPr fitToPage="1"/>
  </sheetPr>
  <dimension ref="E14:H20"/>
  <sheetViews>
    <sheetView showGridLines="0" tabSelected="1" zoomScaleNormal="100" zoomScaleSheetLayoutView="145" workbookViewId="0"/>
  </sheetViews>
  <sheetFormatPr defaultRowHeight="15"/>
  <cols>
    <col min="8" max="8" width="10.7109375" bestFit="1" customWidth="1"/>
  </cols>
  <sheetData>
    <row r="14" spans="5:8" ht="21">
      <c r="E14" s="1" t="s">
        <v>262</v>
      </c>
    </row>
    <row r="15" spans="5:8" ht="21">
      <c r="E15" s="1" t="s">
        <v>0</v>
      </c>
    </row>
    <row r="16" spans="5:8" ht="21">
      <c r="E16" t="s">
        <v>1</v>
      </c>
      <c r="F16" s="1"/>
      <c r="G16" s="1"/>
      <c r="H16" s="1"/>
    </row>
    <row r="17" spans="5:8" ht="21">
      <c r="F17" s="1"/>
      <c r="G17" s="1"/>
      <c r="H17" s="1"/>
    </row>
    <row r="20" spans="5:8">
      <c r="E20" s="2"/>
      <c r="H20" s="420"/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landscape" r:id="rId1"/>
  <headerFooter>
    <oddHeader>&amp;R&amp;D  &amp;T</oddHead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970E-DBFB-4AEF-882B-EFEC2F8C686F}">
  <sheetPr codeName="Sheet10">
    <tabColor theme="5" tint="0.79998168889431442"/>
    <pageSetUpPr fitToPage="1"/>
  </sheetPr>
  <dimension ref="A1:M19"/>
  <sheetViews>
    <sheetView showGridLines="0" zoomScaleNormal="100" workbookViewId="0"/>
  </sheetViews>
  <sheetFormatPr defaultRowHeight="15"/>
  <cols>
    <col min="1" max="1" width="35.5703125" customWidth="1"/>
    <col min="2" max="13" width="15.7109375" customWidth="1"/>
  </cols>
  <sheetData>
    <row r="1" spans="1:13" ht="21" customHeight="1" thickBot="1">
      <c r="A1" s="110" t="s">
        <v>189</v>
      </c>
      <c r="B1" s="96"/>
      <c r="C1" s="96"/>
      <c r="D1" s="96"/>
      <c r="E1" s="96"/>
      <c r="F1" s="96"/>
      <c r="G1" s="96"/>
      <c r="H1" s="96"/>
      <c r="I1" s="96"/>
      <c r="J1" s="96"/>
      <c r="K1" s="96" t="s">
        <v>190</v>
      </c>
      <c r="L1" s="96" t="s">
        <v>191</v>
      </c>
      <c r="M1" s="96" t="s">
        <v>192</v>
      </c>
    </row>
    <row r="2" spans="1:13" ht="21" customHeight="1" thickTop="1">
      <c r="A2" s="98" t="s">
        <v>75</v>
      </c>
      <c r="B2" s="398" t="s">
        <v>22</v>
      </c>
      <c r="C2" s="70" t="s">
        <v>23</v>
      </c>
      <c r="D2" s="70" t="s">
        <v>24</v>
      </c>
      <c r="E2" s="398" t="s">
        <v>25</v>
      </c>
      <c r="F2" s="70" t="s">
        <v>26</v>
      </c>
      <c r="G2" s="70" t="s">
        <v>27</v>
      </c>
      <c r="H2" s="398" t="s">
        <v>28</v>
      </c>
      <c r="I2" s="70" t="s">
        <v>29</v>
      </c>
      <c r="J2" s="70" t="s">
        <v>30</v>
      </c>
      <c r="K2" s="398" t="s">
        <v>31</v>
      </c>
      <c r="L2" s="70" t="s">
        <v>32</v>
      </c>
      <c r="M2" s="70" t="s">
        <v>33</v>
      </c>
    </row>
    <row r="3" spans="1:13" ht="21" customHeight="1">
      <c r="A3" s="111" t="s">
        <v>229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</row>
    <row r="4" spans="1:13">
      <c r="A4" s="102" t="s">
        <v>13</v>
      </c>
      <c r="B4" s="400">
        <v>105704000</v>
      </c>
      <c r="C4" s="85">
        <v>56635000</v>
      </c>
      <c r="D4" s="85">
        <v>49069000</v>
      </c>
      <c r="E4" s="400">
        <v>88734000</v>
      </c>
      <c r="F4" s="85">
        <v>56746000</v>
      </c>
      <c r="G4" s="85">
        <v>31988000</v>
      </c>
      <c r="H4" s="400">
        <v>69509000</v>
      </c>
      <c r="I4" s="85">
        <v>37025000</v>
      </c>
      <c r="J4" s="85">
        <v>32484000</v>
      </c>
      <c r="K4" s="400">
        <v>130240000</v>
      </c>
      <c r="L4" s="85">
        <v>31523000</v>
      </c>
      <c r="M4" s="85">
        <v>98717000</v>
      </c>
    </row>
    <row r="5" spans="1:13">
      <c r="A5" s="101" t="s">
        <v>127</v>
      </c>
      <c r="B5" s="401">
        <v>96496000</v>
      </c>
      <c r="C5" s="75">
        <v>53469000</v>
      </c>
      <c r="D5" s="75">
        <v>43027000</v>
      </c>
      <c r="E5" s="401">
        <v>80584000</v>
      </c>
      <c r="F5" s="75">
        <v>51276000</v>
      </c>
      <c r="G5" s="75">
        <v>29308000</v>
      </c>
      <c r="H5" s="401">
        <v>64485000</v>
      </c>
      <c r="I5" s="75">
        <v>34142000</v>
      </c>
      <c r="J5" s="75">
        <v>30343000</v>
      </c>
      <c r="K5" s="401">
        <v>113519000</v>
      </c>
      <c r="L5" s="75">
        <v>28053000</v>
      </c>
      <c r="M5" s="75">
        <v>85465000</v>
      </c>
    </row>
    <row r="6" spans="1:13">
      <c r="A6" s="101" t="s">
        <v>171</v>
      </c>
      <c r="B6" s="401">
        <v>9208000</v>
      </c>
      <c r="C6" s="75">
        <v>3166000</v>
      </c>
      <c r="D6" s="75">
        <v>6042000</v>
      </c>
      <c r="E6" s="401">
        <v>8150000</v>
      </c>
      <c r="F6" s="75">
        <v>5470000</v>
      </c>
      <c r="G6" s="75">
        <v>2680000</v>
      </c>
      <c r="H6" s="401">
        <v>5024000</v>
      </c>
      <c r="I6" s="75">
        <v>2883000</v>
      </c>
      <c r="J6" s="75">
        <v>2141000</v>
      </c>
      <c r="K6" s="401">
        <v>16721000</v>
      </c>
      <c r="L6" s="75">
        <v>3469000</v>
      </c>
      <c r="M6" s="75">
        <v>13251000</v>
      </c>
    </row>
    <row r="7" spans="1:13">
      <c r="A7" s="102" t="s">
        <v>15</v>
      </c>
      <c r="B7" s="400">
        <v>4536000</v>
      </c>
      <c r="C7" s="85">
        <v>-106000</v>
      </c>
      <c r="D7" s="85">
        <v>4642000</v>
      </c>
      <c r="E7" s="400">
        <v>3937000</v>
      </c>
      <c r="F7" s="85">
        <v>-180000</v>
      </c>
      <c r="G7" s="85">
        <v>4117000</v>
      </c>
      <c r="H7" s="400">
        <v>8886000</v>
      </c>
      <c r="I7" s="85">
        <v>7407000</v>
      </c>
      <c r="J7" s="85">
        <v>1479000</v>
      </c>
      <c r="K7" s="400">
        <v>1099000</v>
      </c>
      <c r="L7" s="85">
        <v>-1337000</v>
      </c>
      <c r="M7" s="85">
        <v>2437000</v>
      </c>
    </row>
    <row r="8" spans="1:13">
      <c r="A8" s="101" t="s">
        <v>127</v>
      </c>
      <c r="B8" s="401">
        <v>4710000</v>
      </c>
      <c r="C8" s="75">
        <v>1444000</v>
      </c>
      <c r="D8" s="75">
        <v>3266000</v>
      </c>
      <c r="E8" s="401">
        <v>3800000</v>
      </c>
      <c r="F8" s="75">
        <v>1478000</v>
      </c>
      <c r="G8" s="75">
        <v>2322000</v>
      </c>
      <c r="H8" s="401">
        <v>6350000</v>
      </c>
      <c r="I8" s="75">
        <v>4300000</v>
      </c>
      <c r="J8" s="75">
        <v>2049000</v>
      </c>
      <c r="K8" s="401">
        <v>-6554000</v>
      </c>
      <c r="L8" s="75">
        <v>-11009000</v>
      </c>
      <c r="M8" s="75">
        <v>4455000</v>
      </c>
    </row>
    <row r="9" spans="1:13">
      <c r="A9" s="101" t="s">
        <v>171</v>
      </c>
      <c r="B9" s="401">
        <v>-174000</v>
      </c>
      <c r="C9" s="75">
        <v>-1550000</v>
      </c>
      <c r="D9" s="75">
        <v>1376000</v>
      </c>
      <c r="E9" s="401">
        <v>137000</v>
      </c>
      <c r="F9" s="75">
        <v>-1658000</v>
      </c>
      <c r="G9" s="75">
        <v>1795000</v>
      </c>
      <c r="H9" s="401">
        <v>2536000</v>
      </c>
      <c r="I9" s="75">
        <v>3107000</v>
      </c>
      <c r="J9" s="75">
        <v>-570000</v>
      </c>
      <c r="K9" s="401">
        <v>7654000</v>
      </c>
      <c r="L9" s="75">
        <v>9672000</v>
      </c>
      <c r="M9" s="75">
        <v>-2017000</v>
      </c>
    </row>
    <row r="10" spans="1:13">
      <c r="A10" s="102" t="s">
        <v>17</v>
      </c>
      <c r="B10" s="400">
        <v>-40196000</v>
      </c>
      <c r="C10" s="85">
        <v>-29532000</v>
      </c>
      <c r="D10" s="85">
        <v>-10665000</v>
      </c>
      <c r="E10" s="400">
        <v>18252000</v>
      </c>
      <c r="F10" s="85">
        <v>-23118000</v>
      </c>
      <c r="G10" s="85">
        <v>41370000</v>
      </c>
      <c r="H10" s="400">
        <v>-3920000</v>
      </c>
      <c r="I10" s="85">
        <v>-8056000</v>
      </c>
      <c r="J10" s="85">
        <v>4135000</v>
      </c>
      <c r="K10" s="400">
        <v>49455000</v>
      </c>
      <c r="L10" s="85">
        <v>28557000</v>
      </c>
      <c r="M10" s="85">
        <v>20897000</v>
      </c>
    </row>
    <row r="11" spans="1:13">
      <c r="A11" s="101" t="s">
        <v>127</v>
      </c>
      <c r="B11" s="401">
        <v>-38947000</v>
      </c>
      <c r="C11" s="75">
        <v>-26241000</v>
      </c>
      <c r="D11" s="75">
        <v>-12707000</v>
      </c>
      <c r="E11" s="401">
        <v>14311000</v>
      </c>
      <c r="F11" s="75">
        <v>-24579000</v>
      </c>
      <c r="G11" s="75">
        <v>38890000</v>
      </c>
      <c r="H11" s="401">
        <v>-6994000</v>
      </c>
      <c r="I11" s="75">
        <v>-11064000</v>
      </c>
      <c r="J11" s="75">
        <v>4070000</v>
      </c>
      <c r="K11" s="401">
        <v>52659000</v>
      </c>
      <c r="L11" s="75">
        <v>31447000</v>
      </c>
      <c r="M11" s="75">
        <v>21211000</v>
      </c>
    </row>
    <row r="12" spans="1:13">
      <c r="A12" s="101" t="s">
        <v>171</v>
      </c>
      <c r="B12" s="401">
        <v>-1249000</v>
      </c>
      <c r="C12" s="75">
        <v>-3291000</v>
      </c>
      <c r="D12" s="75">
        <v>2042000</v>
      </c>
      <c r="E12" s="401">
        <v>3941000</v>
      </c>
      <c r="F12" s="75">
        <v>1461000</v>
      </c>
      <c r="G12" s="75">
        <v>2480000</v>
      </c>
      <c r="H12" s="401">
        <v>3073000</v>
      </c>
      <c r="I12" s="75">
        <v>3008000</v>
      </c>
      <c r="J12" s="75">
        <v>65000</v>
      </c>
      <c r="K12" s="401">
        <v>-3203000</v>
      </c>
      <c r="L12" s="75">
        <v>-2889000</v>
      </c>
      <c r="M12" s="75">
        <v>-313000</v>
      </c>
    </row>
    <row r="13" spans="1:13">
      <c r="A13" s="102" t="s">
        <v>19</v>
      </c>
      <c r="B13" s="400">
        <v>-71000</v>
      </c>
      <c r="C13" s="85">
        <v>-16000</v>
      </c>
      <c r="D13" s="85">
        <v>-55000</v>
      </c>
      <c r="E13" s="400">
        <v>-2299000</v>
      </c>
      <c r="F13" s="85">
        <v>-97000</v>
      </c>
      <c r="G13" s="85">
        <v>-2202000</v>
      </c>
      <c r="H13" s="400"/>
      <c r="I13" s="85"/>
      <c r="J13" s="85"/>
      <c r="K13" s="400">
        <v>-236000</v>
      </c>
      <c r="L13" s="85">
        <v>-183000</v>
      </c>
      <c r="M13" s="85">
        <v>-53000</v>
      </c>
    </row>
    <row r="14" spans="1:13">
      <c r="A14" s="101" t="s">
        <v>127</v>
      </c>
      <c r="B14" s="401">
        <v>0</v>
      </c>
      <c r="C14" s="75">
        <v>0</v>
      </c>
      <c r="D14" s="75"/>
      <c r="E14" s="401"/>
      <c r="F14" s="75"/>
      <c r="G14" s="75"/>
      <c r="H14" s="401"/>
      <c r="I14" s="75"/>
      <c r="J14" s="75"/>
      <c r="K14" s="401"/>
      <c r="L14" s="75"/>
      <c r="M14" s="75"/>
    </row>
    <row r="15" spans="1:13">
      <c r="A15" s="101" t="s">
        <v>171</v>
      </c>
      <c r="B15" s="401">
        <v>-71000</v>
      </c>
      <c r="C15" s="75">
        <v>-16000</v>
      </c>
      <c r="D15" s="75">
        <v>-55000</v>
      </c>
      <c r="E15" s="401">
        <v>-2299000</v>
      </c>
      <c r="F15" s="75">
        <v>-97000</v>
      </c>
      <c r="G15" s="75">
        <v>-2202000</v>
      </c>
      <c r="H15" s="401"/>
      <c r="I15" s="75"/>
      <c r="J15" s="75"/>
      <c r="K15" s="401">
        <v>-236000</v>
      </c>
      <c r="L15" s="75">
        <v>-183000</v>
      </c>
      <c r="M15" s="75">
        <v>-53000</v>
      </c>
    </row>
    <row r="16" spans="1:13">
      <c r="A16" s="102" t="s">
        <v>117</v>
      </c>
      <c r="B16" s="400">
        <v>0</v>
      </c>
      <c r="C16" s="85">
        <v>0</v>
      </c>
      <c r="D16" s="85"/>
      <c r="E16" s="400"/>
      <c r="F16" s="85"/>
      <c r="G16" s="85"/>
      <c r="H16" s="400">
        <v>3000000</v>
      </c>
      <c r="I16" s="85">
        <v>1028000</v>
      </c>
      <c r="J16" s="85">
        <v>1772000</v>
      </c>
      <c r="K16" s="400">
        <v>1772000</v>
      </c>
      <c r="L16" s="85"/>
      <c r="M16" s="85">
        <v>1772000</v>
      </c>
    </row>
    <row r="17" spans="1:13">
      <c r="A17" s="102" t="s">
        <v>230</v>
      </c>
      <c r="B17" s="400">
        <v>69973000</v>
      </c>
      <c r="C17" s="85">
        <v>26981000</v>
      </c>
      <c r="D17" s="85">
        <v>42991000</v>
      </c>
      <c r="E17" s="400">
        <v>108624000</v>
      </c>
      <c r="F17" s="85">
        <v>33351000</v>
      </c>
      <c r="G17" s="85">
        <v>75273000</v>
      </c>
      <c r="H17" s="400">
        <v>77475000</v>
      </c>
      <c r="I17" s="85">
        <v>37403000</v>
      </c>
      <c r="J17" s="85">
        <v>39871000</v>
      </c>
      <c r="K17" s="400">
        <v>182331000</v>
      </c>
      <c r="L17" s="85">
        <v>58560000</v>
      </c>
      <c r="M17" s="85">
        <v>123771000</v>
      </c>
    </row>
    <row r="18" spans="1:13">
      <c r="A18" s="7" t="s">
        <v>231</v>
      </c>
    </row>
    <row r="19" spans="1:13">
      <c r="A19" s="7"/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7" orientation="landscape" r:id="rId1"/>
  <headerFooter>
    <oddHeader>&amp;R&amp;D  &amp;T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7CD3-0943-4F37-BA81-3183FCD07D04}">
  <sheetPr codeName="Sheet11">
    <tabColor theme="5" tint="0.79998168889431442"/>
    <pageSetUpPr fitToPage="1"/>
  </sheetPr>
  <dimension ref="A1:M90"/>
  <sheetViews>
    <sheetView showGridLines="0" zoomScaleNormal="100" zoomScaleSheetLayoutView="140" workbookViewId="0"/>
  </sheetViews>
  <sheetFormatPr defaultColWidth="9.28515625" defaultRowHeight="11.25"/>
  <cols>
    <col min="1" max="1" width="34" style="7" customWidth="1"/>
    <col min="2" max="13" width="15.7109375" style="7" customWidth="1"/>
    <col min="14" max="16384" width="9.28515625" style="7"/>
  </cols>
  <sheetData>
    <row r="1" spans="1:13" ht="12" thickBot="1">
      <c r="A1" s="112" t="s">
        <v>232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2" thickTop="1">
      <c r="A2" s="114" t="s">
        <v>75</v>
      </c>
      <c r="B2" s="115" t="s">
        <v>22</v>
      </c>
      <c r="C2" s="116" t="s">
        <v>23</v>
      </c>
      <c r="D2" s="116" t="s">
        <v>24</v>
      </c>
      <c r="E2" s="115" t="s">
        <v>25</v>
      </c>
      <c r="F2" s="116" t="s">
        <v>26</v>
      </c>
      <c r="G2" s="116" t="s">
        <v>27</v>
      </c>
      <c r="H2" s="115" t="s">
        <v>28</v>
      </c>
      <c r="I2" s="116" t="s">
        <v>29</v>
      </c>
      <c r="J2" s="116" t="s">
        <v>30</v>
      </c>
      <c r="K2" s="115" t="s">
        <v>31</v>
      </c>
      <c r="L2" s="116" t="s">
        <v>32</v>
      </c>
      <c r="M2" s="116" t="s">
        <v>33</v>
      </c>
    </row>
    <row r="3" spans="1:13">
      <c r="A3" s="112" t="s">
        <v>155</v>
      </c>
      <c r="B3" s="117">
        <v>496561000</v>
      </c>
      <c r="C3" s="118">
        <v>248314000</v>
      </c>
      <c r="D3" s="118">
        <v>248247000</v>
      </c>
      <c r="E3" s="117">
        <v>468412000</v>
      </c>
      <c r="F3" s="118">
        <v>236084000</v>
      </c>
      <c r="G3" s="118">
        <v>232328000</v>
      </c>
      <c r="H3" s="117">
        <v>493607000</v>
      </c>
      <c r="I3" s="118">
        <v>230463000</v>
      </c>
      <c r="J3" s="118">
        <v>263144000</v>
      </c>
      <c r="K3" s="117">
        <v>515438000</v>
      </c>
      <c r="L3" s="118">
        <v>219255000</v>
      </c>
      <c r="M3" s="118">
        <v>296182000</v>
      </c>
    </row>
    <row r="4" spans="1:13">
      <c r="B4" s="88" t="s">
        <v>40</v>
      </c>
      <c r="C4" s="88" t="s">
        <v>40</v>
      </c>
      <c r="D4" s="88" t="s">
        <v>40</v>
      </c>
      <c r="E4" s="88" t="s">
        <v>40</v>
      </c>
      <c r="F4" s="88" t="s">
        <v>40</v>
      </c>
      <c r="G4" s="88" t="s">
        <v>40</v>
      </c>
      <c r="H4" s="88"/>
      <c r="I4" s="88"/>
      <c r="J4" s="88"/>
      <c r="K4" s="88"/>
      <c r="L4" s="88"/>
      <c r="M4" s="88"/>
    </row>
    <row r="5" spans="1:13">
      <c r="A5" s="112" t="s">
        <v>233</v>
      </c>
      <c r="B5" s="117">
        <v>344813000</v>
      </c>
      <c r="C5" s="117">
        <v>180474000</v>
      </c>
      <c r="D5" s="117">
        <v>164339000</v>
      </c>
      <c r="E5" s="117">
        <v>329644000</v>
      </c>
      <c r="F5" s="117">
        <v>161686000</v>
      </c>
      <c r="G5" s="117">
        <v>167958000</v>
      </c>
      <c r="H5" s="117">
        <v>330547000</v>
      </c>
      <c r="I5" s="117">
        <v>163308000</v>
      </c>
      <c r="J5" s="117">
        <v>167239000</v>
      </c>
      <c r="K5" s="117">
        <v>355710000</v>
      </c>
      <c r="L5" s="117">
        <v>135941000</v>
      </c>
      <c r="M5" s="117">
        <v>219768000</v>
      </c>
    </row>
    <row r="6" spans="1:13">
      <c r="A6" s="119" t="s">
        <v>127</v>
      </c>
      <c r="B6" s="120" t="s">
        <v>40</v>
      </c>
      <c r="C6" s="121" t="s">
        <v>40</v>
      </c>
      <c r="D6" s="121" t="s">
        <v>40</v>
      </c>
      <c r="E6" s="120" t="s">
        <v>40</v>
      </c>
      <c r="F6" s="121" t="s">
        <v>40</v>
      </c>
      <c r="G6" s="121" t="s">
        <v>40</v>
      </c>
      <c r="H6" s="120"/>
      <c r="I6" s="121"/>
      <c r="J6" s="121"/>
      <c r="K6" s="120"/>
      <c r="L6" s="121"/>
      <c r="M6" s="121"/>
    </row>
    <row r="7" spans="1:13">
      <c r="A7" s="122" t="s">
        <v>157</v>
      </c>
      <c r="B7" s="120">
        <v>256399000</v>
      </c>
      <c r="C7" s="121">
        <v>133760000</v>
      </c>
      <c r="D7" s="121">
        <v>122639000</v>
      </c>
      <c r="E7" s="120">
        <v>258167000</v>
      </c>
      <c r="F7" s="121">
        <v>128096000</v>
      </c>
      <c r="G7" s="121">
        <v>130071000</v>
      </c>
      <c r="H7" s="120">
        <v>267000000</v>
      </c>
      <c r="I7" s="121">
        <v>146682000</v>
      </c>
      <c r="J7" s="121">
        <v>120318000</v>
      </c>
      <c r="K7" s="120">
        <v>247017000</v>
      </c>
      <c r="L7" s="121">
        <v>127462000</v>
      </c>
      <c r="M7" s="121">
        <v>119555000</v>
      </c>
    </row>
    <row r="8" spans="1:13">
      <c r="A8" s="122" t="s">
        <v>158</v>
      </c>
      <c r="B8" s="120">
        <v>15353000</v>
      </c>
      <c r="C8" s="121">
        <v>8150000</v>
      </c>
      <c r="D8" s="121">
        <v>7203000</v>
      </c>
      <c r="E8" s="120">
        <v>18970000</v>
      </c>
      <c r="F8" s="121">
        <v>9944000</v>
      </c>
      <c r="G8" s="121">
        <v>9026000</v>
      </c>
      <c r="H8" s="120">
        <v>20743000</v>
      </c>
      <c r="I8" s="121">
        <v>10763000</v>
      </c>
      <c r="J8" s="121">
        <v>9980000</v>
      </c>
      <c r="K8" s="120">
        <v>20024000</v>
      </c>
      <c r="L8" s="121">
        <v>8675000</v>
      </c>
      <c r="M8" s="121">
        <v>11348000</v>
      </c>
    </row>
    <row r="9" spans="1:13">
      <c r="A9" s="122" t="s">
        <v>159</v>
      </c>
      <c r="B9" s="120">
        <v>-76537000</v>
      </c>
      <c r="C9" s="121">
        <v>-37438000</v>
      </c>
      <c r="D9" s="121">
        <v>-39099000</v>
      </c>
      <c r="E9" s="120">
        <v>-75186000</v>
      </c>
      <c r="F9" s="121">
        <v>-37230000</v>
      </c>
      <c r="G9" s="121">
        <v>-37956000</v>
      </c>
      <c r="H9" s="120">
        <v>-71909000</v>
      </c>
      <c r="I9" s="121">
        <v>-34056000</v>
      </c>
      <c r="J9" s="121">
        <v>-37853000</v>
      </c>
      <c r="K9" s="120">
        <v>-69211000</v>
      </c>
      <c r="L9" s="121">
        <v>-34957000</v>
      </c>
      <c r="M9" s="121">
        <v>-34253000</v>
      </c>
    </row>
    <row r="10" spans="1:13">
      <c r="A10" s="122" t="s">
        <v>160</v>
      </c>
      <c r="B10" s="120">
        <v>8788000</v>
      </c>
      <c r="C10" s="121">
        <v>-1265000</v>
      </c>
      <c r="D10" s="121">
        <v>10053000</v>
      </c>
      <c r="E10" s="120">
        <v>21977000</v>
      </c>
      <c r="F10" s="121">
        <v>13208000</v>
      </c>
      <c r="G10" s="121">
        <v>8769000</v>
      </c>
      <c r="H10" s="120">
        <v>39811000</v>
      </c>
      <c r="I10" s="121">
        <v>21239000</v>
      </c>
      <c r="J10" s="121">
        <v>18572000</v>
      </c>
      <c r="K10" s="120">
        <v>30041000</v>
      </c>
      <c r="L10" s="121">
        <v>16687000</v>
      </c>
      <c r="M10" s="121">
        <v>13353000</v>
      </c>
    </row>
    <row r="11" spans="1:13">
      <c r="A11" s="123" t="s">
        <v>161</v>
      </c>
      <c r="B11" s="124">
        <v>204003000</v>
      </c>
      <c r="C11" s="125">
        <v>103207000</v>
      </c>
      <c r="D11" s="125">
        <v>100796000</v>
      </c>
      <c r="E11" s="124">
        <v>223928000</v>
      </c>
      <c r="F11" s="125">
        <v>114018000</v>
      </c>
      <c r="G11" s="125">
        <v>109910000</v>
      </c>
      <c r="H11" s="124">
        <v>255645000</v>
      </c>
      <c r="I11" s="125">
        <v>144628000</v>
      </c>
      <c r="J11" s="125">
        <v>111017000</v>
      </c>
      <c r="K11" s="124">
        <v>227872000</v>
      </c>
      <c r="L11" s="125">
        <v>117868000</v>
      </c>
      <c r="M11" s="125">
        <v>110004000</v>
      </c>
    </row>
    <row r="12" spans="1:13">
      <c r="A12" s="119" t="s">
        <v>162</v>
      </c>
      <c r="B12" s="126">
        <v>206469000</v>
      </c>
      <c r="C12" s="127">
        <v>122391000</v>
      </c>
      <c r="D12" s="127">
        <v>84078000</v>
      </c>
      <c r="E12" s="126">
        <v>164120000</v>
      </c>
      <c r="F12" s="127">
        <v>76669000</v>
      </c>
      <c r="G12" s="127">
        <v>87451000</v>
      </c>
      <c r="H12" s="126">
        <v>133202000</v>
      </c>
      <c r="I12" s="127">
        <v>58181000</v>
      </c>
      <c r="J12" s="127">
        <v>75021000</v>
      </c>
      <c r="K12" s="126">
        <v>181311000</v>
      </c>
      <c r="L12" s="127">
        <v>36474000</v>
      </c>
      <c r="M12" s="127">
        <v>144836000</v>
      </c>
    </row>
    <row r="13" spans="1:13">
      <c r="A13" s="119" t="s">
        <v>163</v>
      </c>
      <c r="B13" s="126">
        <v>0</v>
      </c>
      <c r="C13" s="127">
        <v>0</v>
      </c>
      <c r="D13" s="127">
        <v>0</v>
      </c>
      <c r="E13" s="126">
        <v>0</v>
      </c>
      <c r="F13" s="127">
        <v>0</v>
      </c>
      <c r="G13" s="127">
        <v>0</v>
      </c>
      <c r="H13" s="126"/>
      <c r="I13" s="127"/>
      <c r="J13" s="127">
        <v>0</v>
      </c>
      <c r="K13" s="126">
        <v>0</v>
      </c>
      <c r="L13" s="127">
        <v>0</v>
      </c>
      <c r="M13" s="127">
        <v>0</v>
      </c>
    </row>
    <row r="14" spans="1:13">
      <c r="A14" s="123" t="s">
        <v>164</v>
      </c>
      <c r="B14" s="124">
        <v>410472000</v>
      </c>
      <c r="C14" s="125">
        <v>225598000</v>
      </c>
      <c r="D14" s="125">
        <v>184874000</v>
      </c>
      <c r="E14" s="124">
        <v>388048000</v>
      </c>
      <c r="F14" s="125">
        <v>190687000</v>
      </c>
      <c r="G14" s="125">
        <v>197361000</v>
      </c>
      <c r="H14" s="124">
        <f t="shared" ref="H14:M14" si="0">H11+H12+H13</f>
        <v>388847000</v>
      </c>
      <c r="I14" s="125">
        <f t="shared" si="0"/>
        <v>202809000</v>
      </c>
      <c r="J14" s="125">
        <f t="shared" si="0"/>
        <v>186038000</v>
      </c>
      <c r="K14" s="124">
        <f t="shared" si="0"/>
        <v>409183000</v>
      </c>
      <c r="L14" s="125">
        <f t="shared" si="0"/>
        <v>154342000</v>
      </c>
      <c r="M14" s="125">
        <f t="shared" si="0"/>
        <v>254840000</v>
      </c>
    </row>
    <row r="15" spans="1:13">
      <c r="A15" s="119" t="s">
        <v>165</v>
      </c>
      <c r="B15" s="126">
        <v>26827000</v>
      </c>
      <c r="C15" s="127">
        <v>14297000</v>
      </c>
      <c r="D15" s="127">
        <v>12530000</v>
      </c>
      <c r="E15" s="126">
        <v>26021000</v>
      </c>
      <c r="F15" s="127">
        <v>14755000</v>
      </c>
      <c r="G15" s="127">
        <v>11266000</v>
      </c>
      <c r="H15" s="126">
        <v>29149000</v>
      </c>
      <c r="I15" s="127">
        <v>9357000</v>
      </c>
      <c r="J15" s="127">
        <v>19792000</v>
      </c>
      <c r="K15" s="126">
        <v>51087000</v>
      </c>
      <c r="L15" s="127">
        <v>23935000</v>
      </c>
      <c r="M15" s="127">
        <v>27152000</v>
      </c>
    </row>
    <row r="16" spans="1:13">
      <c r="A16" s="119" t="s">
        <v>166</v>
      </c>
      <c r="B16" s="126">
        <v>-92486000</v>
      </c>
      <c r="C16" s="127">
        <v>-59421000</v>
      </c>
      <c r="D16" s="127">
        <v>-33065000</v>
      </c>
      <c r="E16" s="126">
        <v>-84425000</v>
      </c>
      <c r="F16" s="127">
        <v>-43756000</v>
      </c>
      <c r="G16" s="127">
        <v>-40669000</v>
      </c>
      <c r="H16" s="126">
        <v>-87449000</v>
      </c>
      <c r="I16" s="127">
        <v>-48858000</v>
      </c>
      <c r="J16" s="127">
        <v>-38591000</v>
      </c>
      <c r="K16" s="126">
        <v>-104560000</v>
      </c>
      <c r="L16" s="127">
        <v>-42336000</v>
      </c>
      <c r="M16" s="127">
        <v>-62224000</v>
      </c>
    </row>
    <row r="17" spans="1:13">
      <c r="A17" s="123" t="s">
        <v>234</v>
      </c>
      <c r="B17" s="124">
        <v>344813000</v>
      </c>
      <c r="C17" s="125">
        <v>180474000</v>
      </c>
      <c r="D17" s="125">
        <v>164339000</v>
      </c>
      <c r="E17" s="124">
        <v>329644000</v>
      </c>
      <c r="F17" s="125">
        <v>161686000</v>
      </c>
      <c r="G17" s="125">
        <v>167958000</v>
      </c>
      <c r="H17" s="124">
        <v>330547000</v>
      </c>
      <c r="I17" s="125">
        <v>163308000</v>
      </c>
      <c r="J17" s="125">
        <v>167239000</v>
      </c>
      <c r="K17" s="124">
        <v>355710000</v>
      </c>
      <c r="L17" s="125">
        <v>135941000</v>
      </c>
      <c r="M17" s="125">
        <v>219768000</v>
      </c>
    </row>
    <row r="18" spans="1:13">
      <c r="A18" s="119"/>
      <c r="B18" s="128" t="s">
        <v>40</v>
      </c>
      <c r="C18" s="129" t="s">
        <v>40</v>
      </c>
      <c r="D18" s="129" t="s">
        <v>40</v>
      </c>
      <c r="E18" s="128" t="s">
        <v>40</v>
      </c>
      <c r="F18" s="129" t="s">
        <v>40</v>
      </c>
      <c r="G18" s="129" t="s">
        <v>40</v>
      </c>
      <c r="H18" s="128"/>
      <c r="I18" s="129"/>
      <c r="J18" s="129"/>
      <c r="K18" s="128"/>
      <c r="L18" s="129"/>
      <c r="M18" s="129"/>
    </row>
    <row r="19" spans="1:13">
      <c r="A19" s="119" t="s">
        <v>168</v>
      </c>
      <c r="B19" s="120" t="s">
        <v>40</v>
      </c>
      <c r="C19" s="121" t="s">
        <v>40</v>
      </c>
      <c r="D19" s="121" t="s">
        <v>40</v>
      </c>
      <c r="E19" s="120" t="s">
        <v>40</v>
      </c>
      <c r="F19" s="121" t="s">
        <v>40</v>
      </c>
      <c r="G19" s="121" t="s">
        <v>40</v>
      </c>
      <c r="H19" s="120"/>
      <c r="I19" s="121"/>
      <c r="J19" s="121"/>
      <c r="K19" s="120"/>
      <c r="L19" s="121"/>
      <c r="M19" s="121"/>
    </row>
    <row r="20" spans="1:13">
      <c r="A20" s="122" t="s">
        <v>157</v>
      </c>
      <c r="B20" s="120">
        <v>249281000</v>
      </c>
      <c r="C20" s="121">
        <v>129463000</v>
      </c>
      <c r="D20" s="121">
        <v>119818000</v>
      </c>
      <c r="E20" s="120">
        <v>252127000</v>
      </c>
      <c r="F20" s="121">
        <v>124907000</v>
      </c>
      <c r="G20" s="121">
        <v>127220000</v>
      </c>
      <c r="H20" s="120">
        <v>260011000</v>
      </c>
      <c r="I20" s="121">
        <v>142028000</v>
      </c>
      <c r="J20" s="121">
        <v>117983000</v>
      </c>
      <c r="K20" s="120">
        <v>240779000</v>
      </c>
      <c r="L20" s="121">
        <v>124402000</v>
      </c>
      <c r="M20" s="121">
        <v>116377000</v>
      </c>
    </row>
    <row r="21" spans="1:13">
      <c r="A21" s="122" t="s">
        <v>158</v>
      </c>
      <c r="B21" s="120">
        <v>1239000</v>
      </c>
      <c r="C21" s="121">
        <v>1069000</v>
      </c>
      <c r="D21" s="121">
        <v>170000</v>
      </c>
      <c r="E21" s="120">
        <v>236000</v>
      </c>
      <c r="F21" s="121">
        <v>197000</v>
      </c>
      <c r="G21" s="121">
        <v>39000</v>
      </c>
      <c r="H21" s="120">
        <v>1239000</v>
      </c>
      <c r="I21" s="121">
        <v>1063000</v>
      </c>
      <c r="J21" s="121">
        <v>176000</v>
      </c>
      <c r="K21" s="120">
        <v>453000</v>
      </c>
      <c r="L21" s="121">
        <v>11000</v>
      </c>
      <c r="M21" s="121">
        <v>442000</v>
      </c>
    </row>
    <row r="22" spans="1:13">
      <c r="A22" s="122" t="s">
        <v>159</v>
      </c>
      <c r="B22" s="120">
        <v>-62637000</v>
      </c>
      <c r="C22" s="121">
        <v>-30636000</v>
      </c>
      <c r="D22" s="121">
        <v>-32001000</v>
      </c>
      <c r="E22" s="120">
        <v>-60879000</v>
      </c>
      <c r="F22" s="121">
        <v>-29992000</v>
      </c>
      <c r="G22" s="121">
        <v>-30887000</v>
      </c>
      <c r="H22" s="120">
        <v>-58806000</v>
      </c>
      <c r="I22" s="121">
        <v>-28010000</v>
      </c>
      <c r="J22" s="121">
        <v>-30796000</v>
      </c>
      <c r="K22" s="120">
        <v>-55557000</v>
      </c>
      <c r="L22" s="121">
        <v>-28486000</v>
      </c>
      <c r="M22" s="121">
        <v>-27070000</v>
      </c>
    </row>
    <row r="23" spans="1:13">
      <c r="A23" s="122" t="s">
        <v>160</v>
      </c>
      <c r="B23" s="120">
        <v>7678000</v>
      </c>
      <c r="C23" s="121">
        <v>-1923000</v>
      </c>
      <c r="D23" s="121">
        <v>9601000</v>
      </c>
      <c r="E23" s="120">
        <v>21758000</v>
      </c>
      <c r="F23" s="121">
        <v>13048000</v>
      </c>
      <c r="G23" s="121">
        <v>8710000</v>
      </c>
      <c r="H23" s="120">
        <v>40399000</v>
      </c>
      <c r="I23" s="121">
        <v>22271000</v>
      </c>
      <c r="J23" s="121">
        <v>18128000</v>
      </c>
      <c r="K23" s="120">
        <v>30130000</v>
      </c>
      <c r="L23" s="121">
        <v>16899000</v>
      </c>
      <c r="M23" s="121">
        <v>13231000</v>
      </c>
    </row>
    <row r="24" spans="1:13">
      <c r="A24" s="119" t="s">
        <v>161</v>
      </c>
      <c r="B24" s="126">
        <v>195561000</v>
      </c>
      <c r="C24" s="127">
        <v>97973000</v>
      </c>
      <c r="D24" s="127">
        <v>97588000</v>
      </c>
      <c r="E24" s="126">
        <v>213242000</v>
      </c>
      <c r="F24" s="127">
        <v>108160000</v>
      </c>
      <c r="G24" s="127">
        <v>105082000</v>
      </c>
      <c r="H24" s="126">
        <v>242843000</v>
      </c>
      <c r="I24" s="127">
        <v>137352000</v>
      </c>
      <c r="J24" s="127">
        <v>105491000</v>
      </c>
      <c r="K24" s="126">
        <v>215806000</v>
      </c>
      <c r="L24" s="127">
        <v>112826000</v>
      </c>
      <c r="M24" s="127">
        <v>102979000</v>
      </c>
    </row>
    <row r="25" spans="1:13">
      <c r="A25" s="119" t="s">
        <v>162</v>
      </c>
      <c r="B25" s="126">
        <v>167182000</v>
      </c>
      <c r="C25" s="127">
        <v>103402000</v>
      </c>
      <c r="D25" s="127">
        <v>63780000</v>
      </c>
      <c r="E25" s="126">
        <v>127564000</v>
      </c>
      <c r="F25" s="127">
        <v>57978000</v>
      </c>
      <c r="G25" s="127">
        <v>69586000</v>
      </c>
      <c r="H25" s="126">
        <v>103075000</v>
      </c>
      <c r="I25" s="127">
        <v>43263000</v>
      </c>
      <c r="J25" s="127">
        <v>59812000</v>
      </c>
      <c r="K25" s="126">
        <v>152576000</v>
      </c>
      <c r="L25" s="127">
        <v>20688000</v>
      </c>
      <c r="M25" s="127">
        <v>131887000</v>
      </c>
    </row>
    <row r="26" spans="1:13">
      <c r="A26" s="119" t="s">
        <v>163</v>
      </c>
      <c r="B26" s="126">
        <v>0</v>
      </c>
      <c r="C26" s="127">
        <v>0</v>
      </c>
      <c r="D26" s="127">
        <v>0</v>
      </c>
      <c r="E26" s="126">
        <v>0</v>
      </c>
      <c r="F26" s="127">
        <v>0</v>
      </c>
      <c r="G26" s="127">
        <v>0</v>
      </c>
      <c r="H26" s="126"/>
      <c r="I26" s="127"/>
      <c r="J26" s="127"/>
      <c r="K26" s="126"/>
      <c r="L26" s="127"/>
      <c r="M26" s="127"/>
    </row>
    <row r="27" spans="1:13">
      <c r="A27" s="123" t="s">
        <v>164</v>
      </c>
      <c r="B27" s="124">
        <v>362743000</v>
      </c>
      <c r="C27" s="125">
        <v>201375000</v>
      </c>
      <c r="D27" s="125">
        <v>161368000</v>
      </c>
      <c r="E27" s="124">
        <v>340806000</v>
      </c>
      <c r="F27" s="125">
        <v>166138000</v>
      </c>
      <c r="G27" s="125">
        <v>174668000</v>
      </c>
      <c r="H27" s="124">
        <f t="shared" ref="H27:M27" si="1">H24+H25+H26</f>
        <v>345918000</v>
      </c>
      <c r="I27" s="125">
        <f t="shared" si="1"/>
        <v>180615000</v>
      </c>
      <c r="J27" s="125">
        <f t="shared" si="1"/>
        <v>165303000</v>
      </c>
      <c r="K27" s="124">
        <f t="shared" si="1"/>
        <v>368382000</v>
      </c>
      <c r="L27" s="125">
        <f t="shared" si="1"/>
        <v>133514000</v>
      </c>
      <c r="M27" s="125">
        <f t="shared" si="1"/>
        <v>234866000</v>
      </c>
    </row>
    <row r="28" spans="1:13">
      <c r="A28" s="119"/>
      <c r="B28" s="128" t="s">
        <v>40</v>
      </c>
      <c r="C28" s="129" t="s">
        <v>40</v>
      </c>
      <c r="D28" s="129" t="s">
        <v>40</v>
      </c>
      <c r="E28" s="128" t="s">
        <v>40</v>
      </c>
      <c r="F28" s="129" t="s">
        <v>40</v>
      </c>
      <c r="G28" s="129" t="s">
        <v>40</v>
      </c>
      <c r="H28" s="128"/>
      <c r="I28" s="129"/>
      <c r="J28" s="129"/>
      <c r="K28" s="128"/>
      <c r="L28" s="129"/>
      <c r="M28" s="129"/>
    </row>
    <row r="29" spans="1:13">
      <c r="A29" s="119" t="s">
        <v>169</v>
      </c>
      <c r="B29" s="120" t="s">
        <v>40</v>
      </c>
      <c r="C29" s="121" t="s">
        <v>40</v>
      </c>
      <c r="D29" s="121" t="s">
        <v>40</v>
      </c>
      <c r="E29" s="120" t="s">
        <v>40</v>
      </c>
      <c r="F29" s="121" t="s">
        <v>40</v>
      </c>
      <c r="G29" s="121" t="s">
        <v>40</v>
      </c>
      <c r="H29" s="120"/>
      <c r="I29" s="121"/>
      <c r="J29" s="121"/>
      <c r="K29" s="120"/>
      <c r="L29" s="121"/>
      <c r="M29" s="121"/>
    </row>
    <row r="30" spans="1:13">
      <c r="A30" s="122" t="s">
        <v>157</v>
      </c>
      <c r="B30" s="120">
        <v>7118000</v>
      </c>
      <c r="C30" s="121">
        <v>4297000</v>
      </c>
      <c r="D30" s="121">
        <v>2821000</v>
      </c>
      <c r="E30" s="120">
        <v>6040000</v>
      </c>
      <c r="F30" s="121">
        <v>3189000</v>
      </c>
      <c r="G30" s="121">
        <v>2851000</v>
      </c>
      <c r="H30" s="120">
        <v>6989000</v>
      </c>
      <c r="I30" s="121">
        <v>4654000</v>
      </c>
      <c r="J30" s="121">
        <v>2335000</v>
      </c>
      <c r="K30" s="120">
        <v>6238000</v>
      </c>
      <c r="L30" s="121">
        <v>3060000</v>
      </c>
      <c r="M30" s="121">
        <v>3177000</v>
      </c>
    </row>
    <row r="31" spans="1:13">
      <c r="A31" s="122" t="s">
        <v>158</v>
      </c>
      <c r="B31" s="120">
        <v>14114000</v>
      </c>
      <c r="C31" s="121">
        <v>7081000</v>
      </c>
      <c r="D31" s="121">
        <v>7033000</v>
      </c>
      <c r="E31" s="120">
        <v>18734000</v>
      </c>
      <c r="F31" s="121">
        <v>9747000</v>
      </c>
      <c r="G31" s="121">
        <v>8987000</v>
      </c>
      <c r="H31" s="120">
        <v>19504000</v>
      </c>
      <c r="I31" s="121">
        <v>9700000</v>
      </c>
      <c r="J31" s="121">
        <v>9804000</v>
      </c>
      <c r="K31" s="120">
        <v>19570000</v>
      </c>
      <c r="L31" s="121">
        <v>8664000</v>
      </c>
      <c r="M31" s="121">
        <v>10906000</v>
      </c>
    </row>
    <row r="32" spans="1:13">
      <c r="A32" s="122" t="s">
        <v>159</v>
      </c>
      <c r="B32" s="120">
        <v>-13900000</v>
      </c>
      <c r="C32" s="121">
        <v>-6802000</v>
      </c>
      <c r="D32" s="121">
        <v>-7098000</v>
      </c>
      <c r="E32" s="120">
        <v>-14307000</v>
      </c>
      <c r="F32" s="121">
        <v>-7238000</v>
      </c>
      <c r="G32" s="121">
        <v>-7069000</v>
      </c>
      <c r="H32" s="120">
        <v>-13103000</v>
      </c>
      <c r="I32" s="121">
        <v>-6046000</v>
      </c>
      <c r="J32" s="121">
        <v>-7057000</v>
      </c>
      <c r="K32" s="120">
        <v>-13653000</v>
      </c>
      <c r="L32" s="121">
        <v>-6470000</v>
      </c>
      <c r="M32" s="121">
        <v>-7182000</v>
      </c>
    </row>
    <row r="33" spans="1:13">
      <c r="A33" s="122" t="s">
        <v>160</v>
      </c>
      <c r="B33" s="120">
        <v>1110000</v>
      </c>
      <c r="C33" s="121">
        <v>658000</v>
      </c>
      <c r="D33" s="121">
        <v>452000</v>
      </c>
      <c r="E33" s="120">
        <v>219000</v>
      </c>
      <c r="F33" s="121">
        <v>160000</v>
      </c>
      <c r="G33" s="121">
        <v>59000</v>
      </c>
      <c r="H33" s="120">
        <v>-588000</v>
      </c>
      <c r="I33" s="121">
        <v>-1032000</v>
      </c>
      <c r="J33" s="121">
        <v>444000</v>
      </c>
      <c r="K33" s="120">
        <v>-89000</v>
      </c>
      <c r="L33" s="121">
        <v>-212000</v>
      </c>
      <c r="M33" s="121">
        <v>122000</v>
      </c>
    </row>
    <row r="34" spans="1:13">
      <c r="A34" s="119" t="s">
        <v>161</v>
      </c>
      <c r="B34" s="126">
        <v>8442000</v>
      </c>
      <c r="C34" s="127">
        <v>5234000</v>
      </c>
      <c r="D34" s="127">
        <v>3208000</v>
      </c>
      <c r="E34" s="126">
        <v>10686000</v>
      </c>
      <c r="F34" s="127">
        <v>5858000</v>
      </c>
      <c r="G34" s="127">
        <v>4828000</v>
      </c>
      <c r="H34" s="126">
        <v>12802000</v>
      </c>
      <c r="I34" s="127">
        <v>7276000</v>
      </c>
      <c r="J34" s="127">
        <v>5526000</v>
      </c>
      <c r="K34" s="126">
        <v>12065000</v>
      </c>
      <c r="L34" s="127">
        <v>5041000</v>
      </c>
      <c r="M34" s="127">
        <v>7024000</v>
      </c>
    </row>
    <row r="35" spans="1:13">
      <c r="A35" s="119" t="s">
        <v>162</v>
      </c>
      <c r="B35" s="126">
        <v>39287000</v>
      </c>
      <c r="C35" s="127">
        <v>18989000</v>
      </c>
      <c r="D35" s="127">
        <v>20298000</v>
      </c>
      <c r="E35" s="126">
        <v>36556000</v>
      </c>
      <c r="F35" s="127">
        <v>18691000</v>
      </c>
      <c r="G35" s="127">
        <v>17865000</v>
      </c>
      <c r="H35" s="126">
        <v>30127000</v>
      </c>
      <c r="I35" s="127">
        <v>14918000</v>
      </c>
      <c r="J35" s="127">
        <v>15209000</v>
      </c>
      <c r="K35" s="126">
        <v>28735000</v>
      </c>
      <c r="L35" s="127">
        <v>15786000</v>
      </c>
      <c r="M35" s="127">
        <v>12948000</v>
      </c>
    </row>
    <row r="36" spans="1:13">
      <c r="A36" s="119" t="s">
        <v>163</v>
      </c>
      <c r="B36" s="126">
        <v>0</v>
      </c>
      <c r="C36" s="127">
        <v>0</v>
      </c>
      <c r="D36" s="127">
        <v>0</v>
      </c>
      <c r="E36" s="126">
        <v>0</v>
      </c>
      <c r="F36" s="127">
        <v>0</v>
      </c>
      <c r="G36" s="127">
        <v>0</v>
      </c>
      <c r="H36" s="126"/>
      <c r="I36" s="127"/>
      <c r="J36" s="127"/>
      <c r="K36" s="126"/>
      <c r="L36" s="127"/>
      <c r="M36" s="127"/>
    </row>
    <row r="37" spans="1:13">
      <c r="A37" s="123" t="s">
        <v>164</v>
      </c>
      <c r="B37" s="124">
        <v>47729000</v>
      </c>
      <c r="C37" s="125">
        <v>24223000</v>
      </c>
      <c r="D37" s="125">
        <v>23506000</v>
      </c>
      <c r="E37" s="124">
        <v>47242000</v>
      </c>
      <c r="F37" s="125">
        <v>24549000</v>
      </c>
      <c r="G37" s="125">
        <v>22693000</v>
      </c>
      <c r="H37" s="124">
        <f t="shared" ref="H37:M37" si="2">H34+H35+H36</f>
        <v>42929000</v>
      </c>
      <c r="I37" s="125">
        <f t="shared" si="2"/>
        <v>22194000</v>
      </c>
      <c r="J37" s="125">
        <f t="shared" si="2"/>
        <v>20735000</v>
      </c>
      <c r="K37" s="124">
        <f t="shared" si="2"/>
        <v>40800000</v>
      </c>
      <c r="L37" s="125">
        <f t="shared" si="2"/>
        <v>20827000</v>
      </c>
      <c r="M37" s="125">
        <f t="shared" si="2"/>
        <v>19972000</v>
      </c>
    </row>
    <row r="38" spans="1:13">
      <c r="A38" s="119"/>
      <c r="B38" s="128" t="s">
        <v>40</v>
      </c>
      <c r="C38" s="129" t="s">
        <v>40</v>
      </c>
      <c r="D38" s="129" t="s">
        <v>40</v>
      </c>
      <c r="E38" s="128" t="s">
        <v>40</v>
      </c>
      <c r="F38" s="129" t="s">
        <v>40</v>
      </c>
      <c r="G38" s="129" t="s">
        <v>40</v>
      </c>
      <c r="H38" s="128"/>
      <c r="I38" s="129"/>
      <c r="J38" s="129"/>
      <c r="K38" s="128"/>
      <c r="L38" s="129"/>
      <c r="M38" s="129"/>
    </row>
    <row r="39" spans="1:13">
      <c r="A39" s="112" t="s">
        <v>235</v>
      </c>
      <c r="B39" s="117">
        <v>151748000</v>
      </c>
      <c r="C39" s="117">
        <v>67840000</v>
      </c>
      <c r="D39" s="117">
        <v>83908000</v>
      </c>
      <c r="E39" s="117">
        <v>138768000</v>
      </c>
      <c r="F39" s="117">
        <v>74398000</v>
      </c>
      <c r="G39" s="117">
        <v>64370000</v>
      </c>
      <c r="H39" s="117">
        <v>163060000</v>
      </c>
      <c r="I39" s="117">
        <v>67155000</v>
      </c>
      <c r="J39" s="117">
        <v>95905000</v>
      </c>
      <c r="K39" s="117">
        <v>159727000</v>
      </c>
      <c r="L39" s="117">
        <v>83313000</v>
      </c>
      <c r="M39" s="117">
        <v>76413000</v>
      </c>
    </row>
    <row r="40" spans="1:13">
      <c r="A40" s="119" t="s">
        <v>171</v>
      </c>
      <c r="B40" s="120" t="s">
        <v>40</v>
      </c>
      <c r="C40" s="121" t="s">
        <v>40</v>
      </c>
      <c r="D40" s="121" t="s">
        <v>40</v>
      </c>
      <c r="E40" s="120" t="s">
        <v>40</v>
      </c>
      <c r="F40" s="121" t="s">
        <v>40</v>
      </c>
      <c r="G40" s="121" t="s">
        <v>40</v>
      </c>
      <c r="H40" s="120"/>
      <c r="I40" s="121"/>
      <c r="J40" s="121"/>
      <c r="K40" s="120"/>
      <c r="L40" s="121"/>
      <c r="M40" s="121"/>
    </row>
    <row r="41" spans="1:13">
      <c r="A41" s="119" t="s">
        <v>172</v>
      </c>
      <c r="B41" s="126">
        <v>2215256000</v>
      </c>
      <c r="C41" s="127">
        <v>1133465000</v>
      </c>
      <c r="D41" s="127">
        <v>1081791000</v>
      </c>
      <c r="E41" s="126">
        <v>2117139000</v>
      </c>
      <c r="F41" s="127">
        <v>1077616000</v>
      </c>
      <c r="G41" s="127">
        <v>1039523000</v>
      </c>
      <c r="H41" s="126">
        <v>1959395000</v>
      </c>
      <c r="I41" s="127">
        <v>1011971000</v>
      </c>
      <c r="J41" s="127">
        <v>947424000</v>
      </c>
      <c r="K41" s="126">
        <v>1766864000</v>
      </c>
      <c r="L41" s="127">
        <v>897255000</v>
      </c>
      <c r="M41" s="127">
        <v>869609000</v>
      </c>
    </row>
    <row r="42" spans="1:13">
      <c r="A42" s="122" t="s">
        <v>173</v>
      </c>
      <c r="B42" s="120">
        <v>-1152652000</v>
      </c>
      <c r="C42" s="121">
        <v>-624717000</v>
      </c>
      <c r="D42" s="121">
        <v>-527935000</v>
      </c>
      <c r="E42" s="120">
        <v>-1119966000</v>
      </c>
      <c r="F42" s="121">
        <v>-597825000</v>
      </c>
      <c r="G42" s="121">
        <v>-522141000</v>
      </c>
      <c r="H42" s="120">
        <v>-978889000</v>
      </c>
      <c r="I42" s="121">
        <v>-545743000</v>
      </c>
      <c r="J42" s="121">
        <v>-433146000</v>
      </c>
      <c r="K42" s="120">
        <v>-989947000</v>
      </c>
      <c r="L42" s="121">
        <v>-475032000</v>
      </c>
      <c r="M42" s="121">
        <v>-514914000</v>
      </c>
    </row>
    <row r="43" spans="1:13">
      <c r="A43" s="130" t="s">
        <v>220</v>
      </c>
      <c r="B43" s="120">
        <v>13641000</v>
      </c>
      <c r="C43" s="121">
        <v>-8151000</v>
      </c>
      <c r="D43" s="121">
        <v>21792000</v>
      </c>
      <c r="E43" s="120">
        <v>20690000</v>
      </c>
      <c r="F43" s="121">
        <v>10237000</v>
      </c>
      <c r="G43" s="121">
        <v>10453000</v>
      </c>
      <c r="H43" s="120">
        <v>61648000</v>
      </c>
      <c r="I43" s="121">
        <v>43131000</v>
      </c>
      <c r="J43" s="121">
        <v>18517000</v>
      </c>
      <c r="K43" s="120">
        <v>81935000</v>
      </c>
      <c r="L43" s="121">
        <v>23418000</v>
      </c>
      <c r="M43" s="121">
        <v>58517000</v>
      </c>
    </row>
    <row r="44" spans="1:13">
      <c r="A44" s="130" t="s">
        <v>236</v>
      </c>
      <c r="B44" s="120">
        <v>83956000</v>
      </c>
      <c r="C44" s="121">
        <v>47859000</v>
      </c>
      <c r="D44" s="121">
        <v>36097000</v>
      </c>
      <c r="E44" s="120">
        <v>79797000</v>
      </c>
      <c r="F44" s="121">
        <v>36913000</v>
      </c>
      <c r="G44" s="121">
        <v>42884000</v>
      </c>
      <c r="H44" s="120">
        <v>79499999.999999985</v>
      </c>
      <c r="I44" s="121"/>
      <c r="J44" s="121"/>
      <c r="K44" s="120"/>
      <c r="L44" s="121"/>
      <c r="M44" s="121"/>
    </row>
    <row r="45" spans="1:13">
      <c r="A45" s="131" t="s">
        <v>176</v>
      </c>
      <c r="B45" s="120">
        <v>-795122000</v>
      </c>
      <c r="C45" s="121">
        <v>-383779000</v>
      </c>
      <c r="D45" s="121">
        <v>-411343000</v>
      </c>
      <c r="E45" s="120">
        <v>-755762000</v>
      </c>
      <c r="F45" s="121">
        <v>-364071000</v>
      </c>
      <c r="G45" s="121">
        <v>-391691000</v>
      </c>
      <c r="H45" s="120">
        <v>-712304000</v>
      </c>
      <c r="I45" s="121">
        <v>-359832000</v>
      </c>
      <c r="J45" s="121">
        <v>-352472000</v>
      </c>
      <c r="K45" s="120">
        <v>-620522000</v>
      </c>
      <c r="L45" s="121">
        <v>-301749000</v>
      </c>
      <c r="M45" s="121">
        <v>-318773000</v>
      </c>
    </row>
    <row r="46" spans="1:13">
      <c r="A46" s="132" t="s">
        <v>177</v>
      </c>
      <c r="B46" s="120">
        <v>-56597000</v>
      </c>
      <c r="C46" s="121">
        <v>-26632000</v>
      </c>
      <c r="D46" s="121">
        <v>-29965000</v>
      </c>
      <c r="E46" s="120">
        <v>-68845000</v>
      </c>
      <c r="F46" s="121">
        <v>-34347000</v>
      </c>
      <c r="G46" s="121">
        <v>-34498000</v>
      </c>
      <c r="H46" s="120">
        <v>-60062000</v>
      </c>
      <c r="I46" s="121">
        <v>-30335000</v>
      </c>
      <c r="J46" s="121">
        <v>-29727000</v>
      </c>
      <c r="K46" s="120">
        <v>15822000</v>
      </c>
      <c r="L46" s="121">
        <v>-21294000</v>
      </c>
      <c r="M46" s="121">
        <v>37116000</v>
      </c>
    </row>
    <row r="47" spans="1:13">
      <c r="A47" s="123" t="s">
        <v>161</v>
      </c>
      <c r="B47" s="124">
        <v>210885000</v>
      </c>
      <c r="C47" s="125">
        <v>98337000</v>
      </c>
      <c r="D47" s="125">
        <v>112548000</v>
      </c>
      <c r="E47" s="124">
        <v>172566000</v>
      </c>
      <c r="F47" s="125">
        <v>81373000</v>
      </c>
      <c r="G47" s="125">
        <v>91193000</v>
      </c>
      <c r="H47" s="124">
        <v>208140000</v>
      </c>
      <c r="I47" s="125">
        <v>76061000</v>
      </c>
      <c r="J47" s="125">
        <v>132079000</v>
      </c>
      <c r="K47" s="124">
        <v>172217000</v>
      </c>
      <c r="L47" s="125">
        <v>99180000</v>
      </c>
      <c r="M47" s="125">
        <v>73038000</v>
      </c>
    </row>
    <row r="48" spans="1:13" hidden="1">
      <c r="A48" s="119"/>
      <c r="B48" s="126" t="s">
        <v>40</v>
      </c>
      <c r="C48" s="127"/>
      <c r="D48" s="127" t="s">
        <v>40</v>
      </c>
      <c r="E48" s="126"/>
      <c r="F48" s="127"/>
      <c r="G48" s="127"/>
      <c r="H48" s="126"/>
      <c r="I48" s="127"/>
      <c r="J48" s="127"/>
      <c r="K48" s="126"/>
      <c r="L48" s="127"/>
      <c r="M48" s="127"/>
    </row>
    <row r="49" spans="1:13">
      <c r="A49" s="131" t="s">
        <v>179</v>
      </c>
      <c r="B49" s="120">
        <v>-61565000</v>
      </c>
      <c r="C49" s="121">
        <v>-32323000</v>
      </c>
      <c r="D49" s="121">
        <v>-29242000</v>
      </c>
      <c r="E49" s="120">
        <v>-43848000</v>
      </c>
      <c r="F49" s="121">
        <v>-13415000</v>
      </c>
      <c r="G49" s="121">
        <v>-30433000</v>
      </c>
      <c r="H49" s="120">
        <v>-45967000</v>
      </c>
      <c r="I49" s="121">
        <v>-17738000</v>
      </c>
      <c r="J49" s="121">
        <v>-28229000</v>
      </c>
      <c r="K49" s="120">
        <v>-42076000</v>
      </c>
      <c r="L49" s="121">
        <v>-25996000</v>
      </c>
      <c r="M49" s="121">
        <v>-16079000</v>
      </c>
    </row>
    <row r="50" spans="1:13" hidden="1">
      <c r="A50" s="131" t="s">
        <v>237</v>
      </c>
      <c r="B50" s="120" t="s">
        <v>40</v>
      </c>
      <c r="C50" s="121"/>
      <c r="D50" s="121"/>
      <c r="E50" s="120"/>
      <c r="F50" s="121"/>
      <c r="G50" s="121"/>
      <c r="H50" s="120"/>
      <c r="I50" s="121"/>
      <c r="J50" s="121"/>
      <c r="K50" s="120"/>
      <c r="L50" s="121"/>
      <c r="M50" s="121"/>
    </row>
    <row r="51" spans="1:13">
      <c r="A51" s="445" t="s">
        <v>162</v>
      </c>
      <c r="B51" s="458">
        <v>45573000</v>
      </c>
      <c r="C51" s="442">
        <v>21950000</v>
      </c>
      <c r="D51" s="442">
        <v>23623000</v>
      </c>
      <c r="E51" s="458">
        <v>44966000</v>
      </c>
      <c r="F51" s="442">
        <v>24589000</v>
      </c>
      <c r="G51" s="442">
        <v>20377000</v>
      </c>
      <c r="H51" s="458">
        <v>40108000</v>
      </c>
      <c r="I51" s="442">
        <v>23366000</v>
      </c>
      <c r="J51" s="442">
        <v>16742000</v>
      </c>
      <c r="K51" s="458">
        <v>66697000</v>
      </c>
      <c r="L51" s="442">
        <v>28307000</v>
      </c>
      <c r="M51" s="442">
        <v>38389000</v>
      </c>
    </row>
    <row r="52" spans="1:13">
      <c r="A52" s="123" t="s">
        <v>164</v>
      </c>
      <c r="B52" s="124">
        <v>194893000</v>
      </c>
      <c r="C52" s="125">
        <v>87964000</v>
      </c>
      <c r="D52" s="125">
        <v>106929000</v>
      </c>
      <c r="E52" s="124">
        <v>173684000</v>
      </c>
      <c r="F52" s="125">
        <v>92547000</v>
      </c>
      <c r="G52" s="125">
        <v>81137000</v>
      </c>
      <c r="H52" s="124">
        <v>202281000</v>
      </c>
      <c r="I52" s="125">
        <v>81689000</v>
      </c>
      <c r="J52" s="125">
        <v>120592000</v>
      </c>
      <c r="K52" s="124">
        <v>196838000</v>
      </c>
      <c r="L52" s="125">
        <v>101491000</v>
      </c>
      <c r="M52" s="125">
        <v>95348000</v>
      </c>
    </row>
    <row r="53" spans="1:13">
      <c r="A53" s="119" t="s">
        <v>165</v>
      </c>
      <c r="B53" s="126">
        <v>5222000</v>
      </c>
      <c r="C53" s="127">
        <v>1812000</v>
      </c>
      <c r="D53" s="127">
        <v>3410000</v>
      </c>
      <c r="E53" s="126">
        <v>9252000</v>
      </c>
      <c r="F53" s="127">
        <v>5344000</v>
      </c>
      <c r="G53" s="127">
        <v>3908000</v>
      </c>
      <c r="H53" s="126">
        <v>7682000</v>
      </c>
      <c r="I53" s="127">
        <v>1815000</v>
      </c>
      <c r="J53" s="127">
        <v>5867000</v>
      </c>
      <c r="K53" s="126">
        <v>11523000</v>
      </c>
      <c r="L53" s="127">
        <v>5410000</v>
      </c>
      <c r="M53" s="127">
        <v>6112000</v>
      </c>
    </row>
    <row r="54" spans="1:13">
      <c r="A54" s="119" t="s">
        <v>166</v>
      </c>
      <c r="B54" s="126">
        <v>-48367000</v>
      </c>
      <c r="C54" s="127">
        <v>-21936000</v>
      </c>
      <c r="D54" s="127">
        <v>-26431000</v>
      </c>
      <c r="E54" s="126">
        <v>-44168000</v>
      </c>
      <c r="F54" s="127">
        <v>-23493000</v>
      </c>
      <c r="G54" s="127">
        <v>-20675000</v>
      </c>
      <c r="H54" s="126">
        <v>-46903000</v>
      </c>
      <c r="I54" s="127">
        <v>-16349000</v>
      </c>
      <c r="J54" s="127">
        <v>-30554000</v>
      </c>
      <c r="K54" s="126">
        <v>-48633000</v>
      </c>
      <c r="L54" s="127">
        <v>-23586000</v>
      </c>
      <c r="M54" s="127">
        <v>-25047000</v>
      </c>
    </row>
    <row r="55" spans="1:13">
      <c r="A55" s="123" t="s">
        <v>238</v>
      </c>
      <c r="B55" s="124">
        <v>151748000</v>
      </c>
      <c r="C55" s="125">
        <v>67840000</v>
      </c>
      <c r="D55" s="125">
        <v>83908000</v>
      </c>
      <c r="E55" s="124">
        <v>138768000</v>
      </c>
      <c r="F55" s="125">
        <v>74398000</v>
      </c>
      <c r="G55" s="125">
        <v>64370000</v>
      </c>
      <c r="H55" s="124">
        <v>163060000</v>
      </c>
      <c r="I55" s="125">
        <v>67155000</v>
      </c>
      <c r="J55" s="125">
        <v>95905000</v>
      </c>
      <c r="K55" s="124">
        <v>159727000</v>
      </c>
      <c r="L55" s="125">
        <v>83313000</v>
      </c>
      <c r="M55" s="125">
        <v>76413000</v>
      </c>
    </row>
    <row r="56" spans="1:13">
      <c r="A56" s="119"/>
      <c r="B56" s="128" t="s">
        <v>40</v>
      </c>
      <c r="C56" s="129" t="s">
        <v>40</v>
      </c>
      <c r="D56" s="129" t="s">
        <v>40</v>
      </c>
      <c r="E56" s="128" t="s">
        <v>40</v>
      </c>
      <c r="F56" s="129" t="s">
        <v>40</v>
      </c>
      <c r="G56" s="129" t="s">
        <v>40</v>
      </c>
      <c r="H56" s="128"/>
      <c r="I56" s="129"/>
      <c r="J56" s="129"/>
      <c r="K56" s="128"/>
      <c r="L56" s="129"/>
      <c r="M56" s="129"/>
    </row>
    <row r="57" spans="1:13">
      <c r="A57" s="119" t="s">
        <v>181</v>
      </c>
      <c r="B57" s="120" t="s">
        <v>40</v>
      </c>
      <c r="C57" s="121" t="s">
        <v>40</v>
      </c>
      <c r="D57" s="121" t="s">
        <v>40</v>
      </c>
      <c r="E57" s="120" t="s">
        <v>40</v>
      </c>
      <c r="F57" s="121" t="s">
        <v>40</v>
      </c>
      <c r="G57" s="121" t="s">
        <v>40</v>
      </c>
      <c r="H57" s="120"/>
      <c r="I57" s="121"/>
      <c r="J57" s="121"/>
      <c r="K57" s="120"/>
      <c r="L57" s="121"/>
      <c r="M57" s="121"/>
    </row>
    <row r="58" spans="1:13">
      <c r="A58" s="119" t="s">
        <v>172</v>
      </c>
      <c r="B58" s="126">
        <v>561815000</v>
      </c>
      <c r="C58" s="127">
        <v>290408000</v>
      </c>
      <c r="D58" s="127">
        <v>271407000</v>
      </c>
      <c r="E58" s="126">
        <v>551962000</v>
      </c>
      <c r="F58" s="127">
        <v>280250000</v>
      </c>
      <c r="G58" s="127">
        <v>271712000</v>
      </c>
      <c r="H58" s="126">
        <v>532052000</v>
      </c>
      <c r="I58" s="127">
        <v>271071000</v>
      </c>
      <c r="J58" s="127">
        <v>260981000</v>
      </c>
      <c r="K58" s="126">
        <v>475085000</v>
      </c>
      <c r="L58" s="127">
        <v>240635000</v>
      </c>
      <c r="M58" s="127">
        <v>234450000</v>
      </c>
    </row>
    <row r="59" spans="1:13">
      <c r="A59" s="122" t="s">
        <v>173</v>
      </c>
      <c r="B59" s="120">
        <v>-363076000</v>
      </c>
      <c r="C59" s="121">
        <v>-188081000</v>
      </c>
      <c r="D59" s="121">
        <v>-174995000</v>
      </c>
      <c r="E59" s="120">
        <v>-366131000</v>
      </c>
      <c r="F59" s="121">
        <v>-176503000</v>
      </c>
      <c r="G59" s="121">
        <v>-189628000</v>
      </c>
      <c r="H59" s="120">
        <v>-341661000</v>
      </c>
      <c r="I59" s="121">
        <v>-177625000</v>
      </c>
      <c r="J59" s="121">
        <v>-164036000</v>
      </c>
      <c r="K59" s="120">
        <v>-362162000</v>
      </c>
      <c r="L59" s="121">
        <v>-188805000</v>
      </c>
      <c r="M59" s="121">
        <v>-173357000</v>
      </c>
    </row>
    <row r="60" spans="1:13">
      <c r="A60" s="131" t="s">
        <v>176</v>
      </c>
      <c r="B60" s="120">
        <v>-126205000</v>
      </c>
      <c r="C60" s="121">
        <v>-62802000</v>
      </c>
      <c r="D60" s="121">
        <v>-63403000</v>
      </c>
      <c r="E60" s="120">
        <v>-120857000</v>
      </c>
      <c r="F60" s="121">
        <v>-56789000</v>
      </c>
      <c r="G60" s="121">
        <v>-64068000</v>
      </c>
      <c r="H60" s="120">
        <v>-120604000</v>
      </c>
      <c r="I60" s="121">
        <v>-62219000</v>
      </c>
      <c r="J60" s="121">
        <v>-58385000</v>
      </c>
      <c r="K60" s="120">
        <v>-93015000</v>
      </c>
      <c r="L60" s="121">
        <v>-45604000</v>
      </c>
      <c r="M60" s="121">
        <v>-47410000</v>
      </c>
    </row>
    <row r="61" spans="1:13">
      <c r="A61" s="132" t="s">
        <v>182</v>
      </c>
      <c r="B61" s="120">
        <v>-5183000</v>
      </c>
      <c r="C61" s="121">
        <v>-1107000</v>
      </c>
      <c r="D61" s="121">
        <v>-4076000</v>
      </c>
      <c r="E61" s="120">
        <v>-4415000</v>
      </c>
      <c r="F61" s="121">
        <v>-2889000</v>
      </c>
      <c r="G61" s="121">
        <v>-1526000</v>
      </c>
      <c r="H61" s="120">
        <v>-2002000</v>
      </c>
      <c r="I61" s="121">
        <v>-2814000</v>
      </c>
      <c r="J61" s="121">
        <v>812000</v>
      </c>
      <c r="K61" s="120">
        <v>-3431000</v>
      </c>
      <c r="L61" s="121">
        <v>-5066000</v>
      </c>
      <c r="M61" s="121">
        <v>1634000</v>
      </c>
    </row>
    <row r="62" spans="1:13">
      <c r="A62" s="133"/>
      <c r="B62" s="120" t="s">
        <v>40</v>
      </c>
      <c r="C62" s="121" t="s">
        <v>40</v>
      </c>
      <c r="D62" s="121" t="s">
        <v>40</v>
      </c>
      <c r="E62" s="120" t="s">
        <v>40</v>
      </c>
      <c r="F62" s="121" t="s">
        <v>40</v>
      </c>
      <c r="G62" s="121" t="s">
        <v>40</v>
      </c>
      <c r="H62" s="120"/>
      <c r="I62" s="121"/>
      <c r="J62" s="121"/>
      <c r="K62" s="120"/>
      <c r="L62" s="121"/>
      <c r="M62" s="121"/>
    </row>
    <row r="63" spans="1:13">
      <c r="A63" s="119" t="s">
        <v>183</v>
      </c>
      <c r="B63" s="120" t="s">
        <v>40</v>
      </c>
      <c r="C63" s="121" t="s">
        <v>40</v>
      </c>
      <c r="D63" s="121" t="s">
        <v>40</v>
      </c>
      <c r="E63" s="120" t="s">
        <v>40</v>
      </c>
      <c r="F63" s="121" t="s">
        <v>40</v>
      </c>
      <c r="G63" s="121" t="s">
        <v>40</v>
      </c>
      <c r="H63" s="120"/>
      <c r="I63" s="121"/>
      <c r="J63" s="121"/>
      <c r="K63" s="120"/>
      <c r="L63" s="121"/>
      <c r="M63" s="121"/>
    </row>
    <row r="64" spans="1:13">
      <c r="A64" s="119" t="s">
        <v>172</v>
      </c>
      <c r="B64" s="126">
        <v>690197000</v>
      </c>
      <c r="C64" s="127">
        <v>353293000</v>
      </c>
      <c r="D64" s="127">
        <v>336904000</v>
      </c>
      <c r="E64" s="126">
        <v>646125000</v>
      </c>
      <c r="F64" s="127">
        <v>329029000</v>
      </c>
      <c r="G64" s="127">
        <v>317096000</v>
      </c>
      <c r="H64" s="126">
        <v>576821000</v>
      </c>
      <c r="I64" s="127">
        <v>304197000</v>
      </c>
      <c r="J64" s="127">
        <v>272624000</v>
      </c>
      <c r="K64" s="126">
        <v>525637000</v>
      </c>
      <c r="L64" s="127">
        <v>266605000</v>
      </c>
      <c r="M64" s="127">
        <v>259031000</v>
      </c>
    </row>
    <row r="65" spans="1:13">
      <c r="A65" s="122" t="s">
        <v>173</v>
      </c>
      <c r="B65" s="120">
        <v>-410270000</v>
      </c>
      <c r="C65" s="121">
        <v>-224995000</v>
      </c>
      <c r="D65" s="121">
        <v>-185275000</v>
      </c>
      <c r="E65" s="120">
        <v>-383554000</v>
      </c>
      <c r="F65" s="121">
        <v>-219533000</v>
      </c>
      <c r="G65" s="121">
        <v>-164021000</v>
      </c>
      <c r="H65" s="120">
        <v>-322422000</v>
      </c>
      <c r="I65" s="121">
        <v>-191639000</v>
      </c>
      <c r="J65" s="121">
        <v>-130783000</v>
      </c>
      <c r="K65" s="120">
        <v>-245484000</v>
      </c>
      <c r="L65" s="121">
        <v>-128065000</v>
      </c>
      <c r="M65" s="121">
        <v>-117419000</v>
      </c>
    </row>
    <row r="66" spans="1:13">
      <c r="A66" s="131" t="s">
        <v>176</v>
      </c>
      <c r="B66" s="120">
        <v>-255977000</v>
      </c>
      <c r="C66" s="121">
        <v>-122804000</v>
      </c>
      <c r="D66" s="121">
        <v>-133173000</v>
      </c>
      <c r="E66" s="120">
        <v>-240734000</v>
      </c>
      <c r="F66" s="121">
        <v>-116795000</v>
      </c>
      <c r="G66" s="121">
        <v>-123939000</v>
      </c>
      <c r="H66" s="120">
        <v>-223634000</v>
      </c>
      <c r="I66" s="121">
        <v>-113537000</v>
      </c>
      <c r="J66" s="121">
        <v>-110097000</v>
      </c>
      <c r="K66" s="120">
        <v>-203502000</v>
      </c>
      <c r="L66" s="121">
        <v>-98320000</v>
      </c>
      <c r="M66" s="121">
        <v>-105182000</v>
      </c>
    </row>
    <row r="67" spans="1:13">
      <c r="A67" s="132" t="s">
        <v>182</v>
      </c>
      <c r="B67" s="120">
        <v>-8507000</v>
      </c>
      <c r="C67" s="121">
        <v>-4127000</v>
      </c>
      <c r="D67" s="121">
        <v>-4380000</v>
      </c>
      <c r="E67" s="120">
        <v>-13180000</v>
      </c>
      <c r="F67" s="121">
        <v>-4816000</v>
      </c>
      <c r="G67" s="121">
        <v>-8364000</v>
      </c>
      <c r="H67" s="120">
        <v>-15662000</v>
      </c>
      <c r="I67" s="121">
        <v>-4336000</v>
      </c>
      <c r="J67" s="121">
        <v>-11326000</v>
      </c>
      <c r="K67" s="120">
        <v>-8016000</v>
      </c>
      <c r="L67" s="121">
        <v>-2798000</v>
      </c>
      <c r="M67" s="121">
        <v>-5217000</v>
      </c>
    </row>
    <row r="68" spans="1:13">
      <c r="A68" s="133"/>
      <c r="B68" s="120" t="s">
        <v>40</v>
      </c>
      <c r="C68" s="121" t="s">
        <v>40</v>
      </c>
      <c r="D68" s="121" t="s">
        <v>40</v>
      </c>
      <c r="E68" s="120" t="s">
        <v>40</v>
      </c>
      <c r="F68" s="121" t="s">
        <v>40</v>
      </c>
      <c r="G68" s="121" t="s">
        <v>40</v>
      </c>
      <c r="H68" s="120"/>
      <c r="I68" s="121"/>
      <c r="J68" s="121"/>
      <c r="K68" s="120"/>
      <c r="L68" s="121"/>
      <c r="M68" s="121"/>
    </row>
    <row r="69" spans="1:13">
      <c r="A69" s="119" t="s">
        <v>184</v>
      </c>
      <c r="B69" s="120" t="s">
        <v>40</v>
      </c>
      <c r="C69" s="121" t="s">
        <v>40</v>
      </c>
      <c r="D69" s="121" t="s">
        <v>40</v>
      </c>
      <c r="E69" s="120" t="s">
        <v>40</v>
      </c>
      <c r="F69" s="121" t="s">
        <v>40</v>
      </c>
      <c r="G69" s="121" t="s">
        <v>40</v>
      </c>
      <c r="H69" s="120"/>
      <c r="I69" s="121"/>
      <c r="J69" s="121"/>
      <c r="K69" s="120"/>
      <c r="L69" s="121"/>
      <c r="M69" s="121"/>
    </row>
    <row r="70" spans="1:13">
      <c r="A70" s="119" t="s">
        <v>172</v>
      </c>
      <c r="B70" s="126">
        <v>730004000</v>
      </c>
      <c r="C70" s="127">
        <v>371125000</v>
      </c>
      <c r="D70" s="127">
        <v>358879000</v>
      </c>
      <c r="E70" s="126">
        <v>697379000</v>
      </c>
      <c r="F70" s="127">
        <v>354469000</v>
      </c>
      <c r="G70" s="127">
        <v>342910000</v>
      </c>
      <c r="H70" s="126">
        <v>644355000</v>
      </c>
      <c r="I70" s="127">
        <v>330479000</v>
      </c>
      <c r="J70" s="127">
        <v>313876000</v>
      </c>
      <c r="K70" s="126">
        <v>577749000</v>
      </c>
      <c r="L70" s="127">
        <v>295348000</v>
      </c>
      <c r="M70" s="127">
        <v>282401000</v>
      </c>
    </row>
    <row r="71" spans="1:13">
      <c r="A71" s="122" t="s">
        <v>173</v>
      </c>
      <c r="B71" s="120">
        <v>-293078000</v>
      </c>
      <c r="C71" s="121">
        <v>-159607000</v>
      </c>
      <c r="D71" s="121">
        <v>-133471000</v>
      </c>
      <c r="E71" s="120">
        <v>-269673000</v>
      </c>
      <c r="F71" s="121">
        <v>-141856000</v>
      </c>
      <c r="G71" s="121">
        <v>-127817000</v>
      </c>
      <c r="H71" s="120">
        <v>-241724000</v>
      </c>
      <c r="I71" s="121">
        <v>-151164000</v>
      </c>
      <c r="J71" s="121">
        <v>-90560000</v>
      </c>
      <c r="K71" s="120">
        <v>-297885000</v>
      </c>
      <c r="L71" s="121">
        <v>-100678000</v>
      </c>
      <c r="M71" s="121">
        <v>-197206000</v>
      </c>
    </row>
    <row r="72" spans="1:13">
      <c r="A72" s="131" t="s">
        <v>176</v>
      </c>
      <c r="B72" s="120">
        <v>-310418000</v>
      </c>
      <c r="C72" s="121">
        <v>-149305000</v>
      </c>
      <c r="D72" s="121">
        <v>-161113000</v>
      </c>
      <c r="E72" s="120">
        <v>-297615000</v>
      </c>
      <c r="F72" s="121">
        <v>-144136000</v>
      </c>
      <c r="G72" s="121">
        <v>-153479000</v>
      </c>
      <c r="H72" s="120">
        <v>-277286000</v>
      </c>
      <c r="I72" s="121">
        <v>-139480000</v>
      </c>
      <c r="J72" s="121">
        <v>-137806000</v>
      </c>
      <c r="K72" s="120">
        <v>-242195000</v>
      </c>
      <c r="L72" s="121">
        <v>-118207000</v>
      </c>
      <c r="M72" s="121">
        <v>-123988000</v>
      </c>
    </row>
    <row r="73" spans="1:13">
      <c r="A73" s="132" t="s">
        <v>182</v>
      </c>
      <c r="B73" s="120">
        <v>-38205000</v>
      </c>
      <c r="C73" s="121">
        <v>-18995000</v>
      </c>
      <c r="D73" s="121">
        <v>-19210000</v>
      </c>
      <c r="E73" s="120">
        <v>-43768000</v>
      </c>
      <c r="F73" s="121">
        <v>-22640000</v>
      </c>
      <c r="G73" s="121">
        <v>-21128000</v>
      </c>
      <c r="H73" s="120">
        <v>-38803000</v>
      </c>
      <c r="I73" s="121">
        <v>-20033000</v>
      </c>
      <c r="J73" s="121">
        <v>-18770000</v>
      </c>
      <c r="K73" s="120">
        <v>29499000</v>
      </c>
      <c r="L73" s="121">
        <v>-15883000</v>
      </c>
      <c r="M73" s="121">
        <v>45382000</v>
      </c>
    </row>
    <row r="74" spans="1:13">
      <c r="A74" s="133"/>
      <c r="B74" s="120" t="s">
        <v>40</v>
      </c>
      <c r="C74" s="121" t="s">
        <v>40</v>
      </c>
      <c r="D74" s="121" t="s">
        <v>40</v>
      </c>
      <c r="E74" s="120" t="s">
        <v>40</v>
      </c>
      <c r="F74" s="121" t="s">
        <v>40</v>
      </c>
      <c r="G74" s="121" t="s">
        <v>40</v>
      </c>
      <c r="H74" s="120"/>
      <c r="I74" s="121"/>
      <c r="J74" s="121"/>
      <c r="K74" s="120"/>
      <c r="L74" s="121"/>
      <c r="M74" s="121"/>
    </row>
    <row r="75" spans="1:13">
      <c r="A75" s="119" t="s">
        <v>185</v>
      </c>
      <c r="B75" s="120" t="s">
        <v>40</v>
      </c>
      <c r="C75" s="121" t="s">
        <v>40</v>
      </c>
      <c r="D75" s="121" t="s">
        <v>40</v>
      </c>
      <c r="E75" s="120" t="s">
        <v>40</v>
      </c>
      <c r="F75" s="121" t="s">
        <v>40</v>
      </c>
      <c r="G75" s="121" t="s">
        <v>40</v>
      </c>
      <c r="H75" s="120"/>
      <c r="I75" s="121"/>
      <c r="J75" s="121"/>
      <c r="K75" s="120"/>
      <c r="L75" s="121"/>
      <c r="M75" s="121"/>
    </row>
    <row r="76" spans="1:13">
      <c r="A76" s="119" t="s">
        <v>172</v>
      </c>
      <c r="B76" s="126">
        <v>233240000</v>
      </c>
      <c r="C76" s="127">
        <v>118639000</v>
      </c>
      <c r="D76" s="127">
        <v>114601000</v>
      </c>
      <c r="E76" s="126">
        <v>221673000</v>
      </c>
      <c r="F76" s="127">
        <v>113868000</v>
      </c>
      <c r="G76" s="127">
        <v>107805000</v>
      </c>
      <c r="H76" s="126">
        <v>206167000</v>
      </c>
      <c r="I76" s="127">
        <v>106224000</v>
      </c>
      <c r="J76" s="127">
        <v>99943000</v>
      </c>
      <c r="K76" s="126">
        <v>188392000</v>
      </c>
      <c r="L76" s="127">
        <v>94665000</v>
      </c>
      <c r="M76" s="127">
        <v>93727000</v>
      </c>
    </row>
    <row r="77" spans="1:13">
      <c r="A77" s="122" t="s">
        <v>173</v>
      </c>
      <c r="B77" s="120">
        <v>-86228000</v>
      </c>
      <c r="C77" s="121">
        <v>-52034000</v>
      </c>
      <c r="D77" s="121">
        <v>-34194000</v>
      </c>
      <c r="E77" s="120">
        <v>-100608000</v>
      </c>
      <c r="F77" s="121">
        <v>-59933000</v>
      </c>
      <c r="G77" s="121">
        <v>-40675000</v>
      </c>
      <c r="H77" s="120">
        <v>-73082000</v>
      </c>
      <c r="I77" s="121">
        <v>-25315000</v>
      </c>
      <c r="J77" s="121">
        <v>-47767000</v>
      </c>
      <c r="K77" s="120">
        <v>-84414000</v>
      </c>
      <c r="L77" s="121">
        <v>-57483000</v>
      </c>
      <c r="M77" s="121">
        <v>-26930000</v>
      </c>
    </row>
    <row r="78" spans="1:13">
      <c r="A78" s="131" t="s">
        <v>176</v>
      </c>
      <c r="B78" s="120">
        <v>-102522000</v>
      </c>
      <c r="C78" s="121">
        <v>-48868000</v>
      </c>
      <c r="D78" s="121">
        <v>-53654000</v>
      </c>
      <c r="E78" s="120">
        <v>-96556000</v>
      </c>
      <c r="F78" s="121">
        <v>-46351000</v>
      </c>
      <c r="G78" s="121">
        <v>-50205000</v>
      </c>
      <c r="H78" s="120">
        <v>-90780000</v>
      </c>
      <c r="I78" s="121">
        <v>-44596000</v>
      </c>
      <c r="J78" s="121">
        <v>-46184000</v>
      </c>
      <c r="K78" s="120">
        <v>-81808000</v>
      </c>
      <c r="L78" s="121">
        <v>-39616000</v>
      </c>
      <c r="M78" s="121">
        <v>-42191000</v>
      </c>
    </row>
    <row r="79" spans="1:13">
      <c r="A79" s="132" t="s">
        <v>182</v>
      </c>
      <c r="B79" s="120">
        <v>-4702000</v>
      </c>
      <c r="C79" s="121">
        <v>-2403000</v>
      </c>
      <c r="D79" s="121">
        <v>-2299000</v>
      </c>
      <c r="E79" s="120">
        <v>-7482000</v>
      </c>
      <c r="F79" s="121">
        <v>-4002000</v>
      </c>
      <c r="G79" s="121">
        <v>-3480000</v>
      </c>
      <c r="H79" s="120">
        <v>-3595000</v>
      </c>
      <c r="I79" s="121">
        <v>-3152000</v>
      </c>
      <c r="J79" s="121">
        <v>-443000</v>
      </c>
      <c r="K79" s="120">
        <v>-2228000</v>
      </c>
      <c r="L79" s="121">
        <v>2454000</v>
      </c>
      <c r="M79" s="121">
        <v>-4682000</v>
      </c>
    </row>
    <row r="80" spans="1:13">
      <c r="G80" s="7" t="s">
        <v>40</v>
      </c>
    </row>
    <row r="81" spans="7:7">
      <c r="G81" s="7" t="s">
        <v>40</v>
      </c>
    </row>
    <row r="82" spans="7:7">
      <c r="G82" s="7" t="s">
        <v>40</v>
      </c>
    </row>
    <row r="83" spans="7:7">
      <c r="G83" s="7" t="s">
        <v>40</v>
      </c>
    </row>
    <row r="84" spans="7:7">
      <c r="G84" s="7" t="s">
        <v>40</v>
      </c>
    </row>
    <row r="85" spans="7:7">
      <c r="G85" s="7" t="s">
        <v>40</v>
      </c>
    </row>
    <row r="86" spans="7:7">
      <c r="G86" s="7" t="s">
        <v>40</v>
      </c>
    </row>
    <row r="87" spans="7:7">
      <c r="G87" s="7" t="s">
        <v>40</v>
      </c>
    </row>
    <row r="88" spans="7:7">
      <c r="G88" s="7" t="s">
        <v>40</v>
      </c>
    </row>
    <row r="89" spans="7:7">
      <c r="G89" s="7" t="s">
        <v>40</v>
      </c>
    </row>
    <row r="90" spans="7:7">
      <c r="G90" s="7" t="s">
        <v>40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0" orientation="landscape" r:id="rId1"/>
  <headerFooter>
    <oddHeader>&amp;R&amp;D  &amp;T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2F5F-6CEC-4F0B-8C2C-984A2D61C20B}">
  <sheetPr codeName="Sheet12">
    <tabColor theme="5" tint="0.79998168889431442"/>
    <pageSetUpPr fitToPage="1"/>
  </sheetPr>
  <dimension ref="A1:M89"/>
  <sheetViews>
    <sheetView showGridLines="0" zoomScaleNormal="100" zoomScaleSheetLayoutView="130" workbookViewId="0"/>
  </sheetViews>
  <sheetFormatPr defaultColWidth="9.28515625" defaultRowHeight="11.25"/>
  <cols>
    <col min="1" max="1" width="39.28515625" style="7" bestFit="1" customWidth="1"/>
    <col min="2" max="13" width="15.5703125" style="7" customWidth="1"/>
    <col min="14" max="16384" width="9.28515625" style="7"/>
  </cols>
  <sheetData>
    <row r="1" spans="1:13">
      <c r="A1" s="134" t="s">
        <v>239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>
      <c r="A2" s="136"/>
      <c r="B2" s="137" t="s">
        <v>22</v>
      </c>
      <c r="C2" s="138" t="s">
        <v>23</v>
      </c>
      <c r="D2" s="138" t="s">
        <v>24</v>
      </c>
      <c r="E2" s="137" t="s">
        <v>25</v>
      </c>
      <c r="F2" s="138" t="s">
        <v>26</v>
      </c>
      <c r="G2" s="138" t="s">
        <v>27</v>
      </c>
      <c r="H2" s="137" t="s">
        <v>28</v>
      </c>
      <c r="I2" s="138" t="s">
        <v>29</v>
      </c>
      <c r="J2" s="138" t="s">
        <v>30</v>
      </c>
      <c r="K2" s="137" t="s">
        <v>31</v>
      </c>
      <c r="L2" s="137" t="s">
        <v>32</v>
      </c>
      <c r="M2" s="137" t="s">
        <v>33</v>
      </c>
    </row>
    <row r="3" spans="1:13">
      <c r="A3" s="139" t="s">
        <v>193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>
      <c r="A4" s="140" t="s">
        <v>168</v>
      </c>
      <c r="B4" s="141"/>
      <c r="C4" s="142"/>
      <c r="D4" s="142"/>
      <c r="E4" s="141"/>
      <c r="F4" s="142"/>
      <c r="G4" s="142" t="s">
        <v>40</v>
      </c>
      <c r="H4" s="141"/>
      <c r="I4" s="142"/>
      <c r="J4" s="142"/>
      <c r="K4" s="141"/>
      <c r="L4" s="142"/>
      <c r="M4" s="142"/>
    </row>
    <row r="5" spans="1:13">
      <c r="A5" s="143" t="s">
        <v>194</v>
      </c>
      <c r="B5" s="120">
        <v>2646034000</v>
      </c>
      <c r="C5" s="121">
        <v>1392240000</v>
      </c>
      <c r="D5" s="121">
        <v>1253794000</v>
      </c>
      <c r="E5" s="120">
        <v>2697788000</v>
      </c>
      <c r="F5" s="121">
        <v>1402417000</v>
      </c>
      <c r="G5" s="121">
        <v>1295371000</v>
      </c>
      <c r="H5" s="120">
        <v>2595778000</v>
      </c>
      <c r="I5" s="121">
        <v>1293990000</v>
      </c>
      <c r="J5" s="121">
        <v>1301788000</v>
      </c>
      <c r="K5" s="120">
        <v>2297726000</v>
      </c>
      <c r="L5" s="121">
        <v>1134129000</v>
      </c>
      <c r="M5" s="121">
        <v>1163597000</v>
      </c>
    </row>
    <row r="6" spans="1:13">
      <c r="A6" s="143" t="s">
        <v>195</v>
      </c>
      <c r="B6" s="120">
        <v>35179973000</v>
      </c>
      <c r="C6" s="121">
        <v>35179973000</v>
      </c>
      <c r="D6" s="121">
        <v>35179844000</v>
      </c>
      <c r="E6" s="120">
        <v>35305824000</v>
      </c>
      <c r="F6" s="121">
        <v>35305824000</v>
      </c>
      <c r="G6" s="121">
        <v>34584619000</v>
      </c>
      <c r="H6" s="120">
        <v>35388472000</v>
      </c>
      <c r="I6" s="121">
        <v>35388472000</v>
      </c>
      <c r="J6" s="121">
        <v>34469899000</v>
      </c>
      <c r="K6" s="120">
        <v>34179295000</v>
      </c>
      <c r="L6" s="121">
        <v>34179295000</v>
      </c>
      <c r="M6" s="121">
        <v>36659190000</v>
      </c>
    </row>
    <row r="7" spans="1:13">
      <c r="A7" s="143" t="s">
        <v>196</v>
      </c>
      <c r="B7" s="120">
        <v>35833845000</v>
      </c>
      <c r="C7" s="121">
        <v>35833845000</v>
      </c>
      <c r="D7" s="121">
        <v>35214252000</v>
      </c>
      <c r="E7" s="120">
        <v>34949480000</v>
      </c>
      <c r="F7" s="121">
        <v>34949480000</v>
      </c>
      <c r="G7" s="121">
        <v>34706442000</v>
      </c>
      <c r="H7" s="120">
        <v>34858491000</v>
      </c>
      <c r="I7" s="121">
        <v>34858491000</v>
      </c>
      <c r="J7" s="121">
        <v>34774790000</v>
      </c>
      <c r="K7" s="120">
        <v>34664032000</v>
      </c>
      <c r="L7" s="121">
        <v>34664032000</v>
      </c>
      <c r="M7" s="121">
        <v>34689131000</v>
      </c>
    </row>
    <row r="8" spans="1:13">
      <c r="A8" s="143" t="s">
        <v>197</v>
      </c>
      <c r="B8" s="120">
        <v>35391663000</v>
      </c>
      <c r="C8" s="121">
        <v>35524048000</v>
      </c>
      <c r="D8" s="121">
        <v>35081866000</v>
      </c>
      <c r="E8" s="120">
        <v>34903986000</v>
      </c>
      <c r="F8" s="121">
        <v>34827961000</v>
      </c>
      <c r="G8" s="121">
        <v>34782467000</v>
      </c>
      <c r="H8" s="120">
        <v>34761262000</v>
      </c>
      <c r="I8" s="121">
        <v>34816641000</v>
      </c>
      <c r="J8" s="121">
        <v>34719411000</v>
      </c>
      <c r="K8" s="120">
        <v>34717411000</v>
      </c>
      <c r="L8" s="121">
        <v>34677000000</v>
      </c>
      <c r="M8" s="121">
        <v>34729960000</v>
      </c>
    </row>
    <row r="9" spans="1:13">
      <c r="A9" s="144" t="s">
        <v>240</v>
      </c>
      <c r="B9" s="145">
        <v>102.49</v>
      </c>
      <c r="C9" s="146">
        <v>113.37</v>
      </c>
      <c r="D9" s="146">
        <v>92</v>
      </c>
      <c r="E9" s="145">
        <v>97.64</v>
      </c>
      <c r="F9" s="146">
        <v>95.41</v>
      </c>
      <c r="G9" s="146">
        <v>100.43</v>
      </c>
      <c r="H9" s="145">
        <v>99.51</v>
      </c>
      <c r="I9" s="146">
        <v>103.75</v>
      </c>
      <c r="J9" s="146">
        <v>95.22</v>
      </c>
      <c r="K9" s="145">
        <v>106.1</v>
      </c>
      <c r="L9" s="146">
        <v>77</v>
      </c>
      <c r="M9" s="146">
        <v>135.25</v>
      </c>
    </row>
    <row r="10" spans="1:13">
      <c r="A10" s="147"/>
      <c r="B10" s="141" t="s">
        <v>40</v>
      </c>
      <c r="C10" s="142" t="s">
        <v>40</v>
      </c>
      <c r="D10" s="142" t="s">
        <v>40</v>
      </c>
      <c r="E10" s="141" t="s">
        <v>40</v>
      </c>
      <c r="F10" s="142" t="s">
        <v>40</v>
      </c>
      <c r="G10" s="142" t="s">
        <v>40</v>
      </c>
      <c r="H10" s="141"/>
      <c r="I10" s="142"/>
      <c r="J10" s="142"/>
      <c r="K10" s="141"/>
      <c r="L10" s="142"/>
      <c r="M10" s="142"/>
    </row>
    <row r="11" spans="1:13">
      <c r="A11" s="148" t="s">
        <v>169</v>
      </c>
      <c r="B11" s="141" t="s">
        <v>40</v>
      </c>
      <c r="C11" s="142" t="s">
        <v>40</v>
      </c>
      <c r="D11" s="142" t="s">
        <v>40</v>
      </c>
      <c r="E11" s="141" t="s">
        <v>40</v>
      </c>
      <c r="F11" s="142" t="s">
        <v>40</v>
      </c>
      <c r="G11" s="142" t="s">
        <v>40</v>
      </c>
      <c r="H11" s="141"/>
      <c r="I11" s="142"/>
      <c r="J11" s="142"/>
      <c r="K11" s="141"/>
      <c r="L11" s="142"/>
      <c r="M11" s="142"/>
    </row>
    <row r="12" spans="1:13">
      <c r="A12" s="143" t="s">
        <v>194</v>
      </c>
      <c r="B12" s="120">
        <v>711817000</v>
      </c>
      <c r="C12" s="121">
        <v>283618000</v>
      </c>
      <c r="D12" s="121">
        <v>428199000</v>
      </c>
      <c r="E12" s="120">
        <v>483312000</v>
      </c>
      <c r="F12" s="121">
        <v>253604000</v>
      </c>
      <c r="G12" s="121">
        <v>229708000</v>
      </c>
      <c r="H12" s="120">
        <v>481623000</v>
      </c>
      <c r="I12" s="121">
        <v>300202000</v>
      </c>
      <c r="J12" s="121">
        <v>181421000</v>
      </c>
      <c r="K12" s="120">
        <v>857376000</v>
      </c>
      <c r="L12" s="121">
        <v>465452000</v>
      </c>
      <c r="M12" s="121">
        <v>391924000</v>
      </c>
    </row>
    <row r="13" spans="1:13">
      <c r="A13" s="143" t="s">
        <v>195</v>
      </c>
      <c r="B13" s="120">
        <v>11297269000</v>
      </c>
      <c r="C13" s="121">
        <v>11297269000</v>
      </c>
      <c r="D13" s="121">
        <v>10941481000</v>
      </c>
      <c r="E13" s="120">
        <v>11004152000</v>
      </c>
      <c r="F13" s="121">
        <v>11004152000</v>
      </c>
      <c r="G13" s="121">
        <v>10537747000</v>
      </c>
      <c r="H13" s="120">
        <v>10154981000</v>
      </c>
      <c r="I13" s="121">
        <v>10154981000</v>
      </c>
      <c r="J13" s="121">
        <v>9731085000</v>
      </c>
      <c r="K13" s="120">
        <v>9649342000</v>
      </c>
      <c r="L13" s="121">
        <v>9649342000</v>
      </c>
      <c r="M13" s="121">
        <v>9613788000</v>
      </c>
    </row>
    <row r="14" spans="1:13">
      <c r="A14" s="143" t="s">
        <v>196</v>
      </c>
      <c r="B14" s="120">
        <v>11289339000</v>
      </c>
      <c r="C14" s="121">
        <v>11289337000</v>
      </c>
      <c r="D14" s="121">
        <v>10937749000</v>
      </c>
      <c r="E14" s="120">
        <v>11001317000</v>
      </c>
      <c r="F14" s="121">
        <v>11001317000</v>
      </c>
      <c r="G14" s="121">
        <v>10536888000</v>
      </c>
      <c r="H14" s="120">
        <v>10154685000</v>
      </c>
      <c r="I14" s="121">
        <v>10154685000</v>
      </c>
      <c r="J14" s="121">
        <v>9730822000</v>
      </c>
      <c r="K14" s="120">
        <v>9649082000</v>
      </c>
      <c r="L14" s="121">
        <v>9649082000</v>
      </c>
      <c r="M14" s="121">
        <v>9613504000</v>
      </c>
    </row>
    <row r="15" spans="1:13">
      <c r="A15" s="143" t="s">
        <v>197</v>
      </c>
      <c r="B15" s="120">
        <v>11145328000</v>
      </c>
      <c r="C15" s="121">
        <v>11113543000</v>
      </c>
      <c r="D15" s="121">
        <v>10969533000</v>
      </c>
      <c r="E15" s="120">
        <v>10578001000</v>
      </c>
      <c r="F15" s="121">
        <v>10769103000</v>
      </c>
      <c r="G15" s="121">
        <v>10345787000</v>
      </c>
      <c r="H15" s="120">
        <v>9901884000</v>
      </c>
      <c r="I15" s="121">
        <v>9942754000</v>
      </c>
      <c r="J15" s="121">
        <v>9689952000</v>
      </c>
      <c r="K15" s="120">
        <v>10291650000</v>
      </c>
      <c r="L15" s="121">
        <v>9631000000</v>
      </c>
      <c r="M15" s="121">
        <v>10273862000</v>
      </c>
    </row>
    <row r="16" spans="1:13">
      <c r="A16" s="144" t="s">
        <v>241</v>
      </c>
      <c r="B16" s="145">
        <v>42.82</v>
      </c>
      <c r="C16" s="146">
        <v>43.59</v>
      </c>
      <c r="D16" s="146">
        <v>42.86</v>
      </c>
      <c r="E16" s="145">
        <v>44.66</v>
      </c>
      <c r="F16" s="146">
        <v>45.59</v>
      </c>
      <c r="G16" s="146">
        <v>43.87</v>
      </c>
      <c r="H16" s="145">
        <v>43.35</v>
      </c>
      <c r="I16" s="146">
        <v>44.64</v>
      </c>
      <c r="J16" s="146">
        <v>42.79</v>
      </c>
      <c r="K16" s="145">
        <v>39.64</v>
      </c>
      <c r="L16" s="146">
        <v>43.24</v>
      </c>
      <c r="M16" s="146">
        <v>38.880000000000003</v>
      </c>
    </row>
    <row r="17" spans="1:13">
      <c r="A17" s="149"/>
      <c r="B17" s="141" t="s">
        <v>40</v>
      </c>
      <c r="C17" s="142" t="s">
        <v>40</v>
      </c>
      <c r="D17" s="142" t="s">
        <v>40</v>
      </c>
      <c r="E17" s="141" t="s">
        <v>40</v>
      </c>
      <c r="F17" s="142" t="s">
        <v>40</v>
      </c>
      <c r="G17" s="142" t="s">
        <v>40</v>
      </c>
      <c r="H17" s="141"/>
      <c r="I17" s="142"/>
      <c r="J17" s="142"/>
      <c r="K17" s="141"/>
      <c r="L17" s="142"/>
      <c r="M17" s="142"/>
    </row>
    <row r="18" spans="1:13">
      <c r="A18" s="150" t="s">
        <v>200</v>
      </c>
      <c r="B18" s="120">
        <v>35110548000</v>
      </c>
      <c r="C18" s="121">
        <v>35110548000</v>
      </c>
      <c r="D18" s="121">
        <v>35080412000</v>
      </c>
      <c r="E18" s="120">
        <v>35260352000</v>
      </c>
      <c r="F18" s="121">
        <v>35260352000</v>
      </c>
      <c r="G18" s="121">
        <v>34419304000</v>
      </c>
      <c r="H18" s="120">
        <v>35208602000</v>
      </c>
      <c r="I18" s="121">
        <v>35208602000</v>
      </c>
      <c r="J18" s="121">
        <v>34226851000</v>
      </c>
      <c r="K18" s="120">
        <v>33913466000</v>
      </c>
      <c r="L18" s="121">
        <v>33913466000</v>
      </c>
      <c r="M18" s="121"/>
    </row>
    <row r="19" spans="1:13">
      <c r="A19" s="150" t="s">
        <v>201</v>
      </c>
      <c r="B19" s="120">
        <v>0</v>
      </c>
      <c r="C19" s="121">
        <v>0</v>
      </c>
      <c r="D19" s="121"/>
      <c r="E19" s="120"/>
      <c r="F19" s="121"/>
      <c r="G19" s="121"/>
      <c r="H19" s="120"/>
      <c r="I19" s="121"/>
      <c r="J19" s="121"/>
      <c r="K19" s="120"/>
      <c r="L19" s="121"/>
      <c r="M19" s="121"/>
    </row>
    <row r="20" spans="1:13">
      <c r="A20" s="150" t="s">
        <v>202</v>
      </c>
      <c r="B20" s="120">
        <v>2774268000</v>
      </c>
      <c r="C20" s="121">
        <v>2774268000</v>
      </c>
      <c r="D20" s="121">
        <v>2785427000</v>
      </c>
      <c r="E20" s="120">
        <v>2966475000</v>
      </c>
      <c r="F20" s="121">
        <v>2966475000</v>
      </c>
      <c r="G20" s="121">
        <v>3027270000</v>
      </c>
      <c r="H20" s="120">
        <v>3005015000</v>
      </c>
      <c r="I20" s="121">
        <v>3005015000</v>
      </c>
      <c r="J20" s="121">
        <v>2999739000</v>
      </c>
      <c r="K20" s="120">
        <v>3070740000</v>
      </c>
      <c r="L20" s="121">
        <v>3070740000</v>
      </c>
      <c r="M20" s="121"/>
    </row>
    <row r="21" spans="1:13">
      <c r="A21" s="150" t="s">
        <v>242</v>
      </c>
      <c r="B21" s="120">
        <v>8592426000</v>
      </c>
      <c r="C21" s="121">
        <v>8592426000</v>
      </c>
      <c r="D21" s="121">
        <v>8255486000</v>
      </c>
      <c r="E21" s="120">
        <v>8083149000</v>
      </c>
      <c r="F21" s="121">
        <v>8083149000</v>
      </c>
      <c r="G21" s="121">
        <v>7675792000</v>
      </c>
      <c r="H21" s="120">
        <v>7329836000</v>
      </c>
      <c r="I21" s="121">
        <v>7329836000</v>
      </c>
      <c r="J21" s="121">
        <v>6974394000</v>
      </c>
      <c r="K21" s="120">
        <v>6844429000</v>
      </c>
      <c r="L21" s="121">
        <v>6844429000</v>
      </c>
      <c r="M21" s="121"/>
    </row>
    <row r="22" spans="1:13">
      <c r="A22" s="147"/>
      <c r="B22" s="141" t="s">
        <v>40</v>
      </c>
      <c r="C22" s="142" t="s">
        <v>40</v>
      </c>
      <c r="D22" s="142" t="s">
        <v>40</v>
      </c>
      <c r="E22" s="141" t="s">
        <v>40</v>
      </c>
      <c r="F22" s="142" t="s">
        <v>40</v>
      </c>
      <c r="G22" s="142" t="s">
        <v>40</v>
      </c>
      <c r="H22" s="141"/>
      <c r="I22" s="142"/>
      <c r="J22" s="142"/>
      <c r="K22" s="141"/>
      <c r="L22" s="142"/>
      <c r="M22" s="151"/>
    </row>
    <row r="23" spans="1:13">
      <c r="A23" s="148" t="s">
        <v>204</v>
      </c>
      <c r="B23" s="141" t="s">
        <v>40</v>
      </c>
      <c r="C23" s="142" t="s">
        <v>40</v>
      </c>
      <c r="D23" s="142" t="s">
        <v>40</v>
      </c>
      <c r="E23" s="141" t="s">
        <v>40</v>
      </c>
      <c r="F23" s="142" t="s">
        <v>40</v>
      </c>
      <c r="G23" s="142" t="s">
        <v>40</v>
      </c>
      <c r="H23" s="141"/>
      <c r="I23" s="142"/>
      <c r="J23" s="142"/>
      <c r="K23" s="141"/>
      <c r="L23" s="142"/>
      <c r="M23" s="151"/>
    </row>
    <row r="24" spans="1:13">
      <c r="A24" s="152" t="s">
        <v>205</v>
      </c>
      <c r="B24" s="120">
        <v>2460844000</v>
      </c>
      <c r="C24" s="121">
        <v>2500526000</v>
      </c>
      <c r="D24" s="121">
        <v>2460844000</v>
      </c>
      <c r="E24" s="120">
        <v>2668229000</v>
      </c>
      <c r="F24" s="121">
        <v>2621457000</v>
      </c>
      <c r="G24" s="121">
        <v>2668229000</v>
      </c>
      <c r="H24" s="120">
        <v>2455012000</v>
      </c>
      <c r="I24" s="121">
        <v>2504555000</v>
      </c>
      <c r="J24" s="121">
        <v>2455012000</v>
      </c>
      <c r="K24" s="120">
        <v>2232290000</v>
      </c>
      <c r="L24" s="121"/>
      <c r="M24" s="121"/>
    </row>
    <row r="25" spans="1:13">
      <c r="A25" s="153" t="s">
        <v>206</v>
      </c>
      <c r="B25" s="120">
        <v>68172000</v>
      </c>
      <c r="C25" s="121">
        <v>33377000</v>
      </c>
      <c r="D25" s="121">
        <v>34795000</v>
      </c>
      <c r="E25" s="120">
        <v>74581000</v>
      </c>
      <c r="F25" s="121">
        <v>38608000</v>
      </c>
      <c r="G25" s="121">
        <v>35973000</v>
      </c>
      <c r="H25" s="120">
        <v>81314000</v>
      </c>
      <c r="I25" s="121">
        <v>45926000</v>
      </c>
      <c r="J25" s="121">
        <v>35388000</v>
      </c>
      <c r="K25" s="120">
        <v>66811000</v>
      </c>
      <c r="L25" s="121"/>
      <c r="M25" s="121"/>
    </row>
    <row r="26" spans="1:13">
      <c r="A26" s="153" t="s">
        <v>207</v>
      </c>
      <c r="B26" s="120">
        <v>217462000</v>
      </c>
      <c r="C26" s="121">
        <v>119301000</v>
      </c>
      <c r="D26" s="121">
        <v>98161000</v>
      </c>
      <c r="E26" s="120">
        <v>177749000</v>
      </c>
      <c r="F26" s="121">
        <v>100146000</v>
      </c>
      <c r="G26" s="121">
        <v>77603000</v>
      </c>
      <c r="H26" s="120">
        <v>200014000</v>
      </c>
      <c r="I26" s="121">
        <v>108443000</v>
      </c>
      <c r="J26" s="121">
        <v>91571000</v>
      </c>
      <c r="K26" s="120">
        <v>157779000</v>
      </c>
      <c r="L26" s="121"/>
      <c r="M26" s="121"/>
    </row>
    <row r="27" spans="1:13">
      <c r="A27" s="153" t="s">
        <v>208</v>
      </c>
      <c r="B27" s="120">
        <v>-256399000</v>
      </c>
      <c r="C27" s="121">
        <v>-133760000</v>
      </c>
      <c r="D27" s="121">
        <v>-122639000</v>
      </c>
      <c r="E27" s="120">
        <v>-258167000</v>
      </c>
      <c r="F27" s="121">
        <v>-128096000</v>
      </c>
      <c r="G27" s="121">
        <v>-130071000</v>
      </c>
      <c r="H27" s="120">
        <v>-267000000</v>
      </c>
      <c r="I27" s="121">
        <v>-146682000</v>
      </c>
      <c r="J27" s="121">
        <v>-120318000</v>
      </c>
      <c r="K27" s="120">
        <v>-246675000</v>
      </c>
      <c r="L27" s="121"/>
      <c r="M27" s="121"/>
    </row>
    <row r="28" spans="1:13">
      <c r="A28" s="153" t="s">
        <v>209</v>
      </c>
      <c r="B28" s="120">
        <v>123604000</v>
      </c>
      <c r="C28" s="121">
        <v>94239000</v>
      </c>
      <c r="D28" s="121">
        <v>29365000</v>
      </c>
      <c r="E28" s="120">
        <v>-201548000</v>
      </c>
      <c r="F28" s="121">
        <v>-171271000</v>
      </c>
      <c r="G28" s="121">
        <v>-30277000</v>
      </c>
      <c r="H28" s="120">
        <v>198889000</v>
      </c>
      <c r="I28" s="121">
        <v>155987000</v>
      </c>
      <c r="J28" s="121">
        <v>42902000</v>
      </c>
      <c r="K28" s="120">
        <v>244806000</v>
      </c>
      <c r="L28" s="121"/>
      <c r="M28" s="121"/>
    </row>
    <row r="29" spans="1:13">
      <c r="A29" s="153"/>
      <c r="B29" s="120">
        <v>0</v>
      </c>
      <c r="C29" s="121">
        <v>0</v>
      </c>
      <c r="D29" s="121" t="s">
        <v>40</v>
      </c>
      <c r="E29" s="120"/>
      <c r="F29" s="121"/>
      <c r="G29" s="121"/>
      <c r="H29" s="120"/>
      <c r="I29" s="121"/>
      <c r="J29" s="121"/>
      <c r="K29" s="120"/>
      <c r="L29" s="121"/>
      <c r="M29" s="121"/>
    </row>
    <row r="30" spans="1:13">
      <c r="A30" s="152" t="s">
        <v>211</v>
      </c>
      <c r="B30" s="120">
        <v>2613683000</v>
      </c>
      <c r="C30" s="121">
        <v>2613683000</v>
      </c>
      <c r="D30" s="121">
        <v>2500526000</v>
      </c>
      <c r="E30" s="120">
        <v>2460844000</v>
      </c>
      <c r="F30" s="121">
        <v>2460844000</v>
      </c>
      <c r="G30" s="121">
        <v>2621457000</v>
      </c>
      <c r="H30" s="120">
        <v>2668229000</v>
      </c>
      <c r="I30" s="121">
        <v>2668229000</v>
      </c>
      <c r="J30" s="121">
        <v>2504555000</v>
      </c>
      <c r="K30" s="120">
        <v>2455012000</v>
      </c>
      <c r="L30" s="121"/>
      <c r="M30" s="121"/>
    </row>
    <row r="31" spans="1:13">
      <c r="A31" s="154"/>
      <c r="B31" s="141" t="s">
        <v>40</v>
      </c>
      <c r="C31" s="142" t="s">
        <v>40</v>
      </c>
      <c r="D31" s="142" t="s">
        <v>40</v>
      </c>
      <c r="E31" s="141" t="s">
        <v>40</v>
      </c>
      <c r="F31" s="142" t="s">
        <v>40</v>
      </c>
      <c r="G31" s="142" t="s">
        <v>40</v>
      </c>
      <c r="H31" s="141"/>
      <c r="I31" s="142"/>
      <c r="J31" s="142"/>
      <c r="K31" s="141"/>
      <c r="L31" s="151"/>
      <c r="M31" s="151"/>
    </row>
    <row r="32" spans="1:13">
      <c r="A32" s="152" t="s">
        <v>212</v>
      </c>
      <c r="B32" s="120">
        <v>29235000</v>
      </c>
      <c r="C32" s="121">
        <v>18918000</v>
      </c>
      <c r="D32" s="121">
        <v>10317000</v>
      </c>
      <c r="E32" s="120">
        <v>-5837000</v>
      </c>
      <c r="F32" s="121">
        <v>10658000</v>
      </c>
      <c r="G32" s="121">
        <v>-16495000</v>
      </c>
      <c r="H32" s="120">
        <v>14328000</v>
      </c>
      <c r="I32" s="121">
        <v>7687000</v>
      </c>
      <c r="J32" s="121">
        <v>6641000</v>
      </c>
      <c r="K32" s="120">
        <v>-22085000</v>
      </c>
      <c r="L32" s="121"/>
      <c r="M32" s="121"/>
    </row>
    <row r="33" spans="1:13">
      <c r="A33" s="152" t="s">
        <v>213</v>
      </c>
      <c r="B33" s="155">
        <v>1.18E-2</v>
      </c>
      <c r="C33" s="156">
        <v>1.5100000000000001E-2</v>
      </c>
      <c r="D33" s="156">
        <v>8.3999999999999995E-3</v>
      </c>
      <c r="E33" s="155">
        <v>-2.2000000000000001E-3</v>
      </c>
      <c r="F33" s="156">
        <v>8.0999999999999996E-3</v>
      </c>
      <c r="G33" s="156">
        <v>-1.2359999999999999E-2</v>
      </c>
      <c r="H33" s="155">
        <v>5.7999999999999996E-3</v>
      </c>
      <c r="I33" s="156">
        <v>6.1000000000000004E-3</v>
      </c>
      <c r="J33" s="156">
        <v>5.4000000000000003E-3</v>
      </c>
      <c r="K33" s="155">
        <v>-9.7999999999999997E-3</v>
      </c>
      <c r="L33" s="157"/>
      <c r="M33" s="157"/>
    </row>
    <row r="34" spans="1:13">
      <c r="A34" s="152"/>
      <c r="B34" s="155" t="s">
        <v>40</v>
      </c>
      <c r="C34" s="156" t="s">
        <v>40</v>
      </c>
      <c r="D34" s="156" t="s">
        <v>40</v>
      </c>
      <c r="E34" s="155" t="s">
        <v>40</v>
      </c>
      <c r="F34" s="156" t="s">
        <v>40</v>
      </c>
      <c r="G34" s="156" t="s">
        <v>40</v>
      </c>
      <c r="H34" s="155"/>
      <c r="I34" s="156"/>
      <c r="J34" s="156"/>
      <c r="K34" s="155"/>
      <c r="L34" s="157"/>
      <c r="M34" s="157"/>
    </row>
    <row r="35" spans="1:13">
      <c r="A35" s="152" t="s">
        <v>214</v>
      </c>
      <c r="B35" s="120">
        <v>283468000</v>
      </c>
      <c r="C35" s="121">
        <v>151418000</v>
      </c>
      <c r="D35" s="121">
        <v>132050000</v>
      </c>
      <c r="E35" s="120">
        <v>238119000</v>
      </c>
      <c r="F35" s="121">
        <v>137198000</v>
      </c>
      <c r="G35" s="121">
        <v>100921000</v>
      </c>
      <c r="H35" s="120">
        <v>227242616.45823228</v>
      </c>
      <c r="I35" s="156"/>
      <c r="J35" s="156"/>
      <c r="K35" s="155"/>
      <c r="L35" s="157"/>
      <c r="M35" s="157"/>
    </row>
    <row r="36" spans="1:13">
      <c r="A36" s="152" t="s">
        <v>215</v>
      </c>
      <c r="B36" s="120">
        <v>4138429000</v>
      </c>
      <c r="C36" s="121">
        <v>2076350000</v>
      </c>
      <c r="D36" s="121">
        <v>2062079000</v>
      </c>
      <c r="E36" s="120">
        <v>4206058000</v>
      </c>
      <c r="F36" s="121">
        <v>2297543000</v>
      </c>
      <c r="G36" s="121">
        <v>1908515000</v>
      </c>
      <c r="H36" s="120">
        <v>3636328862.285573</v>
      </c>
      <c r="I36" s="156"/>
      <c r="J36" s="156"/>
      <c r="K36" s="155"/>
      <c r="L36" s="157"/>
      <c r="M36" s="157"/>
    </row>
    <row r="37" spans="1:13">
      <c r="A37" s="152" t="s">
        <v>216</v>
      </c>
      <c r="B37" s="155">
        <v>6.8489999999999995E-2</v>
      </c>
      <c r="C37" s="156">
        <v>7.2900000000000006E-2</v>
      </c>
      <c r="D37" s="156">
        <v>6.4000000000000001E-2</v>
      </c>
      <c r="E37" s="155">
        <v>5.6599999999999998E-2</v>
      </c>
      <c r="F37" s="156">
        <v>5.9700000000000003E-2</v>
      </c>
      <c r="G37" s="156">
        <v>5.2880000000000003E-2</v>
      </c>
      <c r="H37" s="155">
        <v>6.2492317132010311E-2</v>
      </c>
      <c r="I37" s="156"/>
      <c r="J37" s="156"/>
      <c r="K37" s="155"/>
      <c r="L37" s="157"/>
      <c r="M37" s="157"/>
    </row>
    <row r="38" spans="1:13">
      <c r="A38" s="154"/>
      <c r="B38" s="141" t="s">
        <v>40</v>
      </c>
      <c r="C38" s="142" t="s">
        <v>40</v>
      </c>
      <c r="D38" s="142" t="s">
        <v>40</v>
      </c>
      <c r="E38" s="141" t="s">
        <v>40</v>
      </c>
      <c r="F38" s="142" t="s">
        <v>40</v>
      </c>
      <c r="G38" s="142" t="s">
        <v>40</v>
      </c>
      <c r="H38" s="141"/>
      <c r="I38" s="142"/>
      <c r="J38" s="142"/>
      <c r="K38" s="141"/>
      <c r="L38" s="142"/>
      <c r="M38" s="142"/>
    </row>
    <row r="39" spans="1:13">
      <c r="A39" s="134" t="s">
        <v>217</v>
      </c>
      <c r="B39" s="158" t="s">
        <v>40</v>
      </c>
      <c r="C39" s="158" t="s">
        <v>40</v>
      </c>
      <c r="D39" s="158" t="s">
        <v>40</v>
      </c>
      <c r="E39" s="158" t="s">
        <v>40</v>
      </c>
      <c r="F39" s="158" t="s">
        <v>40</v>
      </c>
      <c r="G39" s="158" t="s">
        <v>40</v>
      </c>
      <c r="H39" s="158"/>
      <c r="I39" s="158"/>
      <c r="J39" s="158"/>
      <c r="K39" s="158"/>
      <c r="L39" s="158"/>
      <c r="M39" s="158"/>
    </row>
    <row r="40" spans="1:13">
      <c r="A40" s="144" t="s">
        <v>171</v>
      </c>
      <c r="B40" s="160" t="s">
        <v>40</v>
      </c>
      <c r="C40" s="161" t="s">
        <v>40</v>
      </c>
      <c r="D40" s="161" t="s">
        <v>40</v>
      </c>
      <c r="E40" s="160" t="s">
        <v>40</v>
      </c>
      <c r="F40" s="161" t="s">
        <v>40</v>
      </c>
      <c r="G40" s="161" t="s">
        <v>40</v>
      </c>
      <c r="H40" s="160"/>
      <c r="I40" s="161"/>
      <c r="J40" s="161"/>
      <c r="K40" s="160"/>
      <c r="L40" s="161"/>
      <c r="M40" s="161"/>
    </row>
    <row r="41" spans="1:13">
      <c r="A41" s="162" t="s">
        <v>194</v>
      </c>
      <c r="B41" s="120">
        <v>2256751000</v>
      </c>
      <c r="C41" s="121">
        <v>1048191000</v>
      </c>
      <c r="D41" s="121">
        <v>1208560000</v>
      </c>
      <c r="E41" s="120">
        <v>2149906000</v>
      </c>
      <c r="F41" s="121">
        <v>998440000</v>
      </c>
      <c r="G41" s="121">
        <v>1151466000</v>
      </c>
      <c r="H41" s="120">
        <v>1994151000</v>
      </c>
      <c r="I41" s="121">
        <v>928367000</v>
      </c>
      <c r="J41" s="121">
        <v>1065784000</v>
      </c>
      <c r="K41" s="120">
        <v>1802076000</v>
      </c>
      <c r="L41" s="121">
        <v>836338000</v>
      </c>
      <c r="M41" s="121">
        <v>965737000</v>
      </c>
    </row>
    <row r="42" spans="1:13">
      <c r="A42" s="162" t="s">
        <v>218</v>
      </c>
      <c r="B42" s="120">
        <v>3254763000</v>
      </c>
      <c r="C42" s="121">
        <v>3254763000</v>
      </c>
      <c r="D42" s="121">
        <v>3280538000</v>
      </c>
      <c r="E42" s="120">
        <v>3263204000</v>
      </c>
      <c r="F42" s="121">
        <v>3263204000</v>
      </c>
      <c r="G42" s="121">
        <v>3167261000</v>
      </c>
      <c r="H42" s="120">
        <v>3117399000</v>
      </c>
      <c r="I42" s="121">
        <v>3117399000</v>
      </c>
      <c r="J42" s="121">
        <v>3085103000</v>
      </c>
      <c r="K42" s="120">
        <v>2988591000</v>
      </c>
      <c r="L42" s="121">
        <v>2988591000</v>
      </c>
      <c r="M42" s="121">
        <v>3166916000</v>
      </c>
    </row>
    <row r="43" spans="1:13">
      <c r="A43" s="162" t="s">
        <v>219</v>
      </c>
      <c r="B43" s="155">
        <v>0.52029999999999998</v>
      </c>
      <c r="C43" s="156">
        <v>0.55120000000000002</v>
      </c>
      <c r="D43" s="156">
        <v>0.48799999999999999</v>
      </c>
      <c r="E43" s="155">
        <v>0.52900000000000003</v>
      </c>
      <c r="F43" s="156">
        <v>0.55479999999999996</v>
      </c>
      <c r="G43" s="156">
        <v>0.50229000000000001</v>
      </c>
      <c r="H43" s="155">
        <v>0.49959999999999999</v>
      </c>
      <c r="I43" s="156">
        <v>0.5393</v>
      </c>
      <c r="J43" s="156">
        <v>0.45710000000000001</v>
      </c>
      <c r="K43" s="155">
        <v>0.56020000000000003</v>
      </c>
      <c r="L43" s="156">
        <v>0.52939999999999998</v>
      </c>
      <c r="M43" s="156">
        <v>0.59209999999999996</v>
      </c>
    </row>
    <row r="44" spans="1:13">
      <c r="A44" s="163" t="s">
        <v>220</v>
      </c>
      <c r="B44" s="155">
        <v>-6.1999999999999998E-3</v>
      </c>
      <c r="C44" s="156">
        <v>7.1999999999999998E-3</v>
      </c>
      <c r="D44" s="156">
        <v>-2.01E-2</v>
      </c>
      <c r="E44" s="155">
        <v>-9.7999999999999997E-3</v>
      </c>
      <c r="F44" s="156">
        <v>-9.4999999999999998E-3</v>
      </c>
      <c r="G44" s="156">
        <v>-1.0059999999999999E-2</v>
      </c>
      <c r="H44" s="155">
        <v>-3.15E-2</v>
      </c>
      <c r="I44" s="156">
        <v>-4.2599999999999999E-2</v>
      </c>
      <c r="J44" s="156">
        <v>-1.95E-2</v>
      </c>
      <c r="K44" s="155">
        <v>-4.6300000000000001E-2</v>
      </c>
      <c r="L44" s="156">
        <v>-2.5999999999999999E-2</v>
      </c>
      <c r="M44" s="156">
        <v>-6.7199999999999996E-2</v>
      </c>
    </row>
    <row r="45" spans="1:13">
      <c r="A45" s="163" t="s">
        <v>221</v>
      </c>
      <c r="B45" s="155">
        <v>-3.7900000000000003E-2</v>
      </c>
      <c r="C45" s="156">
        <v>-4.2200000000000001E-2</v>
      </c>
      <c r="D45" s="156">
        <v>-3.3399999999999999E-2</v>
      </c>
      <c r="E45" s="155">
        <v>-3.7699999999999997E-2</v>
      </c>
      <c r="F45" s="156">
        <v>-3.4299999999999997E-2</v>
      </c>
      <c r="G45" s="156">
        <v>-4.1250000000000002E-2</v>
      </c>
      <c r="H45" s="155">
        <v>-4.0573758710212113E-2</v>
      </c>
      <c r="I45" s="156"/>
      <c r="J45" s="156"/>
      <c r="K45" s="155"/>
      <c r="L45" s="156"/>
      <c r="M45" s="156"/>
    </row>
    <row r="46" spans="1:13">
      <c r="A46" s="162" t="s">
        <v>222</v>
      </c>
      <c r="B46" s="155">
        <v>0.3589</v>
      </c>
      <c r="C46" s="156">
        <v>0.33860000000000001</v>
      </c>
      <c r="D46" s="156">
        <v>0.38019999999999998</v>
      </c>
      <c r="E46" s="155">
        <v>0.35699999999999998</v>
      </c>
      <c r="F46" s="156">
        <v>0.33779999999999999</v>
      </c>
      <c r="G46" s="156">
        <v>0.37680000000000002</v>
      </c>
      <c r="H46" s="155">
        <v>0.36349999999999999</v>
      </c>
      <c r="I46" s="156">
        <v>0.35560000000000003</v>
      </c>
      <c r="J46" s="156">
        <v>0.372</v>
      </c>
      <c r="K46" s="155">
        <v>0.35110000000000002</v>
      </c>
      <c r="L46" s="156">
        <v>0.33629999999999999</v>
      </c>
      <c r="M46" s="156">
        <v>0.36649999999999999</v>
      </c>
    </row>
    <row r="47" spans="1:13">
      <c r="A47" s="162" t="s">
        <v>223</v>
      </c>
      <c r="B47" s="155">
        <v>2.5499999999999998E-2</v>
      </c>
      <c r="C47" s="156">
        <v>2.349E-2</v>
      </c>
      <c r="D47" s="156">
        <v>2.7699999999999999E-2</v>
      </c>
      <c r="E47" s="155">
        <v>3.2500000000000001E-2</v>
      </c>
      <c r="F47" s="156">
        <v>3.1899999999999998E-2</v>
      </c>
      <c r="G47" s="156">
        <v>3.3189999999999997E-2</v>
      </c>
      <c r="H47" s="155">
        <v>3.0700000000000002E-2</v>
      </c>
      <c r="I47" s="156">
        <v>0.03</v>
      </c>
      <c r="J47" s="156">
        <v>3.1300000000000001E-2</v>
      </c>
      <c r="K47" s="155">
        <v>-8.8999999999999999E-3</v>
      </c>
      <c r="L47" s="156">
        <v>2.3699999999999999E-2</v>
      </c>
      <c r="M47" s="156">
        <v>-4.2599999999999999E-2</v>
      </c>
    </row>
    <row r="48" spans="1:13">
      <c r="A48" s="164" t="s">
        <v>224</v>
      </c>
      <c r="B48" s="165">
        <v>0.90480000000000005</v>
      </c>
      <c r="C48" s="166">
        <v>0.91320000000000001</v>
      </c>
      <c r="D48" s="166">
        <v>0.89600000000000002</v>
      </c>
      <c r="E48" s="165">
        <v>0.91849999999999998</v>
      </c>
      <c r="F48" s="166">
        <v>0.92449999999999999</v>
      </c>
      <c r="G48" s="166">
        <v>0.91227000000000003</v>
      </c>
      <c r="H48" s="165">
        <v>0.89380000000000004</v>
      </c>
      <c r="I48" s="166">
        <v>0.92479999999999996</v>
      </c>
      <c r="J48" s="166">
        <v>0.86050000000000004</v>
      </c>
      <c r="K48" s="165">
        <v>0.90249999999999997</v>
      </c>
      <c r="L48" s="166">
        <v>0.88939999999999997</v>
      </c>
      <c r="M48" s="166">
        <v>0.91600000000000004</v>
      </c>
    </row>
    <row r="49" spans="1:13">
      <c r="A49" s="147"/>
      <c r="B49" s="167" t="s">
        <v>40</v>
      </c>
      <c r="C49" s="168" t="s">
        <v>40</v>
      </c>
      <c r="D49" s="168" t="s">
        <v>40</v>
      </c>
      <c r="E49" s="167" t="s">
        <v>40</v>
      </c>
      <c r="F49" s="168" t="s">
        <v>40</v>
      </c>
      <c r="G49" s="168" t="s">
        <v>40</v>
      </c>
      <c r="H49" s="167"/>
      <c r="I49" s="168"/>
      <c r="J49" s="168"/>
      <c r="K49" s="167"/>
      <c r="L49" s="168"/>
      <c r="M49" s="168"/>
    </row>
    <row r="50" spans="1:13">
      <c r="A50" s="144" t="s">
        <v>181</v>
      </c>
      <c r="B50" s="169" t="s">
        <v>40</v>
      </c>
      <c r="C50" s="170" t="s">
        <v>40</v>
      </c>
      <c r="D50" s="170" t="s">
        <v>40</v>
      </c>
      <c r="E50" s="169" t="s">
        <v>40</v>
      </c>
      <c r="F50" s="170" t="s">
        <v>40</v>
      </c>
      <c r="G50" s="170" t="s">
        <v>40</v>
      </c>
      <c r="H50" s="169"/>
      <c r="I50" s="170"/>
      <c r="J50" s="170"/>
      <c r="K50" s="169"/>
      <c r="L50" s="170"/>
      <c r="M50" s="170"/>
    </row>
    <row r="51" spans="1:13">
      <c r="A51" s="162" t="s">
        <v>194</v>
      </c>
      <c r="B51" s="167">
        <v>593256000</v>
      </c>
      <c r="C51" s="168">
        <v>278034000</v>
      </c>
      <c r="D51" s="168">
        <v>315222000</v>
      </c>
      <c r="E51" s="167">
        <v>575920000</v>
      </c>
      <c r="F51" s="168">
        <v>266117000</v>
      </c>
      <c r="G51" s="168">
        <v>309803000</v>
      </c>
      <c r="H51" s="167">
        <v>554998000</v>
      </c>
      <c r="I51" s="168">
        <v>246885000</v>
      </c>
      <c r="J51" s="168">
        <v>308113000</v>
      </c>
      <c r="K51" s="167">
        <v>490930000</v>
      </c>
      <c r="L51" s="168">
        <v>223024000</v>
      </c>
      <c r="M51" s="168">
        <v>267905000</v>
      </c>
    </row>
    <row r="52" spans="1:13">
      <c r="A52" s="162" t="s">
        <v>219</v>
      </c>
      <c r="B52" s="155">
        <v>0.64629999999999999</v>
      </c>
      <c r="C52" s="156">
        <v>0.64759999999999995</v>
      </c>
      <c r="D52" s="156">
        <v>0.64480000000000004</v>
      </c>
      <c r="E52" s="155">
        <v>0.6633</v>
      </c>
      <c r="F52" s="156">
        <v>0.62980000000000003</v>
      </c>
      <c r="G52" s="156">
        <v>0.69789999999999996</v>
      </c>
      <c r="H52" s="155">
        <v>0.64219999999999999</v>
      </c>
      <c r="I52" s="156">
        <v>0.65529999999999999</v>
      </c>
      <c r="J52" s="156">
        <v>0.62849999999999995</v>
      </c>
      <c r="K52" s="155">
        <v>0.76229999999999998</v>
      </c>
      <c r="L52" s="156">
        <v>0.78459999999999996</v>
      </c>
      <c r="M52" s="156">
        <v>0.73939999999999995</v>
      </c>
    </row>
    <row r="53" spans="1:13">
      <c r="A53" s="162" t="s">
        <v>222</v>
      </c>
      <c r="B53" s="155">
        <v>0.22459999999999999</v>
      </c>
      <c r="C53" s="156">
        <v>0.21629999999999999</v>
      </c>
      <c r="D53" s="156">
        <v>0.2336</v>
      </c>
      <c r="E53" s="155">
        <v>0.219</v>
      </c>
      <c r="F53" s="156">
        <v>0.2026</v>
      </c>
      <c r="G53" s="156">
        <v>0.23580000000000001</v>
      </c>
      <c r="H53" s="155">
        <v>0.22670000000000001</v>
      </c>
      <c r="I53" s="156">
        <v>0.22950000000000001</v>
      </c>
      <c r="J53" s="156">
        <v>0.22370000000000001</v>
      </c>
      <c r="K53" s="155">
        <v>0.19570000000000001</v>
      </c>
      <c r="L53" s="156">
        <v>0.1895</v>
      </c>
      <c r="M53" s="156">
        <v>0.20219999999999999</v>
      </c>
    </row>
    <row r="54" spans="1:13">
      <c r="A54" s="162" t="s">
        <v>223</v>
      </c>
      <c r="B54" s="155">
        <v>9.1999999999999998E-3</v>
      </c>
      <c r="C54" s="156">
        <v>3.8E-3</v>
      </c>
      <c r="D54" s="156">
        <v>1.4999999999999999E-2</v>
      </c>
      <c r="E54" s="155">
        <v>8.0000000000000002E-3</v>
      </c>
      <c r="F54" s="156">
        <v>1.03E-2</v>
      </c>
      <c r="G54" s="156">
        <v>5.6100000000000004E-3</v>
      </c>
      <c r="H54" s="155">
        <v>3.8E-3</v>
      </c>
      <c r="I54" s="156">
        <v>1.04E-2</v>
      </c>
      <c r="J54" s="156">
        <v>-3.0999999999999999E-3</v>
      </c>
      <c r="K54" s="155">
        <v>7.1999999999999998E-3</v>
      </c>
      <c r="L54" s="156">
        <v>2.1000000000000001E-2</v>
      </c>
      <c r="M54" s="156">
        <v>-6.8999999999999999E-3</v>
      </c>
    </row>
    <row r="55" spans="1:13">
      <c r="A55" s="164" t="s">
        <v>225</v>
      </c>
      <c r="B55" s="165">
        <v>0.88009999999999999</v>
      </c>
      <c r="C55" s="166">
        <v>0.86770000000000003</v>
      </c>
      <c r="D55" s="166">
        <v>0.89339999999999997</v>
      </c>
      <c r="E55" s="165">
        <v>0.89029999999999998</v>
      </c>
      <c r="F55" s="166">
        <v>0.8427</v>
      </c>
      <c r="G55" s="166">
        <v>0.93930999999999998</v>
      </c>
      <c r="H55" s="165">
        <v>0.87260000000000004</v>
      </c>
      <c r="I55" s="166">
        <v>0.8952</v>
      </c>
      <c r="J55" s="166">
        <v>0.84909999999999997</v>
      </c>
      <c r="K55" s="165">
        <v>0.96530000000000005</v>
      </c>
      <c r="L55" s="166">
        <v>0.99509999999999998</v>
      </c>
      <c r="M55" s="166">
        <v>0.93459999999999999</v>
      </c>
    </row>
    <row r="56" spans="1:13">
      <c r="A56" s="147"/>
      <c r="B56" s="167" t="s">
        <v>40</v>
      </c>
      <c r="C56" s="168" t="s">
        <v>40</v>
      </c>
      <c r="D56" s="168" t="s">
        <v>40</v>
      </c>
      <c r="E56" s="167" t="s">
        <v>40</v>
      </c>
      <c r="F56" s="168" t="s">
        <v>40</v>
      </c>
      <c r="G56" s="168" t="s">
        <v>40</v>
      </c>
      <c r="H56" s="167"/>
      <c r="I56" s="168"/>
      <c r="J56" s="168"/>
      <c r="K56" s="167"/>
      <c r="L56" s="168"/>
      <c r="M56" s="168"/>
    </row>
    <row r="57" spans="1:13">
      <c r="A57" s="144" t="s">
        <v>183</v>
      </c>
      <c r="B57" s="169" t="s">
        <v>40</v>
      </c>
      <c r="C57" s="170" t="s">
        <v>40</v>
      </c>
      <c r="D57" s="170" t="s">
        <v>40</v>
      </c>
      <c r="E57" s="169" t="s">
        <v>40</v>
      </c>
      <c r="F57" s="170" t="s">
        <v>40</v>
      </c>
      <c r="G57" s="170" t="s">
        <v>40</v>
      </c>
      <c r="H57" s="169"/>
      <c r="I57" s="170"/>
      <c r="J57" s="170"/>
      <c r="K57" s="169"/>
      <c r="L57" s="170"/>
      <c r="M57" s="170"/>
    </row>
    <row r="58" spans="1:13">
      <c r="A58" s="162" t="s">
        <v>194</v>
      </c>
      <c r="B58" s="167">
        <v>696210000</v>
      </c>
      <c r="C58" s="168">
        <v>323781000</v>
      </c>
      <c r="D58" s="168">
        <v>372429000</v>
      </c>
      <c r="E58" s="167">
        <v>649977000</v>
      </c>
      <c r="F58" s="168">
        <v>303943000</v>
      </c>
      <c r="G58" s="168">
        <v>346034000</v>
      </c>
      <c r="H58" s="167">
        <v>578809000</v>
      </c>
      <c r="I58" s="168">
        <v>280893000</v>
      </c>
      <c r="J58" s="168">
        <v>297916000</v>
      </c>
      <c r="K58" s="167">
        <v>533460000</v>
      </c>
      <c r="L58" s="168">
        <v>249308000</v>
      </c>
      <c r="M58" s="168">
        <v>284151000</v>
      </c>
    </row>
    <row r="59" spans="1:13">
      <c r="A59" s="162" t="s">
        <v>219</v>
      </c>
      <c r="B59" s="155">
        <v>0.59440000000000004</v>
      </c>
      <c r="C59" s="156">
        <v>0.63690000000000002</v>
      </c>
      <c r="D59" s="156">
        <v>0.54990000000000006</v>
      </c>
      <c r="E59" s="155">
        <v>0.59360000000000002</v>
      </c>
      <c r="F59" s="156">
        <v>0.66720000000000002</v>
      </c>
      <c r="G59" s="156">
        <v>0.51726000000000005</v>
      </c>
      <c r="H59" s="155">
        <v>0.55900000000000005</v>
      </c>
      <c r="I59" s="156">
        <v>0.63</v>
      </c>
      <c r="J59" s="156">
        <v>0.47970000000000002</v>
      </c>
      <c r="K59" s="155">
        <v>0.46700000000000003</v>
      </c>
      <c r="L59" s="156">
        <v>0.4803</v>
      </c>
      <c r="M59" s="156">
        <v>0.45329999999999998</v>
      </c>
    </row>
    <row r="60" spans="1:13">
      <c r="A60" s="162" t="s">
        <v>222</v>
      </c>
      <c r="B60" s="155">
        <v>0.37090000000000001</v>
      </c>
      <c r="C60" s="156">
        <v>0.34760000000000002</v>
      </c>
      <c r="D60" s="156">
        <v>0.39529999999999998</v>
      </c>
      <c r="E60" s="155">
        <v>0.37259999999999999</v>
      </c>
      <c r="F60" s="156">
        <v>0.35499999999999998</v>
      </c>
      <c r="G60" s="156">
        <v>0.39085999999999999</v>
      </c>
      <c r="H60" s="155">
        <v>0.38769999999999999</v>
      </c>
      <c r="I60" s="156">
        <v>0.37319999999999998</v>
      </c>
      <c r="J60" s="156">
        <v>0.40379999999999999</v>
      </c>
      <c r="K60" s="155">
        <v>0.3871</v>
      </c>
      <c r="L60" s="156">
        <v>0.36870000000000003</v>
      </c>
      <c r="M60" s="156">
        <v>0.40600000000000003</v>
      </c>
    </row>
    <row r="61" spans="1:13">
      <c r="A61" s="162" t="s">
        <v>223</v>
      </c>
      <c r="B61" s="155">
        <v>1.23E-2</v>
      </c>
      <c r="C61" s="156">
        <v>1.17E-2</v>
      </c>
      <c r="D61" s="156">
        <v>1.2999999999999999E-2</v>
      </c>
      <c r="E61" s="155">
        <v>2.0400000000000001E-2</v>
      </c>
      <c r="F61" s="156">
        <v>1.46E-2</v>
      </c>
      <c r="G61" s="156">
        <v>2.6380000000000001E-2</v>
      </c>
      <c r="H61" s="155">
        <v>2.7199999999999998E-2</v>
      </c>
      <c r="I61" s="156">
        <v>1.43E-2</v>
      </c>
      <c r="J61" s="156">
        <v>4.1500000000000002E-2</v>
      </c>
      <c r="K61" s="155">
        <v>1.52E-2</v>
      </c>
      <c r="L61" s="156">
        <v>1.04E-2</v>
      </c>
      <c r="M61" s="156">
        <v>2.01E-2</v>
      </c>
    </row>
    <row r="62" spans="1:13">
      <c r="A62" s="164" t="s">
        <v>226</v>
      </c>
      <c r="B62" s="165">
        <v>0.97760000000000002</v>
      </c>
      <c r="C62" s="166">
        <v>0.99609999999999999</v>
      </c>
      <c r="D62" s="166">
        <v>0.95820000000000005</v>
      </c>
      <c r="E62" s="165">
        <v>0.98660000000000003</v>
      </c>
      <c r="F62" s="166">
        <v>1.0367999999999999</v>
      </c>
      <c r="G62" s="166">
        <v>0.9345</v>
      </c>
      <c r="H62" s="165">
        <v>0.9738</v>
      </c>
      <c r="I62" s="166">
        <v>1.0175000000000001</v>
      </c>
      <c r="J62" s="166">
        <v>0.92510000000000003</v>
      </c>
      <c r="K62" s="165">
        <v>0.86939999999999995</v>
      </c>
      <c r="L62" s="166">
        <v>0.85960000000000003</v>
      </c>
      <c r="M62" s="166">
        <v>0.87949999999999995</v>
      </c>
    </row>
    <row r="63" spans="1:13">
      <c r="A63" s="147"/>
      <c r="B63" s="167" t="s">
        <v>40</v>
      </c>
      <c r="C63" s="168" t="s">
        <v>40</v>
      </c>
      <c r="D63" s="168" t="s">
        <v>40</v>
      </c>
      <c r="E63" s="167" t="s">
        <v>40</v>
      </c>
      <c r="F63" s="168" t="s">
        <v>40</v>
      </c>
      <c r="G63" s="168" t="s">
        <v>40</v>
      </c>
      <c r="H63" s="167"/>
      <c r="I63" s="168"/>
      <c r="J63" s="168"/>
      <c r="K63" s="167"/>
      <c r="L63" s="168"/>
      <c r="M63" s="168"/>
    </row>
    <row r="64" spans="1:13">
      <c r="A64" s="144" t="s">
        <v>184</v>
      </c>
      <c r="B64" s="169" t="s">
        <v>40</v>
      </c>
      <c r="C64" s="170" t="s">
        <v>40</v>
      </c>
      <c r="D64" s="170" t="s">
        <v>40</v>
      </c>
      <c r="E64" s="169" t="s">
        <v>40</v>
      </c>
      <c r="F64" s="170" t="s">
        <v>40</v>
      </c>
      <c r="G64" s="170" t="s">
        <v>40</v>
      </c>
      <c r="H64" s="169"/>
      <c r="I64" s="170"/>
      <c r="J64" s="170"/>
      <c r="K64" s="169"/>
      <c r="L64" s="170"/>
      <c r="M64" s="170"/>
    </row>
    <row r="65" spans="1:13">
      <c r="A65" s="162" t="s">
        <v>194</v>
      </c>
      <c r="B65" s="167">
        <v>733387000</v>
      </c>
      <c r="C65" s="168">
        <v>343379000</v>
      </c>
      <c r="D65" s="168">
        <v>390008000</v>
      </c>
      <c r="E65" s="167">
        <v>701481000</v>
      </c>
      <c r="F65" s="168">
        <v>328607000</v>
      </c>
      <c r="G65" s="168">
        <v>372874000</v>
      </c>
      <c r="H65" s="167">
        <v>653110000</v>
      </c>
      <c r="I65" s="168">
        <v>306535000</v>
      </c>
      <c r="J65" s="168">
        <v>346575000</v>
      </c>
      <c r="K65" s="167">
        <v>590660000</v>
      </c>
      <c r="L65" s="168">
        <v>280838000</v>
      </c>
      <c r="M65" s="168">
        <v>309822000</v>
      </c>
    </row>
    <row r="66" spans="1:13">
      <c r="A66" s="162" t="s">
        <v>219</v>
      </c>
      <c r="B66" s="155">
        <v>0.40149000000000001</v>
      </c>
      <c r="C66" s="156">
        <v>0.43009999999999998</v>
      </c>
      <c r="D66" s="156">
        <v>0.37190000000000001</v>
      </c>
      <c r="E66" s="155">
        <v>0.38669999999999999</v>
      </c>
      <c r="F66" s="156">
        <v>0.4002</v>
      </c>
      <c r="G66" s="156">
        <v>0.37274000000000002</v>
      </c>
      <c r="H66" s="155">
        <v>0.37509999999999999</v>
      </c>
      <c r="I66" s="156">
        <v>0.45739999999999997</v>
      </c>
      <c r="J66" s="156">
        <v>0.28849999999999998</v>
      </c>
      <c r="K66" s="155">
        <v>0.51549999999999996</v>
      </c>
      <c r="L66" s="156">
        <v>0.34079999999999999</v>
      </c>
      <c r="M66" s="156">
        <v>0.69830000000000003</v>
      </c>
    </row>
    <row r="67" spans="1:13">
      <c r="A67" s="162" t="s">
        <v>222</v>
      </c>
      <c r="B67" s="155">
        <v>0.42520000000000002</v>
      </c>
      <c r="C67" s="156">
        <v>0.40229999999999999</v>
      </c>
      <c r="D67" s="156">
        <v>0.44890000000000002</v>
      </c>
      <c r="E67" s="155">
        <v>0.42680000000000001</v>
      </c>
      <c r="F67" s="156">
        <v>0.40660000000000002</v>
      </c>
      <c r="G67" s="156">
        <v>0.44757999999999998</v>
      </c>
      <c r="H67" s="155">
        <v>0.43030000000000002</v>
      </c>
      <c r="I67" s="156">
        <v>0.42209999999999998</v>
      </c>
      <c r="J67" s="156">
        <v>0.439</v>
      </c>
      <c r="K67" s="155">
        <v>0.41920000000000002</v>
      </c>
      <c r="L67" s="156">
        <v>0.4002</v>
      </c>
      <c r="M67" s="156">
        <v>0.439</v>
      </c>
    </row>
    <row r="68" spans="1:13">
      <c r="A68" s="162" t="s">
        <v>223</v>
      </c>
      <c r="B68" s="155">
        <v>5.2299999999999999E-2</v>
      </c>
      <c r="C68" s="156">
        <v>5.1200000000000002E-2</v>
      </c>
      <c r="D68" s="156">
        <v>5.3499999999999999E-2</v>
      </c>
      <c r="E68" s="155">
        <v>6.2799999999999995E-2</v>
      </c>
      <c r="F68" s="156">
        <v>6.3899999999999998E-2</v>
      </c>
      <c r="G68" s="156">
        <v>6.1609999999999998E-2</v>
      </c>
      <c r="H68" s="155">
        <v>6.0199999999999997E-2</v>
      </c>
      <c r="I68" s="156">
        <v>6.0600000000000001E-2</v>
      </c>
      <c r="J68" s="156">
        <v>5.9799999999999999E-2</v>
      </c>
      <c r="K68" s="155">
        <v>-5.0999999999999997E-2</v>
      </c>
      <c r="L68" s="156">
        <v>5.3699999999999998E-2</v>
      </c>
      <c r="M68" s="156">
        <v>-0.16070000000000001</v>
      </c>
    </row>
    <row r="69" spans="1:13">
      <c r="A69" s="164" t="s">
        <v>227</v>
      </c>
      <c r="B69" s="165">
        <v>0.879</v>
      </c>
      <c r="C69" s="166">
        <v>0.88349999999999995</v>
      </c>
      <c r="D69" s="166">
        <v>0.87439999999999996</v>
      </c>
      <c r="E69" s="165">
        <v>0.87619999999999998</v>
      </c>
      <c r="F69" s="166">
        <v>0.87070000000000003</v>
      </c>
      <c r="G69" s="166">
        <v>0.88192999999999999</v>
      </c>
      <c r="H69" s="165">
        <v>0.86570000000000003</v>
      </c>
      <c r="I69" s="166">
        <v>0.94010000000000005</v>
      </c>
      <c r="J69" s="166">
        <v>0.7873</v>
      </c>
      <c r="K69" s="165">
        <v>0.88370000000000004</v>
      </c>
      <c r="L69" s="166">
        <v>0.79479999999999995</v>
      </c>
      <c r="M69" s="166">
        <v>0.97660000000000002</v>
      </c>
    </row>
    <row r="70" spans="1:13">
      <c r="A70" s="147"/>
      <c r="B70" s="167" t="s">
        <v>40</v>
      </c>
      <c r="C70" s="168" t="s">
        <v>40</v>
      </c>
      <c r="D70" s="168" t="s">
        <v>40</v>
      </c>
      <c r="E70" s="167" t="s">
        <v>40</v>
      </c>
      <c r="F70" s="168" t="s">
        <v>40</v>
      </c>
      <c r="G70" s="168" t="s">
        <v>40</v>
      </c>
      <c r="H70" s="167"/>
      <c r="I70" s="168"/>
      <c r="J70" s="168"/>
      <c r="K70" s="167"/>
      <c r="L70" s="168"/>
      <c r="M70" s="168"/>
    </row>
    <row r="71" spans="1:13">
      <c r="A71" s="144" t="s">
        <v>185</v>
      </c>
      <c r="B71" s="169" t="s">
        <v>40</v>
      </c>
      <c r="C71" s="170" t="s">
        <v>40</v>
      </c>
      <c r="D71" s="170" t="s">
        <v>40</v>
      </c>
      <c r="E71" s="169" t="s">
        <v>40</v>
      </c>
      <c r="F71" s="170" t="s">
        <v>40</v>
      </c>
      <c r="G71" s="170" t="s">
        <v>40</v>
      </c>
      <c r="H71" s="169"/>
      <c r="I71" s="170"/>
      <c r="J71" s="170"/>
      <c r="K71" s="169"/>
      <c r="L71" s="170"/>
      <c r="M71" s="170"/>
    </row>
    <row r="72" spans="1:13">
      <c r="A72" s="162" t="s">
        <v>194</v>
      </c>
      <c r="B72" s="167">
        <v>233898000</v>
      </c>
      <c r="C72" s="168">
        <v>102997000</v>
      </c>
      <c r="D72" s="168">
        <v>130901000</v>
      </c>
      <c r="E72" s="167">
        <v>222528000</v>
      </c>
      <c r="F72" s="168">
        <v>99773000</v>
      </c>
      <c r="G72" s="168">
        <v>122755000</v>
      </c>
      <c r="H72" s="167">
        <v>207234000</v>
      </c>
      <c r="I72" s="168">
        <v>94054000</v>
      </c>
      <c r="J72" s="168">
        <v>113180000</v>
      </c>
      <c r="K72" s="167">
        <v>187025000</v>
      </c>
      <c r="L72" s="168">
        <v>83166000</v>
      </c>
      <c r="M72" s="168">
        <v>103858000</v>
      </c>
    </row>
    <row r="73" spans="1:13">
      <c r="A73" s="162" t="s">
        <v>219</v>
      </c>
      <c r="B73" s="155">
        <v>0.36969999999999997</v>
      </c>
      <c r="C73" s="156">
        <v>0.43859999999999999</v>
      </c>
      <c r="D73" s="156">
        <v>0.2984</v>
      </c>
      <c r="E73" s="155">
        <v>0.45390000000000003</v>
      </c>
      <c r="F73" s="156">
        <v>0.52629999999999999</v>
      </c>
      <c r="G73" s="156">
        <v>0.37730000000000002</v>
      </c>
      <c r="H73" s="155">
        <v>0.35449999999999998</v>
      </c>
      <c r="I73" s="156">
        <v>0.23830000000000001</v>
      </c>
      <c r="J73" s="156">
        <v>0.47789999999999999</v>
      </c>
      <c r="K73" s="155">
        <v>0.44800000000000001</v>
      </c>
      <c r="L73" s="156">
        <v>0.60719999999999996</v>
      </c>
      <c r="M73" s="156">
        <v>0.2873</v>
      </c>
    </row>
    <row r="74" spans="1:13">
      <c r="A74" s="162" t="s">
        <v>222</v>
      </c>
      <c r="B74" s="155">
        <v>0.43959999999999999</v>
      </c>
      <c r="C74" s="156">
        <v>0.41189999999999999</v>
      </c>
      <c r="D74" s="156">
        <v>0.46820000000000001</v>
      </c>
      <c r="E74" s="155">
        <v>0.43559999999999999</v>
      </c>
      <c r="F74" s="156">
        <v>0.40710000000000002</v>
      </c>
      <c r="G74" s="156">
        <v>0.4657</v>
      </c>
      <c r="H74" s="155">
        <v>0.44030000000000002</v>
      </c>
      <c r="I74" s="156">
        <v>0.41980000000000001</v>
      </c>
      <c r="J74" s="156">
        <v>0.46210000000000001</v>
      </c>
      <c r="K74" s="155">
        <v>0.43419999999999997</v>
      </c>
      <c r="L74" s="156">
        <v>0.41839999999999999</v>
      </c>
      <c r="M74" s="156">
        <v>0.4501</v>
      </c>
    </row>
    <row r="75" spans="1:13">
      <c r="A75" s="162" t="s">
        <v>223</v>
      </c>
      <c r="B75" s="155">
        <v>2.0199999999999999E-2</v>
      </c>
      <c r="C75" s="156">
        <v>2.0299999999999999E-2</v>
      </c>
      <c r="D75" s="156">
        <v>2.01E-2</v>
      </c>
      <c r="E75" s="155">
        <v>3.3799999999999997E-2</v>
      </c>
      <c r="F75" s="156">
        <v>3.5099999999999999E-2</v>
      </c>
      <c r="G75" s="156">
        <v>3.2280000000000003E-2</v>
      </c>
      <c r="H75" s="155">
        <v>1.7399999999999999E-2</v>
      </c>
      <c r="I75" s="156">
        <v>2.9700000000000001E-2</v>
      </c>
      <c r="J75" s="156">
        <v>4.4000000000000003E-3</v>
      </c>
      <c r="K75" s="155">
        <v>1.18E-2</v>
      </c>
      <c r="L75" s="156">
        <v>-2.5899999999999999E-2</v>
      </c>
      <c r="M75" s="156">
        <v>4.99E-2</v>
      </c>
    </row>
    <row r="76" spans="1:13">
      <c r="A76" s="164" t="s">
        <v>228</v>
      </c>
      <c r="B76" s="165">
        <v>0.82940000000000003</v>
      </c>
      <c r="C76" s="166">
        <v>0.87070000000000003</v>
      </c>
      <c r="D76" s="166">
        <v>0.78659999999999997</v>
      </c>
      <c r="E76" s="165">
        <v>0.92320000000000002</v>
      </c>
      <c r="F76" s="166">
        <v>0.96860000000000002</v>
      </c>
      <c r="G76" s="166">
        <v>0.87527999999999995</v>
      </c>
      <c r="H76" s="165">
        <v>0.81220000000000003</v>
      </c>
      <c r="I76" s="166">
        <v>0.68779999999999997</v>
      </c>
      <c r="J76" s="166">
        <v>0.94440000000000002</v>
      </c>
      <c r="K76" s="165">
        <v>0.89410000000000001</v>
      </c>
      <c r="L76" s="166">
        <v>0.99980000000000002</v>
      </c>
      <c r="M76" s="166">
        <v>0.78739999999999999</v>
      </c>
    </row>
    <row r="77" spans="1:13">
      <c r="G77" s="7" t="s">
        <v>40</v>
      </c>
    </row>
    <row r="78" spans="1:13">
      <c r="G78" s="7" t="s">
        <v>40</v>
      </c>
    </row>
    <row r="79" spans="1:13">
      <c r="G79" s="7" t="s">
        <v>40</v>
      </c>
    </row>
    <row r="80" spans="1:13">
      <c r="G80" s="7" t="s">
        <v>40</v>
      </c>
    </row>
    <row r="81" spans="7:7">
      <c r="G81" s="7" t="s">
        <v>40</v>
      </c>
    </row>
    <row r="82" spans="7:7">
      <c r="G82" s="7" t="s">
        <v>40</v>
      </c>
    </row>
    <row r="83" spans="7:7">
      <c r="G83" s="7" t="s">
        <v>40</v>
      </c>
    </row>
    <row r="84" spans="7:7">
      <c r="G84" s="7" t="s">
        <v>40</v>
      </c>
    </row>
    <row r="85" spans="7:7">
      <c r="G85" s="7" t="s">
        <v>40</v>
      </c>
    </row>
    <row r="86" spans="7:7">
      <c r="G86" s="7" t="s">
        <v>40</v>
      </c>
    </row>
    <row r="87" spans="7:7">
      <c r="G87" s="7" t="s">
        <v>40</v>
      </c>
    </row>
    <row r="88" spans="7:7">
      <c r="G88" s="7" t="s">
        <v>40</v>
      </c>
    </row>
    <row r="89" spans="7:7">
      <c r="G89" s="7" t="s">
        <v>40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1" orientation="landscape" r:id="rId1"/>
  <headerFooter>
    <oddHeader>&amp;R&amp;D  &amp;T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68A6-8AAE-4126-BB76-CA4EE0D7A607}">
  <sheetPr codeName="Sheet13">
    <tabColor theme="5" tint="0.79998168889431442"/>
    <pageSetUpPr fitToPage="1"/>
  </sheetPr>
  <dimension ref="A1:M90"/>
  <sheetViews>
    <sheetView showGridLines="0" zoomScaleNormal="100" zoomScaleSheetLayoutView="130" workbookViewId="0"/>
  </sheetViews>
  <sheetFormatPr defaultColWidth="9.28515625" defaultRowHeight="11.25"/>
  <cols>
    <col min="1" max="1" width="32.85546875" style="7" customWidth="1"/>
    <col min="2" max="13" width="15.7109375" style="7" customWidth="1"/>
    <col min="14" max="16384" width="9.28515625" style="7"/>
  </cols>
  <sheetData>
    <row r="1" spans="1:13" ht="12" thickBot="1">
      <c r="A1" s="171" t="s">
        <v>243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12" thickTop="1">
      <c r="A2" s="173" t="s">
        <v>75</v>
      </c>
      <c r="B2" s="174" t="s">
        <v>22</v>
      </c>
      <c r="C2" s="174" t="s">
        <v>23</v>
      </c>
      <c r="D2" s="174" t="s">
        <v>24</v>
      </c>
      <c r="E2" s="174" t="s">
        <v>25</v>
      </c>
      <c r="F2" s="174" t="s">
        <v>26</v>
      </c>
      <c r="G2" s="174" t="s">
        <v>27</v>
      </c>
      <c r="H2" s="174" t="s">
        <v>28</v>
      </c>
      <c r="I2" s="174" t="s">
        <v>29</v>
      </c>
      <c r="J2" s="174" t="s">
        <v>30</v>
      </c>
      <c r="K2" s="174" t="s">
        <v>31</v>
      </c>
      <c r="L2" s="175" t="s">
        <v>32</v>
      </c>
      <c r="M2" s="175" t="s">
        <v>33</v>
      </c>
    </row>
    <row r="3" spans="1:13">
      <c r="A3" s="176" t="s">
        <v>244</v>
      </c>
      <c r="B3" s="177">
        <v>241262000</v>
      </c>
      <c r="C3" s="177">
        <v>126218000</v>
      </c>
      <c r="D3" s="177">
        <v>115044000</v>
      </c>
      <c r="E3" s="177">
        <v>203458000</v>
      </c>
      <c r="F3" s="177">
        <v>102429000</v>
      </c>
      <c r="G3" s="177">
        <v>101029000</v>
      </c>
      <c r="H3" s="177">
        <v>144124000</v>
      </c>
      <c r="I3" s="177">
        <v>96724000</v>
      </c>
      <c r="J3" s="177">
        <v>47400000</v>
      </c>
      <c r="K3" s="177">
        <v>115221000</v>
      </c>
      <c r="L3" s="177">
        <v>9182000</v>
      </c>
      <c r="M3" s="178">
        <v>106038000</v>
      </c>
    </row>
    <row r="4" spans="1:13">
      <c r="A4" s="179"/>
      <c r="B4" s="180" t="s">
        <v>40</v>
      </c>
      <c r="C4" s="181" t="s">
        <v>40</v>
      </c>
      <c r="D4" s="181" t="s">
        <v>40</v>
      </c>
      <c r="E4" s="180" t="s">
        <v>40</v>
      </c>
      <c r="F4" s="181" t="s">
        <v>40</v>
      </c>
      <c r="G4" s="181" t="s">
        <v>40</v>
      </c>
      <c r="H4" s="180"/>
      <c r="I4" s="181"/>
      <c r="J4" s="181"/>
      <c r="K4" s="180"/>
      <c r="L4" s="181"/>
      <c r="M4" s="181"/>
    </row>
    <row r="5" spans="1:13">
      <c r="A5" s="171" t="s">
        <v>233</v>
      </c>
      <c r="B5" s="177">
        <v>101888000</v>
      </c>
      <c r="C5" s="177">
        <v>52425000</v>
      </c>
      <c r="D5" s="177">
        <v>49463000</v>
      </c>
      <c r="E5" s="177">
        <v>84572000</v>
      </c>
      <c r="F5" s="177">
        <v>43643000</v>
      </c>
      <c r="G5" s="177">
        <v>40929000</v>
      </c>
      <c r="H5" s="177">
        <v>60336000</v>
      </c>
      <c r="I5" s="177">
        <v>31869000</v>
      </c>
      <c r="J5" s="177">
        <v>28467000</v>
      </c>
      <c r="K5" s="177">
        <v>27676000</v>
      </c>
      <c r="L5" s="177">
        <v>4398000</v>
      </c>
      <c r="M5" s="177">
        <v>23278000</v>
      </c>
    </row>
    <row r="6" spans="1:13">
      <c r="A6" s="182" t="s">
        <v>127</v>
      </c>
      <c r="B6" s="183" t="s">
        <v>40</v>
      </c>
      <c r="C6" s="184" t="s">
        <v>40</v>
      </c>
      <c r="D6" s="184" t="s">
        <v>40</v>
      </c>
      <c r="E6" s="183" t="s">
        <v>40</v>
      </c>
      <c r="F6" s="184" t="s">
        <v>40</v>
      </c>
      <c r="G6" s="184" t="s">
        <v>40</v>
      </c>
      <c r="H6" s="183"/>
      <c r="I6" s="184"/>
      <c r="J6" s="184"/>
      <c r="K6" s="183"/>
      <c r="L6" s="184"/>
      <c r="M6" s="184"/>
    </row>
    <row r="7" spans="1:13">
      <c r="A7" s="185" t="s">
        <v>157</v>
      </c>
      <c r="B7" s="183">
        <v>49121000</v>
      </c>
      <c r="C7" s="184">
        <v>28222000</v>
      </c>
      <c r="D7" s="184">
        <v>20899000</v>
      </c>
      <c r="E7" s="183">
        <v>34259000</v>
      </c>
      <c r="F7" s="184">
        <v>18041000</v>
      </c>
      <c r="G7" s="184">
        <v>16218000</v>
      </c>
      <c r="H7" s="183">
        <v>25604000</v>
      </c>
      <c r="I7" s="184">
        <v>12001000</v>
      </c>
      <c r="J7" s="184">
        <v>13603000</v>
      </c>
      <c r="K7" s="183">
        <v>30776000</v>
      </c>
      <c r="L7" s="184">
        <v>13300000</v>
      </c>
      <c r="M7" s="184">
        <v>17475000</v>
      </c>
    </row>
    <row r="8" spans="1:13">
      <c r="A8" s="185" t="s">
        <v>158</v>
      </c>
      <c r="B8" s="183">
        <v>65035000</v>
      </c>
      <c r="C8" s="184">
        <v>30823000</v>
      </c>
      <c r="D8" s="184">
        <v>34212000</v>
      </c>
      <c r="E8" s="183">
        <v>75376000</v>
      </c>
      <c r="F8" s="184">
        <v>46413000</v>
      </c>
      <c r="G8" s="184">
        <v>28963000</v>
      </c>
      <c r="H8" s="183">
        <v>39964000</v>
      </c>
      <c r="I8" s="184">
        <v>22722000</v>
      </c>
      <c r="J8" s="184">
        <v>17242000</v>
      </c>
      <c r="K8" s="183">
        <v>41456000</v>
      </c>
      <c r="L8" s="184">
        <v>23599000</v>
      </c>
      <c r="M8" s="184">
        <v>17857000</v>
      </c>
    </row>
    <row r="9" spans="1:13">
      <c r="A9" s="185" t="s">
        <v>159</v>
      </c>
      <c r="B9" s="183">
        <v>-25202000</v>
      </c>
      <c r="C9" s="184">
        <v>-11302000</v>
      </c>
      <c r="D9" s="184">
        <v>-13900000</v>
      </c>
      <c r="E9" s="183">
        <v>-28266000</v>
      </c>
      <c r="F9" s="184">
        <v>-14599000</v>
      </c>
      <c r="G9" s="184">
        <v>-13667000</v>
      </c>
      <c r="H9" s="183">
        <v>-27944000</v>
      </c>
      <c r="I9" s="184">
        <v>-13896000</v>
      </c>
      <c r="J9" s="184">
        <v>-14048000</v>
      </c>
      <c r="K9" s="183">
        <v>-27028000</v>
      </c>
      <c r="L9" s="184">
        <v>-13172000</v>
      </c>
      <c r="M9" s="184">
        <v>-13855000</v>
      </c>
    </row>
    <row r="10" spans="1:13">
      <c r="A10" s="185" t="s">
        <v>160</v>
      </c>
      <c r="B10" s="183">
        <v>-4642000</v>
      </c>
      <c r="C10" s="184">
        <v>-226000</v>
      </c>
      <c r="D10" s="184">
        <v>-4416000</v>
      </c>
      <c r="E10" s="183">
        <v>-13185000</v>
      </c>
      <c r="F10" s="184">
        <v>-8320000</v>
      </c>
      <c r="G10" s="184">
        <v>-4865000</v>
      </c>
      <c r="H10" s="183">
        <v>964000</v>
      </c>
      <c r="I10" s="184">
        <v>1422000</v>
      </c>
      <c r="J10" s="184">
        <v>-458000</v>
      </c>
      <c r="K10" s="183">
        <v>-799000</v>
      </c>
      <c r="L10" s="184">
        <v>-1488000</v>
      </c>
      <c r="M10" s="184">
        <v>689000</v>
      </c>
    </row>
    <row r="11" spans="1:13">
      <c r="A11" s="186" t="s">
        <v>161</v>
      </c>
      <c r="B11" s="187">
        <v>84312000</v>
      </c>
      <c r="C11" s="188">
        <v>47517000</v>
      </c>
      <c r="D11" s="188">
        <v>36795000</v>
      </c>
      <c r="E11" s="187">
        <v>68184000</v>
      </c>
      <c r="F11" s="188">
        <v>41535000</v>
      </c>
      <c r="G11" s="188">
        <v>26649000</v>
      </c>
      <c r="H11" s="187">
        <v>38588000</v>
      </c>
      <c r="I11" s="188">
        <v>22249000</v>
      </c>
      <c r="J11" s="188">
        <v>16339000</v>
      </c>
      <c r="K11" s="187">
        <v>44405000</v>
      </c>
      <c r="L11" s="188">
        <v>22238000</v>
      </c>
      <c r="M11" s="188">
        <v>22166000</v>
      </c>
    </row>
    <row r="12" spans="1:13">
      <c r="A12" s="182" t="s">
        <v>162</v>
      </c>
      <c r="B12" s="189">
        <v>27129000</v>
      </c>
      <c r="C12" s="190">
        <v>12406000</v>
      </c>
      <c r="D12" s="190">
        <v>14723000</v>
      </c>
      <c r="E12" s="189">
        <v>28318000</v>
      </c>
      <c r="F12" s="190">
        <v>14633000</v>
      </c>
      <c r="G12" s="190">
        <v>13685000</v>
      </c>
      <c r="H12" s="189">
        <v>23689000</v>
      </c>
      <c r="I12" s="190">
        <v>9726000</v>
      </c>
      <c r="J12" s="190">
        <v>13963000</v>
      </c>
      <c r="K12" s="189">
        <v>22156000</v>
      </c>
      <c r="L12" s="190">
        <v>17201000</v>
      </c>
      <c r="M12" s="190">
        <v>4955000</v>
      </c>
    </row>
    <row r="13" spans="1:13">
      <c r="A13" s="182" t="s">
        <v>163</v>
      </c>
      <c r="B13" s="189">
        <v>0</v>
      </c>
      <c r="C13" s="190">
        <v>0</v>
      </c>
      <c r="D13" s="190">
        <v>0</v>
      </c>
      <c r="E13" s="189">
        <v>0</v>
      </c>
      <c r="F13" s="190">
        <v>0</v>
      </c>
      <c r="G13" s="190">
        <v>0</v>
      </c>
      <c r="H13" s="189">
        <v>0</v>
      </c>
      <c r="I13" s="190">
        <v>0</v>
      </c>
      <c r="J13" s="190">
        <v>0</v>
      </c>
      <c r="K13" s="189">
        <v>0</v>
      </c>
      <c r="L13" s="190">
        <v>0</v>
      </c>
      <c r="M13" s="190">
        <v>0</v>
      </c>
    </row>
    <row r="14" spans="1:13">
      <c r="A14" s="186" t="s">
        <v>164</v>
      </c>
      <c r="B14" s="187">
        <v>111441000</v>
      </c>
      <c r="C14" s="188">
        <v>59923000</v>
      </c>
      <c r="D14" s="188">
        <v>51518000</v>
      </c>
      <c r="E14" s="187">
        <v>96502000</v>
      </c>
      <c r="F14" s="188">
        <v>56168000</v>
      </c>
      <c r="G14" s="188">
        <v>40334000</v>
      </c>
      <c r="H14" s="187">
        <f t="shared" ref="H14:M14" si="0">H11+H12+H13</f>
        <v>62277000</v>
      </c>
      <c r="I14" s="188">
        <f t="shared" si="0"/>
        <v>31975000</v>
      </c>
      <c r="J14" s="188">
        <f t="shared" si="0"/>
        <v>30302000</v>
      </c>
      <c r="K14" s="187">
        <f t="shared" si="0"/>
        <v>66561000</v>
      </c>
      <c r="L14" s="188">
        <f t="shared" si="0"/>
        <v>39439000</v>
      </c>
      <c r="M14" s="188">
        <f t="shared" si="0"/>
        <v>27121000</v>
      </c>
    </row>
    <row r="15" spans="1:13">
      <c r="A15" s="182" t="s">
        <v>165</v>
      </c>
      <c r="B15" s="189">
        <v>25039000</v>
      </c>
      <c r="C15" s="190">
        <v>11839000</v>
      </c>
      <c r="D15" s="190">
        <v>13200000</v>
      </c>
      <c r="E15" s="189">
        <v>20713000</v>
      </c>
      <c r="F15" s="190">
        <v>4535000</v>
      </c>
      <c r="G15" s="190">
        <v>16178000</v>
      </c>
      <c r="H15" s="189">
        <v>23190000</v>
      </c>
      <c r="I15" s="190">
        <v>12790000</v>
      </c>
      <c r="J15" s="190">
        <v>10400000</v>
      </c>
      <c r="K15" s="189">
        <v>-25665000</v>
      </c>
      <c r="L15" s="190">
        <v>-30200000</v>
      </c>
      <c r="M15" s="190">
        <v>4535335</v>
      </c>
    </row>
    <row r="16" spans="1:13">
      <c r="A16" s="182" t="s">
        <v>166</v>
      </c>
      <c r="B16" s="189">
        <v>-34592000</v>
      </c>
      <c r="C16" s="190">
        <v>-19337000</v>
      </c>
      <c r="D16" s="190">
        <v>-15255000</v>
      </c>
      <c r="E16" s="189">
        <v>-32643000</v>
      </c>
      <c r="F16" s="190">
        <v>-17060000</v>
      </c>
      <c r="G16" s="190">
        <v>-15583000</v>
      </c>
      <c r="H16" s="189">
        <v>-25131000</v>
      </c>
      <c r="I16" s="190">
        <v>-12896000</v>
      </c>
      <c r="J16" s="190">
        <v>-12235000</v>
      </c>
      <c r="K16" s="189">
        <v>-13219000</v>
      </c>
      <c r="L16" s="190">
        <v>-4840000</v>
      </c>
      <c r="M16" s="190">
        <v>-8378000</v>
      </c>
    </row>
    <row r="17" spans="1:13">
      <c r="A17" s="186" t="s">
        <v>234</v>
      </c>
      <c r="B17" s="187">
        <v>101888000</v>
      </c>
      <c r="C17" s="188">
        <v>52425000</v>
      </c>
      <c r="D17" s="188">
        <v>49463000</v>
      </c>
      <c r="E17" s="187">
        <v>84572000</v>
      </c>
      <c r="F17" s="188">
        <v>43643000</v>
      </c>
      <c r="G17" s="188">
        <v>40929000</v>
      </c>
      <c r="H17" s="187">
        <v>60336000</v>
      </c>
      <c r="I17" s="188">
        <v>31869000</v>
      </c>
      <c r="J17" s="188">
        <v>28467000</v>
      </c>
      <c r="K17" s="187">
        <v>27676000</v>
      </c>
      <c r="L17" s="188">
        <v>4398000</v>
      </c>
      <c r="M17" s="188">
        <v>23278000</v>
      </c>
    </row>
    <row r="18" spans="1:13">
      <c r="A18" s="182"/>
      <c r="B18" s="183" t="s">
        <v>40</v>
      </c>
      <c r="C18" s="473" t="s">
        <v>40</v>
      </c>
      <c r="D18" s="473" t="s">
        <v>40</v>
      </c>
      <c r="E18" s="183"/>
      <c r="F18" s="184"/>
      <c r="G18" s="473"/>
      <c r="H18" s="183"/>
      <c r="I18" s="184"/>
      <c r="J18" s="184"/>
      <c r="K18" s="183"/>
      <c r="L18" s="184"/>
      <c r="M18" s="184"/>
    </row>
    <row r="19" spans="1:13">
      <c r="A19" s="182" t="s">
        <v>168</v>
      </c>
      <c r="B19" s="183" t="s">
        <v>40</v>
      </c>
      <c r="C19" s="184" t="s">
        <v>40</v>
      </c>
      <c r="D19" s="184" t="s">
        <v>40</v>
      </c>
      <c r="E19" s="183" t="s">
        <v>40</v>
      </c>
      <c r="F19" s="184" t="s">
        <v>40</v>
      </c>
      <c r="G19" s="184" t="s">
        <v>40</v>
      </c>
      <c r="H19" s="183"/>
      <c r="I19" s="184"/>
      <c r="J19" s="184"/>
      <c r="K19" s="183"/>
      <c r="L19" s="184"/>
      <c r="M19" s="184"/>
    </row>
    <row r="20" spans="1:13">
      <c r="A20" s="185" t="s">
        <v>157</v>
      </c>
      <c r="B20" s="183">
        <v>49121000</v>
      </c>
      <c r="C20" s="184">
        <v>28222000</v>
      </c>
      <c r="D20" s="184">
        <v>20899000</v>
      </c>
      <c r="E20" s="183">
        <v>34259000</v>
      </c>
      <c r="F20" s="184">
        <v>18041000</v>
      </c>
      <c r="G20" s="184">
        <v>16218000</v>
      </c>
      <c r="H20" s="183">
        <v>25604000</v>
      </c>
      <c r="I20" s="184">
        <v>12001000</v>
      </c>
      <c r="J20" s="184">
        <v>13603000</v>
      </c>
      <c r="K20" s="183">
        <v>30776000</v>
      </c>
      <c r="L20" s="184">
        <v>13300000</v>
      </c>
      <c r="M20" s="184">
        <v>17475000</v>
      </c>
    </row>
    <row r="21" spans="1:13">
      <c r="A21" s="185" t="s">
        <v>158</v>
      </c>
      <c r="B21" s="183">
        <v>65035000</v>
      </c>
      <c r="C21" s="184">
        <v>30823000</v>
      </c>
      <c r="D21" s="184">
        <v>34212000</v>
      </c>
      <c r="E21" s="183">
        <v>75376000</v>
      </c>
      <c r="F21" s="184">
        <v>46413000</v>
      </c>
      <c r="G21" s="184">
        <v>28963000</v>
      </c>
      <c r="H21" s="183">
        <v>39964000</v>
      </c>
      <c r="I21" s="184">
        <v>22722000</v>
      </c>
      <c r="J21" s="184">
        <v>17242000</v>
      </c>
      <c r="K21" s="183">
        <v>41456000</v>
      </c>
      <c r="L21" s="184">
        <v>23599000</v>
      </c>
      <c r="M21" s="184">
        <v>17857000</v>
      </c>
    </row>
    <row r="22" spans="1:13">
      <c r="A22" s="185" t="s">
        <v>159</v>
      </c>
      <c r="B22" s="183">
        <v>-19715000</v>
      </c>
      <c r="C22" s="184">
        <v>-8420000</v>
      </c>
      <c r="D22" s="184">
        <v>-11295000</v>
      </c>
      <c r="E22" s="183">
        <v>-22908000</v>
      </c>
      <c r="F22" s="184">
        <v>-11720000</v>
      </c>
      <c r="G22" s="184">
        <v>-11188000</v>
      </c>
      <c r="H22" s="183">
        <v>-21161000</v>
      </c>
      <c r="I22" s="184">
        <v>-10276000</v>
      </c>
      <c r="J22" s="184">
        <v>-10885000</v>
      </c>
      <c r="K22" s="183">
        <v>-21315000</v>
      </c>
      <c r="L22" s="184">
        <v>-10254000</v>
      </c>
      <c r="M22" s="184">
        <v>-11060000</v>
      </c>
    </row>
    <row r="23" spans="1:13">
      <c r="A23" s="185" t="s">
        <v>160</v>
      </c>
      <c r="B23" s="183">
        <v>-4655000</v>
      </c>
      <c r="C23" s="184">
        <v>-227000</v>
      </c>
      <c r="D23" s="184">
        <v>-4428000</v>
      </c>
      <c r="E23" s="183">
        <v>-13185000</v>
      </c>
      <c r="F23" s="184">
        <v>-8320000</v>
      </c>
      <c r="G23" s="184">
        <v>-4865000</v>
      </c>
      <c r="H23" s="183">
        <v>964000</v>
      </c>
      <c r="I23" s="184">
        <v>1422000</v>
      </c>
      <c r="J23" s="184">
        <v>-458000</v>
      </c>
      <c r="K23" s="183">
        <v>-799000</v>
      </c>
      <c r="L23" s="184">
        <v>-1488000</v>
      </c>
      <c r="M23" s="184">
        <v>689000</v>
      </c>
    </row>
    <row r="24" spans="1:13">
      <c r="A24" s="182" t="s">
        <v>161</v>
      </c>
      <c r="B24" s="189">
        <v>89786000</v>
      </c>
      <c r="C24" s="190">
        <v>50398000</v>
      </c>
      <c r="D24" s="190">
        <v>39388000</v>
      </c>
      <c r="E24" s="189">
        <v>73542000</v>
      </c>
      <c r="F24" s="190">
        <v>44414000</v>
      </c>
      <c r="G24" s="190">
        <v>29128000</v>
      </c>
      <c r="H24" s="189">
        <v>45371000</v>
      </c>
      <c r="I24" s="190">
        <v>25869000</v>
      </c>
      <c r="J24" s="190">
        <v>19502000</v>
      </c>
      <c r="K24" s="189">
        <v>50118000</v>
      </c>
      <c r="L24" s="190">
        <v>25157000</v>
      </c>
      <c r="M24" s="190">
        <v>24961000</v>
      </c>
    </row>
    <row r="25" spans="1:13">
      <c r="A25" s="182" t="s">
        <v>162</v>
      </c>
      <c r="B25" s="189">
        <v>16121000</v>
      </c>
      <c r="C25" s="190">
        <v>6965000</v>
      </c>
      <c r="D25" s="190">
        <v>9156000</v>
      </c>
      <c r="E25" s="189">
        <v>17394000</v>
      </c>
      <c r="F25" s="190">
        <v>9644000</v>
      </c>
      <c r="G25" s="190">
        <v>7750000</v>
      </c>
      <c r="H25" s="189">
        <v>12310000</v>
      </c>
      <c r="I25" s="190">
        <v>4049000</v>
      </c>
      <c r="J25" s="190">
        <v>8261000</v>
      </c>
      <c r="K25" s="189">
        <v>10136000</v>
      </c>
      <c r="L25" s="190">
        <v>11167000</v>
      </c>
      <c r="M25" s="190">
        <v>-1031000</v>
      </c>
    </row>
    <row r="26" spans="1:13">
      <c r="A26" s="182" t="s">
        <v>163</v>
      </c>
      <c r="B26" s="189">
        <v>0</v>
      </c>
      <c r="C26" s="190">
        <v>0</v>
      </c>
      <c r="D26" s="190">
        <v>0</v>
      </c>
      <c r="E26" s="189">
        <v>0</v>
      </c>
      <c r="F26" s="190">
        <v>0</v>
      </c>
      <c r="G26" s="190">
        <v>0</v>
      </c>
      <c r="H26" s="189">
        <v>0</v>
      </c>
      <c r="I26" s="190">
        <v>0</v>
      </c>
      <c r="J26" s="190">
        <v>0</v>
      </c>
      <c r="K26" s="189">
        <v>0</v>
      </c>
      <c r="L26" s="190">
        <v>0</v>
      </c>
      <c r="M26" s="190">
        <v>0</v>
      </c>
    </row>
    <row r="27" spans="1:13">
      <c r="A27" s="186" t="s">
        <v>164</v>
      </c>
      <c r="B27" s="187">
        <v>105907000</v>
      </c>
      <c r="C27" s="188">
        <v>57363000</v>
      </c>
      <c r="D27" s="188">
        <v>48544000</v>
      </c>
      <c r="E27" s="187">
        <v>90936000</v>
      </c>
      <c r="F27" s="188">
        <v>54058000</v>
      </c>
      <c r="G27" s="188">
        <v>36878000</v>
      </c>
      <c r="H27" s="187">
        <f t="shared" ref="H27:M27" si="1">H24+H25+H26</f>
        <v>57681000</v>
      </c>
      <c r="I27" s="188">
        <f t="shared" si="1"/>
        <v>29918000</v>
      </c>
      <c r="J27" s="188">
        <f t="shared" si="1"/>
        <v>27763000</v>
      </c>
      <c r="K27" s="187">
        <f t="shared" si="1"/>
        <v>60254000</v>
      </c>
      <c r="L27" s="188">
        <f t="shared" si="1"/>
        <v>36324000</v>
      </c>
      <c r="M27" s="188">
        <f t="shared" si="1"/>
        <v>23930000</v>
      </c>
    </row>
    <row r="28" spans="1:13">
      <c r="A28" s="182"/>
      <c r="B28" s="183" t="s">
        <v>40</v>
      </c>
      <c r="C28" s="184" t="s">
        <v>40</v>
      </c>
      <c r="D28" s="184" t="s">
        <v>40</v>
      </c>
      <c r="E28" s="183" t="s">
        <v>40</v>
      </c>
      <c r="F28" s="184" t="s">
        <v>40</v>
      </c>
      <c r="G28" s="184" t="s">
        <v>40</v>
      </c>
      <c r="H28" s="183"/>
      <c r="I28" s="184"/>
      <c r="J28" s="184"/>
      <c r="K28" s="183"/>
      <c r="L28" s="184"/>
      <c r="M28" s="184"/>
    </row>
    <row r="29" spans="1:13">
      <c r="A29" s="182" t="s">
        <v>169</v>
      </c>
      <c r="B29" s="183" t="s">
        <v>40</v>
      </c>
      <c r="C29" s="184" t="s">
        <v>40</v>
      </c>
      <c r="D29" s="184" t="s">
        <v>40</v>
      </c>
      <c r="E29" s="183" t="s">
        <v>40</v>
      </c>
      <c r="F29" s="184" t="s">
        <v>40</v>
      </c>
      <c r="G29" s="184" t="s">
        <v>40</v>
      </c>
      <c r="H29" s="183"/>
      <c r="I29" s="184"/>
      <c r="J29" s="184"/>
      <c r="K29" s="183"/>
      <c r="L29" s="184"/>
      <c r="M29" s="184"/>
    </row>
    <row r="30" spans="1:13">
      <c r="A30" s="185" t="s">
        <v>157</v>
      </c>
      <c r="B30" s="183">
        <v>0</v>
      </c>
      <c r="C30" s="184">
        <v>0</v>
      </c>
      <c r="D30" s="184">
        <v>0</v>
      </c>
      <c r="E30" s="183">
        <v>0</v>
      </c>
      <c r="F30" s="184">
        <v>0</v>
      </c>
      <c r="G30" s="184">
        <v>0</v>
      </c>
      <c r="H30" s="183">
        <v>0</v>
      </c>
      <c r="I30" s="184">
        <v>0</v>
      </c>
      <c r="J30" s="184">
        <v>0</v>
      </c>
      <c r="K30" s="183">
        <v>0</v>
      </c>
      <c r="L30" s="184">
        <v>0</v>
      </c>
      <c r="M30" s="184">
        <v>0</v>
      </c>
    </row>
    <row r="31" spans="1:13">
      <c r="A31" s="185" t="s">
        <v>158</v>
      </c>
      <c r="B31" s="183">
        <v>0</v>
      </c>
      <c r="C31" s="184">
        <v>0</v>
      </c>
      <c r="D31" s="184">
        <v>0</v>
      </c>
      <c r="E31" s="183">
        <v>0</v>
      </c>
      <c r="F31" s="184">
        <v>0</v>
      </c>
      <c r="G31" s="184">
        <v>0</v>
      </c>
      <c r="H31" s="183">
        <v>0</v>
      </c>
      <c r="I31" s="184">
        <v>0</v>
      </c>
      <c r="J31" s="184">
        <v>0</v>
      </c>
      <c r="K31" s="183">
        <v>0</v>
      </c>
      <c r="L31" s="184">
        <v>0</v>
      </c>
      <c r="M31" s="184">
        <v>0</v>
      </c>
    </row>
    <row r="32" spans="1:13">
      <c r="A32" s="185" t="s">
        <v>159</v>
      </c>
      <c r="B32" s="183">
        <v>-5487000</v>
      </c>
      <c r="C32" s="184">
        <v>-2882000</v>
      </c>
      <c r="D32" s="184">
        <v>-2605000</v>
      </c>
      <c r="E32" s="183">
        <v>-5358000</v>
      </c>
      <c r="F32" s="184">
        <v>-2879000</v>
      </c>
      <c r="G32" s="184">
        <v>-2479000</v>
      </c>
      <c r="H32" s="183">
        <v>-6783000</v>
      </c>
      <c r="I32" s="184">
        <v>-3620000</v>
      </c>
      <c r="J32" s="184">
        <v>-3163000</v>
      </c>
      <c r="K32" s="183">
        <v>-5713000</v>
      </c>
      <c r="L32" s="184">
        <v>-2918000</v>
      </c>
      <c r="M32" s="184">
        <v>-2795000</v>
      </c>
    </row>
    <row r="33" spans="1:13">
      <c r="A33" s="185" t="s">
        <v>160</v>
      </c>
      <c r="B33" s="183">
        <v>13000</v>
      </c>
      <c r="C33" s="184">
        <v>1000</v>
      </c>
      <c r="D33" s="184">
        <v>12000</v>
      </c>
      <c r="E33" s="183">
        <v>0</v>
      </c>
      <c r="F33" s="184">
        <v>0</v>
      </c>
      <c r="G33" s="184">
        <v>0</v>
      </c>
      <c r="H33" s="183">
        <v>0</v>
      </c>
      <c r="I33" s="184">
        <v>0</v>
      </c>
      <c r="J33" s="184">
        <v>0</v>
      </c>
      <c r="K33" s="183">
        <v>0</v>
      </c>
      <c r="L33" s="184">
        <v>0</v>
      </c>
      <c r="M33" s="184">
        <v>0</v>
      </c>
    </row>
    <row r="34" spans="1:13">
      <c r="A34" s="182" t="s">
        <v>161</v>
      </c>
      <c r="B34" s="189">
        <v>-5474000</v>
      </c>
      <c r="C34" s="190">
        <v>-2881000</v>
      </c>
      <c r="D34" s="190">
        <v>-2593000</v>
      </c>
      <c r="E34" s="189">
        <v>-5358000</v>
      </c>
      <c r="F34" s="190">
        <v>-2879000</v>
      </c>
      <c r="G34" s="190">
        <v>-2479000</v>
      </c>
      <c r="H34" s="189">
        <v>-6783000</v>
      </c>
      <c r="I34" s="190">
        <v>-3620000</v>
      </c>
      <c r="J34" s="190">
        <v>-3163000</v>
      </c>
      <c r="K34" s="189">
        <v>-5713000</v>
      </c>
      <c r="L34" s="190">
        <v>-2918000</v>
      </c>
      <c r="M34" s="190">
        <v>-2795000</v>
      </c>
    </row>
    <row r="35" spans="1:13">
      <c r="A35" s="182" t="s">
        <v>162</v>
      </c>
      <c r="B35" s="189">
        <v>11008000</v>
      </c>
      <c r="C35" s="190">
        <v>5441000</v>
      </c>
      <c r="D35" s="190">
        <v>5567000</v>
      </c>
      <c r="E35" s="189">
        <v>10924000</v>
      </c>
      <c r="F35" s="190">
        <v>4989000</v>
      </c>
      <c r="G35" s="190">
        <v>5935000</v>
      </c>
      <c r="H35" s="189">
        <v>11379000</v>
      </c>
      <c r="I35" s="190">
        <v>5677000</v>
      </c>
      <c r="J35" s="190">
        <v>5702000</v>
      </c>
      <c r="K35" s="189">
        <v>12020000</v>
      </c>
      <c r="L35" s="190">
        <v>6033000</v>
      </c>
      <c r="M35" s="190">
        <v>5986000</v>
      </c>
    </row>
    <row r="36" spans="1:13">
      <c r="A36" s="182" t="s">
        <v>163</v>
      </c>
      <c r="B36" s="189">
        <v>0</v>
      </c>
      <c r="C36" s="190">
        <v>0</v>
      </c>
      <c r="D36" s="190">
        <v>0</v>
      </c>
      <c r="E36" s="189">
        <v>0</v>
      </c>
      <c r="F36" s="190">
        <v>0</v>
      </c>
      <c r="G36" s="190">
        <v>0</v>
      </c>
      <c r="H36" s="189">
        <v>0</v>
      </c>
      <c r="I36" s="190">
        <v>0</v>
      </c>
      <c r="J36" s="190">
        <v>0</v>
      </c>
      <c r="K36" s="189">
        <v>0</v>
      </c>
      <c r="L36" s="190">
        <v>0</v>
      </c>
      <c r="M36" s="190">
        <v>0</v>
      </c>
    </row>
    <row r="37" spans="1:13">
      <c r="A37" s="186" t="s">
        <v>164</v>
      </c>
      <c r="B37" s="187">
        <v>5534000</v>
      </c>
      <c r="C37" s="188">
        <v>2560000</v>
      </c>
      <c r="D37" s="188">
        <v>2974000</v>
      </c>
      <c r="E37" s="187">
        <v>5566000</v>
      </c>
      <c r="F37" s="188">
        <v>2110000</v>
      </c>
      <c r="G37" s="188">
        <v>3456000</v>
      </c>
      <c r="H37" s="187">
        <f t="shared" ref="H37:M37" si="2">H34+H35+H36</f>
        <v>4596000</v>
      </c>
      <c r="I37" s="188">
        <f t="shared" si="2"/>
        <v>2057000</v>
      </c>
      <c r="J37" s="188">
        <f t="shared" si="2"/>
        <v>2539000</v>
      </c>
      <c r="K37" s="187">
        <f t="shared" si="2"/>
        <v>6307000</v>
      </c>
      <c r="L37" s="188">
        <f t="shared" si="2"/>
        <v>3115000</v>
      </c>
      <c r="M37" s="188">
        <f t="shared" si="2"/>
        <v>3191000</v>
      </c>
    </row>
    <row r="38" spans="1:13">
      <c r="A38" s="182"/>
      <c r="B38" s="183" t="s">
        <v>40</v>
      </c>
      <c r="C38" s="184" t="s">
        <v>40</v>
      </c>
      <c r="D38" s="184" t="s">
        <v>40</v>
      </c>
      <c r="E38" s="183" t="s">
        <v>40</v>
      </c>
      <c r="F38" s="184" t="s">
        <v>40</v>
      </c>
      <c r="G38" s="184" t="s">
        <v>40</v>
      </c>
      <c r="H38" s="183"/>
      <c r="I38" s="184"/>
      <c r="J38" s="184"/>
      <c r="K38" s="183"/>
      <c r="L38" s="184"/>
      <c r="M38" s="184"/>
    </row>
    <row r="39" spans="1:13">
      <c r="A39" s="171" t="s">
        <v>235</v>
      </c>
      <c r="B39" s="177">
        <v>139374000</v>
      </c>
      <c r="C39" s="177">
        <v>73793000</v>
      </c>
      <c r="D39" s="177">
        <v>65581000</v>
      </c>
      <c r="E39" s="177">
        <v>118886000</v>
      </c>
      <c r="F39" s="177">
        <v>58786000</v>
      </c>
      <c r="G39" s="177">
        <v>60100000</v>
      </c>
      <c r="H39" s="177">
        <v>83788000</v>
      </c>
      <c r="I39" s="177">
        <v>64855000</v>
      </c>
      <c r="J39" s="177">
        <v>18933000</v>
      </c>
      <c r="K39" s="177">
        <v>87544000</v>
      </c>
      <c r="L39" s="177">
        <v>4784000</v>
      </c>
      <c r="M39" s="177">
        <v>82759000</v>
      </c>
    </row>
    <row r="40" spans="1:13">
      <c r="A40" s="182" t="s">
        <v>171</v>
      </c>
      <c r="B40" s="183" t="s">
        <v>40</v>
      </c>
      <c r="C40" s="184" t="s">
        <v>40</v>
      </c>
      <c r="D40" s="184" t="s">
        <v>40</v>
      </c>
      <c r="E40" s="183" t="s">
        <v>40</v>
      </c>
      <c r="F40" s="184" t="s">
        <v>40</v>
      </c>
      <c r="G40" s="184" t="s">
        <v>40</v>
      </c>
      <c r="H40" s="183"/>
      <c r="I40" s="184"/>
      <c r="J40" s="184"/>
      <c r="K40" s="183"/>
      <c r="L40" s="184"/>
      <c r="M40" s="184"/>
    </row>
    <row r="41" spans="1:13">
      <c r="A41" s="182" t="s">
        <v>172</v>
      </c>
      <c r="B41" s="189">
        <v>3592543000</v>
      </c>
      <c r="C41" s="190">
        <v>1987217000</v>
      </c>
      <c r="D41" s="190">
        <v>1605326000</v>
      </c>
      <c r="E41" s="189">
        <v>3226478000</v>
      </c>
      <c r="F41" s="190">
        <v>1675255000</v>
      </c>
      <c r="G41" s="190">
        <v>1551223000</v>
      </c>
      <c r="H41" s="189">
        <v>2495213000</v>
      </c>
      <c r="I41" s="190">
        <v>1321229000</v>
      </c>
      <c r="J41" s="190">
        <v>1173984000</v>
      </c>
      <c r="K41" s="189">
        <v>2438758000</v>
      </c>
      <c r="L41" s="190">
        <v>1214459000</v>
      </c>
      <c r="M41" s="190">
        <v>1224299000</v>
      </c>
    </row>
    <row r="42" spans="1:13">
      <c r="A42" s="185" t="s">
        <v>173</v>
      </c>
      <c r="B42" s="183">
        <v>-2280208000</v>
      </c>
      <c r="C42" s="184">
        <v>-1288105000</v>
      </c>
      <c r="D42" s="184">
        <v>-992103000</v>
      </c>
      <c r="E42" s="183">
        <v>-1967682000</v>
      </c>
      <c r="F42" s="184">
        <v>-999249000</v>
      </c>
      <c r="G42" s="184">
        <v>-968433000</v>
      </c>
      <c r="H42" s="183">
        <v>-1573590000</v>
      </c>
      <c r="I42" s="184">
        <v>-760027000</v>
      </c>
      <c r="J42" s="184">
        <v>-813563000</v>
      </c>
      <c r="K42" s="183">
        <v>-1601418000</v>
      </c>
      <c r="L42" s="184">
        <v>-861191000</v>
      </c>
      <c r="M42" s="184">
        <v>-740226000</v>
      </c>
    </row>
    <row r="43" spans="1:13">
      <c r="A43" s="191" t="s">
        <v>245</v>
      </c>
      <c r="B43" s="183">
        <v>40452000</v>
      </c>
      <c r="C43" s="184">
        <v>11559000</v>
      </c>
      <c r="D43" s="184">
        <v>28893000</v>
      </c>
      <c r="E43" s="183">
        <v>76202000</v>
      </c>
      <c r="F43" s="184">
        <v>27356000</v>
      </c>
      <c r="G43" s="184">
        <v>48846000</v>
      </c>
      <c r="H43" s="183">
        <v>172043000</v>
      </c>
      <c r="I43" s="184">
        <v>119652000</v>
      </c>
      <c r="J43" s="184">
        <v>90122000</v>
      </c>
      <c r="K43" s="183">
        <v>157248000</v>
      </c>
      <c r="L43" s="184">
        <v>61916000</v>
      </c>
      <c r="M43" s="184">
        <v>95332000</v>
      </c>
    </row>
    <row r="44" spans="1:13">
      <c r="A44" s="191" t="s">
        <v>175</v>
      </c>
      <c r="B44" s="183">
        <v>123879000</v>
      </c>
      <c r="C44" s="184">
        <v>67926000</v>
      </c>
      <c r="D44" s="184">
        <v>55953000</v>
      </c>
      <c r="E44" s="183">
        <v>104190000</v>
      </c>
      <c r="F44" s="184">
        <v>45943000</v>
      </c>
      <c r="G44" s="184">
        <v>58247000</v>
      </c>
      <c r="H44" s="183">
        <v>116930000</v>
      </c>
      <c r="I44" s="184"/>
      <c r="J44" s="184"/>
      <c r="K44" s="183"/>
      <c r="L44" s="184"/>
      <c r="M44" s="184"/>
    </row>
    <row r="45" spans="1:13">
      <c r="A45" s="192" t="s">
        <v>176</v>
      </c>
      <c r="B45" s="183">
        <v>-941449000</v>
      </c>
      <c r="C45" s="184">
        <v>-525461000</v>
      </c>
      <c r="D45" s="184">
        <v>-415988000</v>
      </c>
      <c r="E45" s="183">
        <v>-824913000</v>
      </c>
      <c r="F45" s="184">
        <v>-424122000</v>
      </c>
      <c r="G45" s="184">
        <v>-400791000</v>
      </c>
      <c r="H45" s="183">
        <v>-693874000</v>
      </c>
      <c r="I45" s="184">
        <v>-358195000</v>
      </c>
      <c r="J45" s="184">
        <v>-335679000</v>
      </c>
      <c r="K45" s="183">
        <v>-740743000</v>
      </c>
      <c r="L45" s="184">
        <v>-358324000</v>
      </c>
      <c r="M45" s="184">
        <v>-382419000</v>
      </c>
    </row>
    <row r="46" spans="1:13">
      <c r="A46" s="193" t="s">
        <v>177</v>
      </c>
      <c r="B46" s="183">
        <v>-155114000</v>
      </c>
      <c r="C46" s="184">
        <v>-64905000</v>
      </c>
      <c r="D46" s="184">
        <v>-90209000</v>
      </c>
      <c r="E46" s="183">
        <v>-265772000</v>
      </c>
      <c r="F46" s="184">
        <v>-159451000</v>
      </c>
      <c r="G46" s="184">
        <v>-106321000</v>
      </c>
      <c r="H46" s="183">
        <v>-125360000</v>
      </c>
      <c r="I46" s="184">
        <v>-122856000</v>
      </c>
      <c r="J46" s="184">
        <v>-2504000</v>
      </c>
      <c r="K46" s="183">
        <v>-134399000</v>
      </c>
      <c r="L46" s="184">
        <v>-55387000</v>
      </c>
      <c r="M46" s="184">
        <v>-79012000</v>
      </c>
    </row>
    <row r="47" spans="1:13">
      <c r="A47" s="186" t="s">
        <v>161</v>
      </c>
      <c r="B47" s="187">
        <v>215772000</v>
      </c>
      <c r="C47" s="188">
        <v>108746000</v>
      </c>
      <c r="D47" s="188">
        <v>107026000</v>
      </c>
      <c r="E47" s="187">
        <v>168111000</v>
      </c>
      <c r="F47" s="188">
        <v>92433000</v>
      </c>
      <c r="G47" s="188">
        <v>75678000</v>
      </c>
      <c r="H47" s="187">
        <v>102389000</v>
      </c>
      <c r="I47" s="188">
        <v>80151000</v>
      </c>
      <c r="J47" s="188">
        <v>22238000</v>
      </c>
      <c r="K47" s="187">
        <v>-37802000</v>
      </c>
      <c r="L47" s="188">
        <v>-60443000</v>
      </c>
      <c r="M47" s="188">
        <v>22642000</v>
      </c>
    </row>
    <row r="48" spans="1:13" hidden="1">
      <c r="A48" s="182"/>
      <c r="B48" s="189"/>
      <c r="C48" s="190"/>
      <c r="D48" s="190"/>
      <c r="E48" s="189"/>
      <c r="F48" s="190"/>
      <c r="G48" s="190"/>
      <c r="H48" s="189"/>
      <c r="I48" s="190"/>
      <c r="J48" s="190"/>
      <c r="K48" s="189"/>
      <c r="L48" s="190"/>
      <c r="M48" s="190"/>
    </row>
    <row r="49" spans="1:13">
      <c r="A49" s="192" t="s">
        <v>179</v>
      </c>
      <c r="B49" s="183">
        <v>-63355000</v>
      </c>
      <c r="C49" s="184">
        <v>-24755000</v>
      </c>
      <c r="D49" s="184">
        <v>-38600000</v>
      </c>
      <c r="E49" s="183">
        <v>-48316000</v>
      </c>
      <c r="F49" s="184">
        <v>-23081000</v>
      </c>
      <c r="G49" s="184">
        <v>-25235000</v>
      </c>
      <c r="H49" s="183">
        <v>-12882000</v>
      </c>
      <c r="I49" s="184">
        <v>-7822000</v>
      </c>
      <c r="J49" s="184">
        <v>-5060000</v>
      </c>
      <c r="K49" s="183">
        <v>45209000</v>
      </c>
      <c r="L49" s="184">
        <v>39807000</v>
      </c>
      <c r="M49" s="184">
        <v>5402000</v>
      </c>
    </row>
    <row r="50" spans="1:13" hidden="1">
      <c r="A50" s="193" t="s">
        <v>237</v>
      </c>
      <c r="B50" s="183" t="s">
        <v>40</v>
      </c>
      <c r="C50" s="184"/>
      <c r="D50" s="184"/>
      <c r="E50" s="183"/>
      <c r="F50" s="184"/>
      <c r="G50" s="184"/>
      <c r="H50" s="183"/>
      <c r="I50" s="184"/>
      <c r="J50" s="184"/>
      <c r="K50" s="183"/>
      <c r="L50" s="184"/>
      <c r="M50" s="184"/>
    </row>
    <row r="51" spans="1:13">
      <c r="A51" s="186" t="s">
        <v>162</v>
      </c>
      <c r="B51" s="187">
        <v>64375000</v>
      </c>
      <c r="C51" s="188">
        <v>35780000</v>
      </c>
      <c r="D51" s="188">
        <v>28595000</v>
      </c>
      <c r="E51" s="187">
        <v>61385000</v>
      </c>
      <c r="F51" s="188">
        <v>33955000</v>
      </c>
      <c r="G51" s="188">
        <v>27430000</v>
      </c>
      <c r="H51" s="187">
        <v>42960000</v>
      </c>
      <c r="I51" s="188">
        <v>18166000</v>
      </c>
      <c r="J51" s="188">
        <v>24794000</v>
      </c>
      <c r="K51" s="187">
        <v>63389000</v>
      </c>
      <c r="L51" s="188">
        <v>36590000</v>
      </c>
      <c r="M51" s="188">
        <v>26799000</v>
      </c>
    </row>
    <row r="52" spans="1:13">
      <c r="A52" s="186" t="s">
        <v>164</v>
      </c>
      <c r="B52" s="187">
        <v>216792000</v>
      </c>
      <c r="C52" s="188">
        <v>119771000</v>
      </c>
      <c r="D52" s="188">
        <v>97021000</v>
      </c>
      <c r="E52" s="187">
        <v>181180000</v>
      </c>
      <c r="F52" s="188">
        <v>103307000</v>
      </c>
      <c r="G52" s="188">
        <v>77873000</v>
      </c>
      <c r="H52" s="187">
        <v>132467000</v>
      </c>
      <c r="I52" s="188">
        <v>90495000</v>
      </c>
      <c r="J52" s="188">
        <v>41972000</v>
      </c>
      <c r="K52" s="187">
        <v>70796000</v>
      </c>
      <c r="L52" s="188">
        <v>15954000</v>
      </c>
      <c r="M52" s="188">
        <v>54843000</v>
      </c>
    </row>
    <row r="53" spans="1:13">
      <c r="A53" s="182" t="s">
        <v>165</v>
      </c>
      <c r="B53" s="189">
        <v>-24651000</v>
      </c>
      <c r="C53" s="190">
        <v>-15716000</v>
      </c>
      <c r="D53" s="190">
        <v>-8935000</v>
      </c>
      <c r="E53" s="189">
        <v>-27095000</v>
      </c>
      <c r="F53" s="190">
        <v>-21723000</v>
      </c>
      <c r="G53" s="190">
        <v>-5372000</v>
      </c>
      <c r="H53" s="189">
        <v>-28851000</v>
      </c>
      <c r="I53" s="190">
        <v>-14136000</v>
      </c>
      <c r="J53" s="190">
        <v>-14715000</v>
      </c>
      <c r="K53" s="189">
        <v>32160000</v>
      </c>
      <c r="L53" s="190">
        <v>-17865000</v>
      </c>
      <c r="M53" s="190">
        <v>50025000</v>
      </c>
    </row>
    <row r="54" spans="1:13">
      <c r="A54" s="182" t="s">
        <v>166</v>
      </c>
      <c r="B54" s="189">
        <v>-52767000</v>
      </c>
      <c r="C54" s="190">
        <v>-30262000</v>
      </c>
      <c r="D54" s="190">
        <v>-22505000</v>
      </c>
      <c r="E54" s="189">
        <v>-35199000</v>
      </c>
      <c r="F54" s="190">
        <v>-22798000</v>
      </c>
      <c r="G54" s="190">
        <v>-12401000</v>
      </c>
      <c r="H54" s="189">
        <v>-19828000</v>
      </c>
      <c r="I54" s="190">
        <v>-11504000</v>
      </c>
      <c r="J54" s="190">
        <v>-8324000</v>
      </c>
      <c r="K54" s="189">
        <v>-15412000</v>
      </c>
      <c r="L54" s="190">
        <v>6695000</v>
      </c>
      <c r="M54" s="190">
        <v>-22108000</v>
      </c>
    </row>
    <row r="55" spans="1:13">
      <c r="A55" s="186" t="s">
        <v>238</v>
      </c>
      <c r="B55" s="187">
        <v>139374000</v>
      </c>
      <c r="C55" s="188">
        <v>73793000</v>
      </c>
      <c r="D55" s="188">
        <v>65581000</v>
      </c>
      <c r="E55" s="187">
        <v>118886000</v>
      </c>
      <c r="F55" s="188">
        <v>58786000</v>
      </c>
      <c r="G55" s="188">
        <v>60100000</v>
      </c>
      <c r="H55" s="187">
        <v>83788000</v>
      </c>
      <c r="I55" s="188">
        <v>64855000</v>
      </c>
      <c r="J55" s="188">
        <v>18933000</v>
      </c>
      <c r="K55" s="187">
        <v>87544000</v>
      </c>
      <c r="L55" s="188">
        <v>4784000</v>
      </c>
      <c r="M55" s="188">
        <v>82759000</v>
      </c>
    </row>
    <row r="56" spans="1:13">
      <c r="A56" s="182"/>
      <c r="B56" s="183" t="s">
        <v>40</v>
      </c>
      <c r="C56" s="184" t="s">
        <v>40</v>
      </c>
      <c r="D56" s="184" t="s">
        <v>40</v>
      </c>
      <c r="E56" s="183" t="s">
        <v>40</v>
      </c>
      <c r="F56" s="184" t="s">
        <v>40</v>
      </c>
      <c r="G56" s="184" t="s">
        <v>40</v>
      </c>
      <c r="H56" s="183"/>
      <c r="I56" s="184"/>
      <c r="J56" s="184"/>
      <c r="K56" s="183"/>
      <c r="L56" s="184"/>
      <c r="M56" s="184"/>
    </row>
    <row r="57" spans="1:13">
      <c r="A57" s="182" t="s">
        <v>181</v>
      </c>
      <c r="B57" s="183" t="s">
        <v>40</v>
      </c>
      <c r="C57" s="184" t="s">
        <v>40</v>
      </c>
      <c r="D57" s="184" t="s">
        <v>40</v>
      </c>
      <c r="E57" s="183" t="s">
        <v>40</v>
      </c>
      <c r="F57" s="184" t="s">
        <v>40</v>
      </c>
      <c r="G57" s="184" t="s">
        <v>40</v>
      </c>
      <c r="H57" s="183"/>
      <c r="I57" s="184"/>
      <c r="J57" s="184"/>
      <c r="K57" s="183"/>
      <c r="L57" s="184"/>
      <c r="M57" s="184"/>
    </row>
    <row r="58" spans="1:13">
      <c r="A58" s="182" t="s">
        <v>172</v>
      </c>
      <c r="B58" s="189">
        <v>707877000</v>
      </c>
      <c r="C58" s="190">
        <v>365964000</v>
      </c>
      <c r="D58" s="190">
        <v>341913000</v>
      </c>
      <c r="E58" s="189">
        <v>639276000</v>
      </c>
      <c r="F58" s="190">
        <v>330418000</v>
      </c>
      <c r="G58" s="190">
        <v>308858000</v>
      </c>
      <c r="H58" s="189">
        <v>551559000</v>
      </c>
      <c r="I58" s="190">
        <v>285081000</v>
      </c>
      <c r="J58" s="190">
        <v>266478000</v>
      </c>
      <c r="K58" s="189">
        <v>487180000</v>
      </c>
      <c r="L58" s="190">
        <v>250226000</v>
      </c>
      <c r="M58" s="190">
        <v>236954000</v>
      </c>
    </row>
    <row r="59" spans="1:13">
      <c r="A59" s="185" t="s">
        <v>173</v>
      </c>
      <c r="B59" s="183">
        <v>-465053000</v>
      </c>
      <c r="C59" s="184">
        <v>-239408000</v>
      </c>
      <c r="D59" s="184">
        <v>-225645000</v>
      </c>
      <c r="E59" s="183">
        <v>-420831000</v>
      </c>
      <c r="F59" s="184">
        <v>-209509000</v>
      </c>
      <c r="G59" s="184">
        <v>-211322000</v>
      </c>
      <c r="H59" s="183">
        <v>-366354000</v>
      </c>
      <c r="I59" s="184">
        <v>-178030000</v>
      </c>
      <c r="J59" s="184">
        <v>-188324000</v>
      </c>
      <c r="K59" s="183">
        <v>-323524000</v>
      </c>
      <c r="L59" s="184">
        <v>-167399000</v>
      </c>
      <c r="M59" s="184">
        <v>-156125000</v>
      </c>
    </row>
    <row r="60" spans="1:13">
      <c r="A60" s="192" t="s">
        <v>176</v>
      </c>
      <c r="B60" s="183">
        <v>-157704000</v>
      </c>
      <c r="C60" s="184">
        <v>-80277000</v>
      </c>
      <c r="D60" s="184">
        <v>-77427000</v>
      </c>
      <c r="E60" s="183">
        <v>-139061000</v>
      </c>
      <c r="F60" s="184">
        <v>-70728000</v>
      </c>
      <c r="G60" s="184">
        <v>-68333000</v>
      </c>
      <c r="H60" s="183">
        <v>-121582000</v>
      </c>
      <c r="I60" s="184">
        <v>-59036000</v>
      </c>
      <c r="J60" s="184">
        <v>-62546000</v>
      </c>
      <c r="K60" s="183">
        <v>-112315000</v>
      </c>
      <c r="L60" s="184">
        <v>-58036000</v>
      </c>
      <c r="M60" s="184">
        <v>-54278000</v>
      </c>
    </row>
    <row r="61" spans="1:13">
      <c r="A61" s="193" t="s">
        <v>182</v>
      </c>
      <c r="B61" s="183">
        <v>-3753000</v>
      </c>
      <c r="C61" s="184">
        <v>2260000</v>
      </c>
      <c r="D61" s="184">
        <v>-6013000</v>
      </c>
      <c r="E61" s="183">
        <v>-7929000</v>
      </c>
      <c r="F61" s="184">
        <v>1369000</v>
      </c>
      <c r="G61" s="184">
        <v>-9298000</v>
      </c>
      <c r="H61" s="183">
        <v>-20160000</v>
      </c>
      <c r="I61" s="184">
        <v>-10716000</v>
      </c>
      <c r="J61" s="184">
        <v>-9444000</v>
      </c>
      <c r="K61" s="183">
        <v>-14089000</v>
      </c>
      <c r="L61" s="184">
        <v>-6383000</v>
      </c>
      <c r="M61" s="184">
        <v>-7706000</v>
      </c>
    </row>
    <row r="62" spans="1:13">
      <c r="A62" s="194"/>
      <c r="B62" s="183" t="s">
        <v>40</v>
      </c>
      <c r="C62" s="184" t="s">
        <v>40</v>
      </c>
      <c r="D62" s="184" t="s">
        <v>40</v>
      </c>
      <c r="E62" s="183" t="s">
        <v>40</v>
      </c>
      <c r="F62" s="184" t="s">
        <v>40</v>
      </c>
      <c r="G62" s="184" t="s">
        <v>40</v>
      </c>
      <c r="H62" s="183"/>
      <c r="I62" s="184"/>
      <c r="J62" s="184"/>
      <c r="K62" s="183"/>
      <c r="L62" s="184"/>
      <c r="M62" s="184"/>
    </row>
    <row r="63" spans="1:13">
      <c r="A63" s="182" t="s">
        <v>183</v>
      </c>
      <c r="B63" s="183" t="s">
        <v>40</v>
      </c>
      <c r="C63" s="184" t="s">
        <v>40</v>
      </c>
      <c r="D63" s="184" t="s">
        <v>40</v>
      </c>
      <c r="E63" s="183" t="s">
        <v>40</v>
      </c>
      <c r="F63" s="184" t="s">
        <v>40</v>
      </c>
      <c r="G63" s="184" t="s">
        <v>40</v>
      </c>
      <c r="H63" s="183"/>
      <c r="I63" s="184"/>
      <c r="J63" s="184"/>
      <c r="K63" s="183"/>
      <c r="L63" s="184"/>
      <c r="M63" s="184"/>
    </row>
    <row r="64" spans="1:13">
      <c r="A64" s="182" t="s">
        <v>172</v>
      </c>
      <c r="B64" s="189">
        <v>2141449000</v>
      </c>
      <c r="C64" s="190">
        <v>1223870000</v>
      </c>
      <c r="D64" s="190">
        <v>917579000</v>
      </c>
      <c r="E64" s="189">
        <v>1900157000</v>
      </c>
      <c r="F64" s="190">
        <v>996393000</v>
      </c>
      <c r="G64" s="190">
        <v>903764000</v>
      </c>
      <c r="H64" s="189">
        <v>1281241000</v>
      </c>
      <c r="I64" s="190">
        <v>721754000</v>
      </c>
      <c r="J64" s="190">
        <v>559487000</v>
      </c>
      <c r="K64" s="189">
        <v>1138226000</v>
      </c>
      <c r="L64" s="190">
        <v>567366000</v>
      </c>
      <c r="M64" s="190">
        <v>570860000</v>
      </c>
    </row>
    <row r="65" spans="1:13">
      <c r="A65" s="185" t="s">
        <v>173</v>
      </c>
      <c r="B65" s="183">
        <v>-1470236000</v>
      </c>
      <c r="C65" s="184">
        <v>-886900000</v>
      </c>
      <c r="D65" s="184">
        <v>-583336000</v>
      </c>
      <c r="E65" s="183">
        <v>-1195643000</v>
      </c>
      <c r="F65" s="184">
        <v>-643548000</v>
      </c>
      <c r="G65" s="184">
        <v>-552095000</v>
      </c>
      <c r="H65" s="183">
        <v>-706898000</v>
      </c>
      <c r="I65" s="184">
        <v>-394998000</v>
      </c>
      <c r="J65" s="184">
        <v>-311900000</v>
      </c>
      <c r="K65" s="183">
        <v>-796237000</v>
      </c>
      <c r="L65" s="184">
        <v>-436233000</v>
      </c>
      <c r="M65" s="184">
        <v>-360003000</v>
      </c>
    </row>
    <row r="66" spans="1:13">
      <c r="A66" s="192" t="s">
        <v>176</v>
      </c>
      <c r="B66" s="183">
        <v>-533547000</v>
      </c>
      <c r="C66" s="184">
        <v>-314339000</v>
      </c>
      <c r="D66" s="184">
        <v>-219208000</v>
      </c>
      <c r="E66" s="183">
        <v>-459091000</v>
      </c>
      <c r="F66" s="184">
        <v>-242792000</v>
      </c>
      <c r="G66" s="184">
        <v>-216299000</v>
      </c>
      <c r="H66" s="183">
        <v>-350001000</v>
      </c>
      <c r="I66" s="184">
        <v>-188180000</v>
      </c>
      <c r="J66" s="184">
        <v>-161821000</v>
      </c>
      <c r="K66" s="183">
        <v>-319036000</v>
      </c>
      <c r="L66" s="184">
        <v>-160145000</v>
      </c>
      <c r="M66" s="184">
        <v>-158890000</v>
      </c>
    </row>
    <row r="67" spans="1:13">
      <c r="A67" s="193" t="s">
        <v>182</v>
      </c>
      <c r="B67" s="183">
        <v>-43628000</v>
      </c>
      <c r="C67" s="184">
        <v>20182000</v>
      </c>
      <c r="D67" s="184">
        <v>-63810000</v>
      </c>
      <c r="E67" s="183">
        <v>-141270000</v>
      </c>
      <c r="F67" s="184">
        <v>-77091000</v>
      </c>
      <c r="G67" s="184">
        <v>-64179000</v>
      </c>
      <c r="H67" s="183">
        <v>-162687000</v>
      </c>
      <c r="I67" s="184">
        <v>-93924000</v>
      </c>
      <c r="J67" s="184">
        <v>-68763000</v>
      </c>
      <c r="K67" s="183">
        <v>-56900000</v>
      </c>
      <c r="L67" s="184">
        <v>-17301000</v>
      </c>
      <c r="M67" s="184">
        <v>-39598000</v>
      </c>
    </row>
    <row r="68" spans="1:13">
      <c r="A68" s="194"/>
      <c r="B68" s="183" t="s">
        <v>40</v>
      </c>
      <c r="C68" s="184" t="s">
        <v>40</v>
      </c>
      <c r="D68" s="184" t="s">
        <v>40</v>
      </c>
      <c r="E68" s="183" t="s">
        <v>40</v>
      </c>
      <c r="F68" s="184" t="s">
        <v>40</v>
      </c>
      <c r="G68" s="184" t="s">
        <v>40</v>
      </c>
      <c r="H68" s="183"/>
      <c r="I68" s="184"/>
      <c r="J68" s="184"/>
      <c r="K68" s="183"/>
      <c r="L68" s="184"/>
      <c r="M68" s="184"/>
    </row>
    <row r="69" spans="1:13">
      <c r="A69" s="182" t="s">
        <v>184</v>
      </c>
      <c r="B69" s="183" t="s">
        <v>40</v>
      </c>
      <c r="C69" s="184" t="s">
        <v>40</v>
      </c>
      <c r="D69" s="184" t="s">
        <v>40</v>
      </c>
      <c r="E69" s="183" t="s">
        <v>40</v>
      </c>
      <c r="F69" s="184" t="s">
        <v>40</v>
      </c>
      <c r="G69" s="184" t="s">
        <v>40</v>
      </c>
      <c r="H69" s="183"/>
      <c r="I69" s="184"/>
      <c r="J69" s="184"/>
      <c r="K69" s="183"/>
      <c r="L69" s="184"/>
      <c r="M69" s="184"/>
    </row>
    <row r="70" spans="1:13">
      <c r="A70" s="182" t="s">
        <v>172</v>
      </c>
      <c r="B70" s="189">
        <v>676105000</v>
      </c>
      <c r="C70" s="190">
        <v>362319000</v>
      </c>
      <c r="D70" s="190">
        <v>313786000</v>
      </c>
      <c r="E70" s="189">
        <v>620446000</v>
      </c>
      <c r="F70" s="190">
        <v>319074000</v>
      </c>
      <c r="G70" s="190">
        <v>301372000</v>
      </c>
      <c r="H70" s="189">
        <v>528343000</v>
      </c>
      <c r="I70" s="190">
        <v>273238000</v>
      </c>
      <c r="J70" s="190">
        <v>255105000</v>
      </c>
      <c r="K70" s="189">
        <v>540728000</v>
      </c>
      <c r="L70" s="190">
        <v>264557000</v>
      </c>
      <c r="M70" s="190">
        <v>276170000</v>
      </c>
    </row>
    <row r="71" spans="1:13">
      <c r="A71" s="185" t="s">
        <v>173</v>
      </c>
      <c r="B71" s="183">
        <v>-331956000</v>
      </c>
      <c r="C71" s="184">
        <v>-162226000</v>
      </c>
      <c r="D71" s="184">
        <v>-169730000</v>
      </c>
      <c r="E71" s="183">
        <v>-341992000</v>
      </c>
      <c r="F71" s="184">
        <v>-142933000</v>
      </c>
      <c r="G71" s="184">
        <v>-199059000</v>
      </c>
      <c r="H71" s="183">
        <v>-426626000</v>
      </c>
      <c r="I71" s="184">
        <v>-172927000</v>
      </c>
      <c r="J71" s="184">
        <v>-253699000</v>
      </c>
      <c r="K71" s="183">
        <v>-336122000</v>
      </c>
      <c r="L71" s="184">
        <v>-191106000</v>
      </c>
      <c r="M71" s="184">
        <v>-145015000</v>
      </c>
    </row>
    <row r="72" spans="1:13">
      <c r="A72" s="192" t="s">
        <v>176</v>
      </c>
      <c r="B72" s="183">
        <v>-226534000</v>
      </c>
      <c r="C72" s="184">
        <v>-118643000</v>
      </c>
      <c r="D72" s="184">
        <v>-107891000</v>
      </c>
      <c r="E72" s="183">
        <v>-208496000</v>
      </c>
      <c r="F72" s="184">
        <v>-102710000</v>
      </c>
      <c r="G72" s="184">
        <v>-105786000</v>
      </c>
      <c r="H72" s="183">
        <v>-195671000</v>
      </c>
      <c r="I72" s="184">
        <v>-99067000</v>
      </c>
      <c r="J72" s="184">
        <v>-96604000</v>
      </c>
      <c r="K72" s="183">
        <v>-206071000</v>
      </c>
      <c r="L72" s="184">
        <v>-99121000</v>
      </c>
      <c r="M72" s="184">
        <v>-106949000</v>
      </c>
    </row>
    <row r="73" spans="1:13">
      <c r="A73" s="193" t="s">
        <v>182</v>
      </c>
      <c r="B73" s="183">
        <v>-95256000</v>
      </c>
      <c r="C73" s="184">
        <v>-64921000</v>
      </c>
      <c r="D73" s="184">
        <v>-30335000</v>
      </c>
      <c r="E73" s="183">
        <v>-77773000</v>
      </c>
      <c r="F73" s="184">
        <v>-52251000</v>
      </c>
      <c r="G73" s="184">
        <v>-25522000</v>
      </c>
      <c r="H73" s="183">
        <v>58812000</v>
      </c>
      <c r="I73" s="184">
        <v>-11661000</v>
      </c>
      <c r="J73" s="184">
        <v>70473000</v>
      </c>
      <c r="K73" s="183">
        <v>-41764000</v>
      </c>
      <c r="L73" s="184">
        <v>-20161000</v>
      </c>
      <c r="M73" s="184">
        <v>-21603000</v>
      </c>
    </row>
    <row r="74" spans="1:13">
      <c r="A74" s="194"/>
      <c r="B74" s="183" t="s">
        <v>40</v>
      </c>
      <c r="C74" s="184" t="s">
        <v>40</v>
      </c>
      <c r="D74" s="184" t="s">
        <v>40</v>
      </c>
      <c r="E74" s="183" t="s">
        <v>40</v>
      </c>
      <c r="F74" s="184" t="s">
        <v>40</v>
      </c>
      <c r="G74" s="184" t="s">
        <v>40</v>
      </c>
      <c r="H74" s="183"/>
      <c r="I74" s="184"/>
      <c r="J74" s="184"/>
      <c r="K74" s="183"/>
      <c r="L74" s="184"/>
      <c r="M74" s="184"/>
    </row>
    <row r="75" spans="1:13">
      <c r="A75" s="182" t="s">
        <v>185</v>
      </c>
      <c r="B75" s="183" t="s">
        <v>40</v>
      </c>
      <c r="C75" s="184" t="s">
        <v>40</v>
      </c>
      <c r="D75" s="184" t="s">
        <v>40</v>
      </c>
      <c r="E75" s="183" t="s">
        <v>40</v>
      </c>
      <c r="F75" s="184" t="s">
        <v>40</v>
      </c>
      <c r="G75" s="184" t="s">
        <v>40</v>
      </c>
      <c r="H75" s="183"/>
      <c r="I75" s="184"/>
      <c r="J75" s="184"/>
      <c r="K75" s="183"/>
      <c r="L75" s="184"/>
      <c r="M75" s="184"/>
    </row>
    <row r="76" spans="1:13">
      <c r="A76" s="182" t="s">
        <v>172</v>
      </c>
      <c r="B76" s="189">
        <v>67112000</v>
      </c>
      <c r="C76" s="190">
        <v>35064000</v>
      </c>
      <c r="D76" s="190">
        <v>32048000</v>
      </c>
      <c r="E76" s="189">
        <v>66599000</v>
      </c>
      <c r="F76" s="190">
        <v>29370000</v>
      </c>
      <c r="G76" s="190">
        <v>37229000</v>
      </c>
      <c r="H76" s="189">
        <v>134070000</v>
      </c>
      <c r="I76" s="190">
        <v>41156000</v>
      </c>
      <c r="J76" s="190">
        <v>92914000</v>
      </c>
      <c r="K76" s="189">
        <v>272623000</v>
      </c>
      <c r="L76" s="190">
        <v>132309000</v>
      </c>
      <c r="M76" s="190">
        <v>140313000</v>
      </c>
    </row>
    <row r="77" spans="1:13">
      <c r="A77" s="185" t="s">
        <v>173</v>
      </c>
      <c r="B77" s="183">
        <v>-12963000</v>
      </c>
      <c r="C77" s="184">
        <v>429000</v>
      </c>
      <c r="D77" s="184">
        <v>-13392000</v>
      </c>
      <c r="E77" s="183">
        <v>-9216000</v>
      </c>
      <c r="F77" s="184">
        <v>-3259000</v>
      </c>
      <c r="G77" s="184">
        <v>-5957000</v>
      </c>
      <c r="H77" s="183">
        <v>-73712000</v>
      </c>
      <c r="I77" s="184">
        <v>-14072000</v>
      </c>
      <c r="J77" s="184">
        <v>-59640000</v>
      </c>
      <c r="K77" s="183">
        <v>-145534000</v>
      </c>
      <c r="L77" s="184">
        <v>-66452000</v>
      </c>
      <c r="M77" s="184">
        <v>-79082000</v>
      </c>
    </row>
    <row r="78" spans="1:13">
      <c r="A78" s="192" t="s">
        <v>176</v>
      </c>
      <c r="B78" s="183">
        <v>-23664000</v>
      </c>
      <c r="C78" s="184">
        <v>-12202000</v>
      </c>
      <c r="D78" s="184">
        <v>-11462000</v>
      </c>
      <c r="E78" s="183">
        <v>-18265000</v>
      </c>
      <c r="F78" s="184">
        <v>-7892000</v>
      </c>
      <c r="G78" s="184">
        <v>-10373000</v>
      </c>
      <c r="H78" s="183">
        <v>-26620000</v>
      </c>
      <c r="I78" s="184">
        <v>-11912000</v>
      </c>
      <c r="J78" s="184">
        <v>-14708000</v>
      </c>
      <c r="K78" s="183">
        <v>-103321000</v>
      </c>
      <c r="L78" s="184">
        <v>-41020000</v>
      </c>
      <c r="M78" s="184">
        <v>-62300000</v>
      </c>
    </row>
    <row r="79" spans="1:13">
      <c r="A79" s="193" t="s">
        <v>182</v>
      </c>
      <c r="B79" s="183">
        <v>-12477000</v>
      </c>
      <c r="C79" s="184">
        <v>-22426000</v>
      </c>
      <c r="D79" s="184">
        <v>9949000</v>
      </c>
      <c r="E79" s="183">
        <v>-38800000</v>
      </c>
      <c r="F79" s="184">
        <v>-31478000</v>
      </c>
      <c r="G79" s="184">
        <v>-7322000</v>
      </c>
      <c r="H79" s="183">
        <v>-1325000</v>
      </c>
      <c r="I79" s="184">
        <v>-6555000</v>
      </c>
      <c r="J79" s="184">
        <v>5230000</v>
      </c>
      <c r="K79" s="183">
        <v>-21645000</v>
      </c>
      <c r="L79" s="184">
        <v>-11541000</v>
      </c>
      <c r="M79" s="184">
        <v>-10104000</v>
      </c>
    </row>
    <row r="80" spans="1:13" ht="12.75">
      <c r="A80" s="7" t="s">
        <v>187</v>
      </c>
      <c r="G80" s="7" t="s">
        <v>40</v>
      </c>
    </row>
    <row r="81" spans="7:7">
      <c r="G81" s="7" t="s">
        <v>40</v>
      </c>
    </row>
    <row r="82" spans="7:7">
      <c r="G82" s="7" t="s">
        <v>40</v>
      </c>
    </row>
    <row r="83" spans="7:7">
      <c r="G83" s="7" t="s">
        <v>40</v>
      </c>
    </row>
    <row r="84" spans="7:7">
      <c r="G84" s="7" t="s">
        <v>40</v>
      </c>
    </row>
    <row r="85" spans="7:7">
      <c r="G85" s="7" t="s">
        <v>40</v>
      </c>
    </row>
    <row r="86" spans="7:7">
      <c r="G86" s="7" t="s">
        <v>40</v>
      </c>
    </row>
    <row r="87" spans="7:7">
      <c r="G87" s="7" t="s">
        <v>40</v>
      </c>
    </row>
    <row r="88" spans="7:7">
      <c r="G88" s="7" t="s">
        <v>40</v>
      </c>
    </row>
    <row r="89" spans="7:7">
      <c r="G89" s="7" t="s">
        <v>40</v>
      </c>
    </row>
    <row r="90" spans="7:7">
      <c r="G90" s="7" t="s">
        <v>40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0" orientation="landscape" r:id="rId1"/>
  <headerFooter>
    <oddHeader>&amp;R&amp;D  &amp;T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632A-FFAE-4E33-A05A-DC146944FEB7}">
  <sheetPr codeName="Sheet14">
    <tabColor theme="5" tint="0.79998168889431442"/>
    <pageSetUpPr fitToPage="1"/>
  </sheetPr>
  <dimension ref="A1:M89"/>
  <sheetViews>
    <sheetView showGridLines="0" zoomScaleNormal="100" zoomScaleSheetLayoutView="115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.28515625" defaultRowHeight="11.25"/>
  <cols>
    <col min="1" max="1" width="39.28515625" style="7" bestFit="1" customWidth="1"/>
    <col min="2" max="13" width="15.7109375" style="7" customWidth="1"/>
    <col min="14" max="16384" width="9.28515625" style="7"/>
  </cols>
  <sheetData>
    <row r="1" spans="1:13">
      <c r="A1" s="195" t="s">
        <v>246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>
      <c r="A2" s="197"/>
      <c r="B2" s="198" t="s">
        <v>22</v>
      </c>
      <c r="C2" s="199" t="s">
        <v>23</v>
      </c>
      <c r="D2" s="199" t="s">
        <v>24</v>
      </c>
      <c r="E2" s="198" t="s">
        <v>25</v>
      </c>
      <c r="F2" s="199" t="s">
        <v>26</v>
      </c>
      <c r="G2" s="199" t="s">
        <v>27</v>
      </c>
      <c r="H2" s="198" t="s">
        <v>28</v>
      </c>
      <c r="I2" s="199" t="s">
        <v>29</v>
      </c>
      <c r="J2" s="199" t="s">
        <v>30</v>
      </c>
      <c r="K2" s="198" t="s">
        <v>31</v>
      </c>
      <c r="L2" s="199" t="s">
        <v>32</v>
      </c>
      <c r="M2" s="199" t="s">
        <v>33</v>
      </c>
    </row>
    <row r="3" spans="1:13">
      <c r="A3" s="195" t="s">
        <v>193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3">
      <c r="A4" s="200" t="s">
        <v>168</v>
      </c>
      <c r="B4" s="201"/>
      <c r="C4" s="197"/>
      <c r="D4" s="197"/>
      <c r="E4" s="201"/>
      <c r="F4" s="197"/>
      <c r="G4" s="197"/>
      <c r="H4" s="201"/>
      <c r="I4" s="197"/>
      <c r="J4" s="197"/>
      <c r="K4" s="201"/>
      <c r="L4" s="197"/>
      <c r="M4" s="197"/>
    </row>
    <row r="5" spans="1:13">
      <c r="A5" s="202" t="s">
        <v>194</v>
      </c>
      <c r="B5" s="203">
        <v>806863000</v>
      </c>
      <c r="C5" s="204">
        <v>412297000</v>
      </c>
      <c r="D5" s="204">
        <v>394566000</v>
      </c>
      <c r="E5" s="203">
        <v>699982000</v>
      </c>
      <c r="F5" s="204">
        <v>283526000</v>
      </c>
      <c r="G5" s="204">
        <v>416456000</v>
      </c>
      <c r="H5" s="203">
        <v>582216000</v>
      </c>
      <c r="I5" s="204">
        <v>336326000</v>
      </c>
      <c r="J5" s="204">
        <v>245890000</v>
      </c>
      <c r="K5" s="203">
        <v>522047000</v>
      </c>
      <c r="L5" s="204">
        <v>257578000</v>
      </c>
      <c r="M5" s="204">
        <v>264469000</v>
      </c>
    </row>
    <row r="6" spans="1:13">
      <c r="A6" s="202" t="s">
        <v>195</v>
      </c>
      <c r="B6" s="203">
        <v>2802289000</v>
      </c>
      <c r="C6" s="204">
        <v>2802289000</v>
      </c>
      <c r="D6" s="204">
        <v>2683655000</v>
      </c>
      <c r="E6" s="203">
        <v>2564544000</v>
      </c>
      <c r="F6" s="204">
        <v>2564544000</v>
      </c>
      <c r="G6" s="204">
        <v>2527634000</v>
      </c>
      <c r="H6" s="203">
        <v>2529131000</v>
      </c>
      <c r="I6" s="204">
        <v>2529131000</v>
      </c>
      <c r="J6" s="204">
        <v>2625126000</v>
      </c>
      <c r="K6" s="203">
        <v>2779367000</v>
      </c>
      <c r="L6" s="204">
        <v>2779367000</v>
      </c>
      <c r="M6" s="204">
        <v>3138019000</v>
      </c>
    </row>
    <row r="7" spans="1:13">
      <c r="A7" s="202" t="s">
        <v>196</v>
      </c>
      <c r="B7" s="203">
        <v>2898864000</v>
      </c>
      <c r="C7" s="204">
        <v>2898864000</v>
      </c>
      <c r="D7" s="204">
        <v>2781155000</v>
      </c>
      <c r="E7" s="203">
        <v>2664716000</v>
      </c>
      <c r="F7" s="204">
        <v>2664716000</v>
      </c>
      <c r="G7" s="204">
        <v>2688940000</v>
      </c>
      <c r="H7" s="203">
        <v>2639448000</v>
      </c>
      <c r="I7" s="204">
        <v>2639448000</v>
      </c>
      <c r="J7" s="204">
        <v>2800036000</v>
      </c>
      <c r="K7" s="203">
        <v>2996069000</v>
      </c>
      <c r="L7" s="204">
        <v>2996069000</v>
      </c>
      <c r="M7" s="204">
        <v>3214410000</v>
      </c>
    </row>
    <row r="8" spans="1:13">
      <c r="A8" s="202" t="s">
        <v>197</v>
      </c>
      <c r="B8" s="203">
        <v>2781790000</v>
      </c>
      <c r="C8" s="204">
        <v>2840009000</v>
      </c>
      <c r="D8" s="204">
        <v>2722936000</v>
      </c>
      <c r="E8" s="203">
        <v>2652082000</v>
      </c>
      <c r="F8" s="204">
        <v>2676828000</v>
      </c>
      <c r="G8" s="204">
        <v>2664194000</v>
      </c>
      <c r="H8" s="203">
        <v>2824550000</v>
      </c>
      <c r="I8" s="204">
        <v>2719743000</v>
      </c>
      <c r="J8" s="204">
        <v>2904238000</v>
      </c>
      <c r="K8" s="203">
        <v>3125800000</v>
      </c>
      <c r="L8" s="204">
        <v>3105000000</v>
      </c>
      <c r="M8" s="204">
        <v>3234971000</v>
      </c>
    </row>
    <row r="9" spans="1:13">
      <c r="A9" s="200" t="s">
        <v>247</v>
      </c>
      <c r="B9" s="205">
        <v>380.71</v>
      </c>
      <c r="C9" s="206">
        <v>403.96</v>
      </c>
      <c r="D9" s="206">
        <v>356.56</v>
      </c>
      <c r="E9" s="205">
        <v>342.88</v>
      </c>
      <c r="F9" s="206">
        <v>403.88</v>
      </c>
      <c r="G9" s="206">
        <v>276.83999999999997</v>
      </c>
      <c r="H9" s="205">
        <v>204.21</v>
      </c>
      <c r="I9" s="206">
        <v>219.99</v>
      </c>
      <c r="J9" s="206">
        <v>191.19</v>
      </c>
      <c r="K9" s="205">
        <v>192.76</v>
      </c>
      <c r="L9" s="206">
        <v>233.97</v>
      </c>
      <c r="M9" s="206">
        <v>147.94</v>
      </c>
    </row>
    <row r="10" spans="1:13">
      <c r="A10" s="200"/>
      <c r="B10" s="201" t="s">
        <v>40</v>
      </c>
      <c r="C10" s="197" t="s">
        <v>40</v>
      </c>
      <c r="D10" s="197" t="s">
        <v>40</v>
      </c>
      <c r="E10" s="201" t="s">
        <v>40</v>
      </c>
      <c r="F10" s="197" t="s">
        <v>40</v>
      </c>
      <c r="G10" s="197" t="s">
        <v>40</v>
      </c>
      <c r="H10" s="201"/>
      <c r="I10" s="197"/>
      <c r="J10" s="197"/>
      <c r="K10" s="201"/>
      <c r="L10" s="197"/>
      <c r="M10" s="197"/>
    </row>
    <row r="11" spans="1:13">
      <c r="A11" s="200" t="s">
        <v>169</v>
      </c>
      <c r="B11" s="203" t="s">
        <v>40</v>
      </c>
      <c r="C11" s="197" t="s">
        <v>40</v>
      </c>
      <c r="D11" s="197" t="s">
        <v>40</v>
      </c>
      <c r="E11" s="203" t="s">
        <v>40</v>
      </c>
      <c r="F11" s="197" t="s">
        <v>40</v>
      </c>
      <c r="G11" s="197" t="s">
        <v>40</v>
      </c>
      <c r="H11" s="203"/>
      <c r="I11" s="197"/>
      <c r="J11" s="197"/>
      <c r="K11" s="203"/>
      <c r="L11" s="197"/>
      <c r="M11" s="197"/>
    </row>
    <row r="12" spans="1:13">
      <c r="A12" s="202" t="s">
        <v>194</v>
      </c>
      <c r="B12" s="203">
        <v>174622000</v>
      </c>
      <c r="C12" s="204">
        <v>99608000</v>
      </c>
      <c r="D12" s="204">
        <v>75014000</v>
      </c>
      <c r="E12" s="203">
        <v>153030000</v>
      </c>
      <c r="F12" s="204">
        <v>99756000</v>
      </c>
      <c r="G12" s="204">
        <v>53274000</v>
      </c>
      <c r="H12" s="203">
        <v>238361000</v>
      </c>
      <c r="I12" s="204">
        <v>89281000</v>
      </c>
      <c r="J12" s="204">
        <v>149080000</v>
      </c>
      <c r="K12" s="203">
        <v>454004000</v>
      </c>
      <c r="L12" s="204">
        <v>202716000</v>
      </c>
      <c r="M12" s="204">
        <v>251287000</v>
      </c>
    </row>
    <row r="13" spans="1:13">
      <c r="A13" s="202" t="s">
        <v>195</v>
      </c>
      <c r="B13" s="203">
        <v>2292160000</v>
      </c>
      <c r="C13" s="204">
        <v>2292160000</v>
      </c>
      <c r="D13" s="204">
        <v>2280440000</v>
      </c>
      <c r="E13" s="203">
        <v>2268176000</v>
      </c>
      <c r="F13" s="204">
        <v>2268176000</v>
      </c>
      <c r="G13" s="204">
        <v>2235656000</v>
      </c>
      <c r="H13" s="203">
        <v>2299941000</v>
      </c>
      <c r="I13" s="204">
        <v>2299941000</v>
      </c>
      <c r="J13" s="204">
        <v>2289321000</v>
      </c>
      <c r="K13" s="203">
        <v>2256123000</v>
      </c>
      <c r="L13" s="204">
        <v>2256123000</v>
      </c>
      <c r="M13" s="204">
        <v>2328284000</v>
      </c>
    </row>
    <row r="14" spans="1:13">
      <c r="A14" s="202" t="s">
        <v>196</v>
      </c>
      <c r="B14" s="203">
        <v>2292160000</v>
      </c>
      <c r="C14" s="204">
        <v>2292160000</v>
      </c>
      <c r="D14" s="204">
        <v>2280440000</v>
      </c>
      <c r="E14" s="203">
        <v>2268176000</v>
      </c>
      <c r="F14" s="204">
        <v>2268176000</v>
      </c>
      <c r="G14" s="204">
        <v>2235656000</v>
      </c>
      <c r="H14" s="203">
        <v>2299941000</v>
      </c>
      <c r="I14" s="204">
        <v>2299941000</v>
      </c>
      <c r="J14" s="204">
        <v>2289321000</v>
      </c>
      <c r="K14" s="203">
        <v>2256123000</v>
      </c>
      <c r="L14" s="204">
        <v>2256123000</v>
      </c>
      <c r="M14" s="204">
        <v>2328284000</v>
      </c>
    </row>
    <row r="15" spans="1:13">
      <c r="A15" s="202" t="s">
        <v>197</v>
      </c>
      <c r="B15" s="203">
        <v>2280168000</v>
      </c>
      <c r="C15" s="204">
        <v>2286300000</v>
      </c>
      <c r="D15" s="204">
        <v>2274308000</v>
      </c>
      <c r="E15" s="203">
        <v>2284058000</v>
      </c>
      <c r="F15" s="204">
        <v>2251916000</v>
      </c>
      <c r="G15" s="204">
        <v>2267799000</v>
      </c>
      <c r="H15" s="203">
        <v>2278044000</v>
      </c>
      <c r="I15" s="204">
        <v>2294631000</v>
      </c>
      <c r="J15" s="204">
        <v>2272722000</v>
      </c>
      <c r="K15" s="203">
        <v>2418213000</v>
      </c>
      <c r="L15" s="204">
        <v>2292000000</v>
      </c>
      <c r="M15" s="204">
        <v>2454293000</v>
      </c>
    </row>
    <row r="16" spans="1:13">
      <c r="A16" s="200" t="s">
        <v>248</v>
      </c>
      <c r="B16" s="205">
        <v>24.27</v>
      </c>
      <c r="C16" s="206">
        <v>22.39</v>
      </c>
      <c r="D16" s="206">
        <v>26.15</v>
      </c>
      <c r="E16" s="205">
        <v>24.37</v>
      </c>
      <c r="F16" s="206">
        <v>18.739999999999998</v>
      </c>
      <c r="G16" s="206">
        <v>30.47</v>
      </c>
      <c r="H16" s="205">
        <v>20.170000000000002</v>
      </c>
      <c r="I16" s="206">
        <v>17.93</v>
      </c>
      <c r="J16" s="206">
        <v>22.33</v>
      </c>
      <c r="K16" s="205">
        <v>26.08</v>
      </c>
      <c r="L16" s="206">
        <v>27.18</v>
      </c>
      <c r="M16" s="206">
        <v>26.01</v>
      </c>
    </row>
    <row r="17" spans="1:13">
      <c r="A17" s="200"/>
      <c r="B17" s="201" t="s">
        <v>40</v>
      </c>
      <c r="C17" s="197" t="s">
        <v>40</v>
      </c>
      <c r="D17" s="197" t="s">
        <v>40</v>
      </c>
      <c r="E17" s="201" t="s">
        <v>40</v>
      </c>
      <c r="F17" s="197" t="s">
        <v>40</v>
      </c>
      <c r="G17" s="197" t="s">
        <v>40</v>
      </c>
      <c r="H17" s="201"/>
      <c r="I17" s="197"/>
      <c r="J17" s="197"/>
      <c r="K17" s="201"/>
      <c r="L17" s="197"/>
      <c r="M17" s="197"/>
    </row>
    <row r="18" spans="1:13">
      <c r="A18" s="207" t="s">
        <v>200</v>
      </c>
      <c r="B18" s="203">
        <v>2744976000</v>
      </c>
      <c r="C18" s="204">
        <v>2744976000</v>
      </c>
      <c r="D18" s="204">
        <v>2625092000</v>
      </c>
      <c r="E18" s="203">
        <v>2510174000</v>
      </c>
      <c r="F18" s="204">
        <v>2510174000</v>
      </c>
      <c r="G18" s="204">
        <v>2471031000</v>
      </c>
      <c r="H18" s="203">
        <v>2464666000</v>
      </c>
      <c r="I18" s="204">
        <v>2464666000</v>
      </c>
      <c r="J18" s="204">
        <v>2558658000</v>
      </c>
      <c r="K18" s="203">
        <v>2731396000</v>
      </c>
      <c r="L18" s="208"/>
      <c r="M18" s="208"/>
    </row>
    <row r="19" spans="1:13">
      <c r="A19" s="207" t="s">
        <v>201</v>
      </c>
      <c r="B19" s="203">
        <v>0</v>
      </c>
      <c r="C19" s="204">
        <v>0</v>
      </c>
      <c r="D19" s="204"/>
      <c r="E19" s="203"/>
      <c r="F19" s="204"/>
      <c r="G19" s="204"/>
      <c r="H19" s="203"/>
      <c r="I19" s="204"/>
      <c r="J19" s="204"/>
      <c r="K19" s="203"/>
      <c r="L19" s="208"/>
      <c r="M19" s="208"/>
    </row>
    <row r="20" spans="1:13">
      <c r="A20" s="207" t="s">
        <v>202</v>
      </c>
      <c r="B20" s="203">
        <v>57313000</v>
      </c>
      <c r="C20" s="204">
        <v>57313000</v>
      </c>
      <c r="D20" s="204">
        <v>58563000</v>
      </c>
      <c r="E20" s="203">
        <v>54370000</v>
      </c>
      <c r="F20" s="204">
        <v>54370000</v>
      </c>
      <c r="G20" s="204">
        <v>56603000</v>
      </c>
      <c r="H20" s="203">
        <v>41430000</v>
      </c>
      <c r="I20" s="204">
        <v>41430000</v>
      </c>
      <c r="J20" s="204">
        <v>51905000</v>
      </c>
      <c r="K20" s="203">
        <v>42700000</v>
      </c>
      <c r="L20" s="208"/>
      <c r="M20" s="208"/>
    </row>
    <row r="21" spans="1:13">
      <c r="A21" s="207" t="s">
        <v>249</v>
      </c>
      <c r="B21" s="203">
        <v>2292160000</v>
      </c>
      <c r="C21" s="204">
        <v>2292160000</v>
      </c>
      <c r="D21" s="204">
        <v>2280440000</v>
      </c>
      <c r="E21" s="203">
        <v>2268176000</v>
      </c>
      <c r="F21" s="204">
        <v>2268176000</v>
      </c>
      <c r="G21" s="204">
        <v>2235656000</v>
      </c>
      <c r="H21" s="203">
        <v>2322976000</v>
      </c>
      <c r="I21" s="204">
        <v>2322976000</v>
      </c>
      <c r="J21" s="204">
        <v>2303884000</v>
      </c>
      <c r="K21" s="203">
        <v>2261395000</v>
      </c>
      <c r="L21" s="208"/>
      <c r="M21" s="208"/>
    </row>
    <row r="22" spans="1:13">
      <c r="A22" s="200"/>
      <c r="B22" s="209" t="s">
        <v>40</v>
      </c>
      <c r="C22" s="197" t="s">
        <v>40</v>
      </c>
      <c r="D22" s="197" t="s">
        <v>40</v>
      </c>
      <c r="E22" s="209" t="s">
        <v>40</v>
      </c>
      <c r="F22" s="197" t="s">
        <v>40</v>
      </c>
      <c r="G22" s="197" t="s">
        <v>40</v>
      </c>
      <c r="H22" s="209"/>
      <c r="I22" s="197"/>
      <c r="J22" s="197"/>
      <c r="K22" s="209"/>
      <c r="L22" s="208"/>
      <c r="M22" s="208"/>
    </row>
    <row r="23" spans="1:13">
      <c r="A23" s="200" t="s">
        <v>204</v>
      </c>
      <c r="B23" s="201" t="s">
        <v>40</v>
      </c>
      <c r="C23" s="197" t="s">
        <v>40</v>
      </c>
      <c r="D23" s="197" t="s">
        <v>40</v>
      </c>
      <c r="E23" s="201" t="s">
        <v>40</v>
      </c>
      <c r="F23" s="197" t="s">
        <v>40</v>
      </c>
      <c r="G23" s="197" t="s">
        <v>40</v>
      </c>
      <c r="H23" s="201"/>
      <c r="I23" s="197"/>
      <c r="J23" s="197"/>
      <c r="K23" s="201"/>
      <c r="L23" s="208"/>
      <c r="M23" s="208"/>
    </row>
    <row r="24" spans="1:13">
      <c r="A24" s="207" t="s">
        <v>205</v>
      </c>
      <c r="B24" s="203">
        <v>134504000</v>
      </c>
      <c r="C24" s="204">
        <v>145235000</v>
      </c>
      <c r="D24" s="204">
        <v>134504000</v>
      </c>
      <c r="E24" s="203">
        <v>103017000</v>
      </c>
      <c r="F24" s="204">
        <v>124985000</v>
      </c>
      <c r="G24" s="204">
        <v>103017000</v>
      </c>
      <c r="H24" s="203">
        <v>102574000</v>
      </c>
      <c r="I24" s="204">
        <v>100900000</v>
      </c>
      <c r="J24" s="204">
        <v>102574000</v>
      </c>
      <c r="K24" s="203">
        <v>114093000</v>
      </c>
      <c r="L24" s="210"/>
      <c r="M24" s="210"/>
    </row>
    <row r="25" spans="1:13">
      <c r="A25" s="211" t="s">
        <v>206</v>
      </c>
      <c r="B25" s="203">
        <v>17276000</v>
      </c>
      <c r="C25" s="204">
        <v>11835000</v>
      </c>
      <c r="D25" s="204">
        <v>5441000</v>
      </c>
      <c r="E25" s="203">
        <v>9334000</v>
      </c>
      <c r="F25" s="204">
        <v>5889000</v>
      </c>
      <c r="G25" s="204">
        <v>3445000</v>
      </c>
      <c r="H25" s="203">
        <v>4665000</v>
      </c>
      <c r="I25" s="204">
        <v>2837000</v>
      </c>
      <c r="J25" s="204">
        <v>1828000</v>
      </c>
      <c r="K25" s="203">
        <v>8160000</v>
      </c>
      <c r="L25" s="210"/>
      <c r="M25" s="210"/>
    </row>
    <row r="26" spans="1:13">
      <c r="A26" s="211" t="s">
        <v>207</v>
      </c>
      <c r="B26" s="203">
        <v>66689000</v>
      </c>
      <c r="C26" s="204">
        <v>35495000</v>
      </c>
      <c r="D26" s="204">
        <v>31194000</v>
      </c>
      <c r="E26" s="203">
        <v>46237000</v>
      </c>
      <c r="F26" s="204">
        <v>22524000</v>
      </c>
      <c r="G26" s="204">
        <v>23713000</v>
      </c>
      <c r="H26" s="203">
        <v>26961000</v>
      </c>
      <c r="I26" s="204">
        <v>16100000</v>
      </c>
      <c r="J26" s="204">
        <v>10861000</v>
      </c>
      <c r="K26" s="203">
        <v>22283000</v>
      </c>
      <c r="L26" s="210"/>
      <c r="M26" s="210"/>
    </row>
    <row r="27" spans="1:13">
      <c r="A27" s="211" t="s">
        <v>208</v>
      </c>
      <c r="B27" s="212">
        <v>-49121000</v>
      </c>
      <c r="C27" s="213">
        <v>-28222000</v>
      </c>
      <c r="D27" s="213">
        <v>-20899000</v>
      </c>
      <c r="E27" s="212">
        <v>-34259000</v>
      </c>
      <c r="F27" s="213">
        <v>-18041000</v>
      </c>
      <c r="G27" s="213">
        <v>-16218000</v>
      </c>
      <c r="H27" s="212">
        <v>-25604000</v>
      </c>
      <c r="I27" s="213">
        <v>-12001000</v>
      </c>
      <c r="J27" s="213">
        <v>-13603000</v>
      </c>
      <c r="K27" s="212">
        <v>-30776000</v>
      </c>
      <c r="L27" s="213"/>
      <c r="M27" s="213"/>
    </row>
    <row r="28" spans="1:13">
      <c r="A28" s="211" t="s">
        <v>209</v>
      </c>
      <c r="B28" s="212">
        <v>8150000</v>
      </c>
      <c r="C28" s="213">
        <v>6328000</v>
      </c>
      <c r="D28" s="213">
        <v>1822000</v>
      </c>
      <c r="E28" s="212">
        <v>11575000</v>
      </c>
      <c r="F28" s="213">
        <v>1330000</v>
      </c>
      <c r="G28" s="213">
        <v>10245000</v>
      </c>
      <c r="H28" s="212">
        <v>-2232000</v>
      </c>
      <c r="I28" s="213">
        <v>-3695000</v>
      </c>
      <c r="J28" s="213">
        <v>1463000</v>
      </c>
      <c r="K28" s="212">
        <v>-9600000</v>
      </c>
      <c r="L28" s="213"/>
      <c r="M28" s="213"/>
    </row>
    <row r="29" spans="1:13">
      <c r="A29" s="211" t="s">
        <v>210</v>
      </c>
      <c r="B29" s="212">
        <v>-14036000</v>
      </c>
      <c r="C29" s="213">
        <v>-7209000</v>
      </c>
      <c r="D29" s="213">
        <v>-6827000</v>
      </c>
      <c r="E29" s="212">
        <v>-1400000</v>
      </c>
      <c r="F29" s="213">
        <v>-2183000</v>
      </c>
      <c r="G29" s="213">
        <v>783000</v>
      </c>
      <c r="H29" s="212">
        <v>-3347000</v>
      </c>
      <c r="I29" s="213">
        <v>-1124000</v>
      </c>
      <c r="J29" s="213">
        <v>-2223000</v>
      </c>
      <c r="K29" s="212">
        <v>-1100000</v>
      </c>
      <c r="L29" s="213"/>
      <c r="M29" s="213"/>
    </row>
    <row r="30" spans="1:13">
      <c r="A30" s="214" t="s">
        <v>211</v>
      </c>
      <c r="B30" s="212">
        <v>163462000</v>
      </c>
      <c r="C30" s="213">
        <v>163462000</v>
      </c>
      <c r="D30" s="213">
        <v>145235000</v>
      </c>
      <c r="E30" s="212">
        <v>134504000</v>
      </c>
      <c r="F30" s="213">
        <v>134504000</v>
      </c>
      <c r="G30" s="213">
        <v>124985000</v>
      </c>
      <c r="H30" s="212">
        <v>103017000</v>
      </c>
      <c r="I30" s="213">
        <v>103017000</v>
      </c>
      <c r="J30" s="213">
        <v>100900000</v>
      </c>
      <c r="K30" s="212">
        <v>102574000</v>
      </c>
      <c r="L30" s="213"/>
      <c r="M30" s="213"/>
    </row>
    <row r="31" spans="1:13">
      <c r="A31" s="215"/>
      <c r="B31" s="212" t="s">
        <v>40</v>
      </c>
      <c r="C31" s="213" t="s">
        <v>40</v>
      </c>
      <c r="D31" s="213" t="s">
        <v>40</v>
      </c>
      <c r="E31" s="212" t="s">
        <v>40</v>
      </c>
      <c r="F31" s="213" t="s">
        <v>40</v>
      </c>
      <c r="G31" s="213" t="s">
        <v>40</v>
      </c>
      <c r="H31" s="212"/>
      <c r="I31" s="213"/>
      <c r="J31" s="213"/>
      <c r="K31" s="212"/>
      <c r="L31" s="213"/>
      <c r="M31" s="213"/>
    </row>
    <row r="32" spans="1:13">
      <c r="A32" s="425" t="s">
        <v>212</v>
      </c>
      <c r="B32" s="212">
        <v>34844000</v>
      </c>
      <c r="C32" s="213">
        <v>19108000</v>
      </c>
      <c r="D32" s="213">
        <v>15736000</v>
      </c>
      <c r="E32" s="212">
        <v>21312000</v>
      </c>
      <c r="F32" s="213">
        <v>10372000</v>
      </c>
      <c r="G32" s="213">
        <v>10940000</v>
      </c>
      <c r="H32" s="212">
        <v>6023000</v>
      </c>
      <c r="I32" s="213">
        <v>6937000</v>
      </c>
      <c r="J32" s="213">
        <v>-914000</v>
      </c>
      <c r="K32" s="212">
        <v>-333000</v>
      </c>
      <c r="L32" s="213"/>
      <c r="M32" s="213"/>
    </row>
    <row r="33" spans="1:13">
      <c r="A33" s="425" t="s">
        <v>213</v>
      </c>
      <c r="B33" s="216">
        <v>0.2591</v>
      </c>
      <c r="C33" s="217">
        <v>0.2631</v>
      </c>
      <c r="D33" s="217">
        <v>0.23400000000000001</v>
      </c>
      <c r="E33" s="216">
        <v>0.2069</v>
      </c>
      <c r="F33" s="217">
        <v>0.16600000000000001</v>
      </c>
      <c r="G33" s="217">
        <v>0.21239</v>
      </c>
      <c r="H33" s="216">
        <v>5.8700000000000002E-2</v>
      </c>
      <c r="I33" s="217">
        <v>0.13750000000000001</v>
      </c>
      <c r="J33" s="217">
        <v>-1.7821E-2</v>
      </c>
      <c r="K33" s="216">
        <v>-2.9190000000000002E-3</v>
      </c>
      <c r="L33" s="218"/>
      <c r="M33" s="218"/>
    </row>
    <row r="34" spans="1:13">
      <c r="A34" s="425"/>
      <c r="B34" s="216" t="s">
        <v>40</v>
      </c>
      <c r="C34" s="217" t="s">
        <v>40</v>
      </c>
      <c r="D34" s="217" t="s">
        <v>40</v>
      </c>
      <c r="E34" s="216" t="s">
        <v>40</v>
      </c>
      <c r="F34" s="217" t="s">
        <v>40</v>
      </c>
      <c r="G34" s="217" t="s">
        <v>40</v>
      </c>
      <c r="H34" s="216"/>
      <c r="I34" s="217"/>
      <c r="J34" s="217"/>
      <c r="K34" s="216"/>
      <c r="L34" s="218"/>
      <c r="M34" s="218"/>
    </row>
    <row r="35" spans="1:13">
      <c r="A35" s="425" t="s">
        <v>214</v>
      </c>
      <c r="B35" s="212">
        <v>134019000</v>
      </c>
      <c r="C35" s="213">
        <v>67766000</v>
      </c>
      <c r="D35" s="213">
        <v>66253000</v>
      </c>
      <c r="E35" s="212">
        <v>123630000</v>
      </c>
      <c r="F35" s="213">
        <v>64004000</v>
      </c>
      <c r="G35" s="213">
        <v>59626000</v>
      </c>
      <c r="H35" s="212">
        <v>68613232.356000006</v>
      </c>
      <c r="I35" s="217"/>
      <c r="J35" s="217"/>
      <c r="K35" s="216"/>
      <c r="L35" s="218"/>
      <c r="M35" s="218"/>
    </row>
    <row r="36" spans="1:13">
      <c r="A36" s="425" t="s">
        <v>215</v>
      </c>
      <c r="B36" s="212">
        <v>996213000</v>
      </c>
      <c r="C36" s="204">
        <v>521672000</v>
      </c>
      <c r="D36" s="204">
        <v>474541000</v>
      </c>
      <c r="E36" s="212">
        <v>854388000</v>
      </c>
      <c r="F36" s="204">
        <v>405290000</v>
      </c>
      <c r="G36" s="204">
        <v>449098000</v>
      </c>
      <c r="H36" s="212">
        <v>509087393.15874994</v>
      </c>
      <c r="I36" s="217"/>
      <c r="J36" s="217"/>
      <c r="K36" s="216"/>
      <c r="L36" s="218"/>
      <c r="M36" s="218"/>
    </row>
    <row r="37" spans="1:13">
      <c r="A37" s="425" t="s">
        <v>216</v>
      </c>
      <c r="B37" s="216">
        <v>0.13450000000000001</v>
      </c>
      <c r="C37" s="217">
        <v>0.12989999999999999</v>
      </c>
      <c r="D37" s="217">
        <v>0.1396</v>
      </c>
      <c r="E37" s="216">
        <v>0.1447</v>
      </c>
      <c r="F37" s="217">
        <v>0.15790000000000001</v>
      </c>
      <c r="G37" s="217">
        <v>0.13277</v>
      </c>
      <c r="H37" s="216">
        <v>0.13477692293708829</v>
      </c>
      <c r="I37" s="217"/>
      <c r="J37" s="217"/>
      <c r="K37" s="216"/>
      <c r="L37" s="218"/>
      <c r="M37" s="218"/>
    </row>
    <row r="38" spans="1:13">
      <c r="A38" s="215"/>
      <c r="B38" s="201" t="s">
        <v>40</v>
      </c>
      <c r="C38" s="197" t="s">
        <v>40</v>
      </c>
      <c r="D38" s="197" t="s">
        <v>40</v>
      </c>
      <c r="E38" s="201" t="s">
        <v>40</v>
      </c>
      <c r="F38" s="197" t="s">
        <v>40</v>
      </c>
      <c r="G38" s="197" t="s">
        <v>40</v>
      </c>
      <c r="H38" s="201"/>
      <c r="I38" s="197"/>
      <c r="J38" s="197"/>
      <c r="K38" s="201"/>
      <c r="L38" s="197"/>
      <c r="M38" s="197"/>
    </row>
    <row r="39" spans="1:13">
      <c r="A39" s="195" t="s">
        <v>217</v>
      </c>
      <c r="B39" s="196" t="s">
        <v>40</v>
      </c>
      <c r="C39" s="196" t="s">
        <v>40</v>
      </c>
      <c r="D39" s="196" t="s">
        <v>40</v>
      </c>
      <c r="E39" s="196" t="s">
        <v>40</v>
      </c>
      <c r="F39" s="196" t="s">
        <v>40</v>
      </c>
      <c r="G39" s="196" t="s">
        <v>40</v>
      </c>
      <c r="H39" s="196"/>
      <c r="I39" s="196"/>
      <c r="J39" s="196"/>
      <c r="K39" s="196"/>
      <c r="L39" s="196"/>
      <c r="M39" s="196"/>
    </row>
    <row r="40" spans="1:13">
      <c r="A40" s="200" t="s">
        <v>171</v>
      </c>
      <c r="B40" s="201" t="s">
        <v>40</v>
      </c>
      <c r="C40" s="197" t="s">
        <v>40</v>
      </c>
      <c r="D40" s="197" t="s">
        <v>40</v>
      </c>
      <c r="E40" s="201" t="s">
        <v>40</v>
      </c>
      <c r="F40" s="197" t="s">
        <v>40</v>
      </c>
      <c r="G40" s="197" t="s">
        <v>40</v>
      </c>
      <c r="H40" s="201"/>
      <c r="I40" s="197"/>
      <c r="J40" s="197"/>
      <c r="K40" s="201"/>
      <c r="L40" s="197"/>
      <c r="M40" s="197"/>
    </row>
    <row r="41" spans="1:13">
      <c r="A41" s="219" t="s">
        <v>194</v>
      </c>
      <c r="B41" s="203">
        <v>3422360000</v>
      </c>
      <c r="C41" s="204">
        <v>1833040000</v>
      </c>
      <c r="D41" s="204">
        <v>1589320000</v>
      </c>
      <c r="E41" s="203">
        <v>3309895000</v>
      </c>
      <c r="F41" s="204">
        <v>1562502000</v>
      </c>
      <c r="G41" s="204">
        <v>1747393000</v>
      </c>
      <c r="H41" s="203">
        <v>2800446000</v>
      </c>
      <c r="I41" s="204">
        <v>1495738000</v>
      </c>
      <c r="J41" s="204">
        <v>1304708000</v>
      </c>
      <c r="K41" s="203">
        <v>2401918000</v>
      </c>
      <c r="L41" s="204">
        <v>1151892000</v>
      </c>
      <c r="M41" s="204">
        <v>1250025000</v>
      </c>
    </row>
    <row r="42" spans="1:13">
      <c r="A42" s="219" t="s">
        <v>218</v>
      </c>
      <c r="B42" s="203">
        <v>5563487000</v>
      </c>
      <c r="C42" s="204">
        <v>5563487000</v>
      </c>
      <c r="D42" s="204">
        <v>3463469000</v>
      </c>
      <c r="E42" s="203">
        <v>3541383000</v>
      </c>
      <c r="F42" s="204">
        <v>3541383000</v>
      </c>
      <c r="G42" s="204">
        <v>3581403000</v>
      </c>
      <c r="H42" s="203">
        <v>3371189000</v>
      </c>
      <c r="I42" s="204">
        <v>3371189000</v>
      </c>
      <c r="J42" s="204">
        <v>3283212000</v>
      </c>
      <c r="K42" s="203">
        <v>3221738000</v>
      </c>
      <c r="L42" s="204">
        <v>3221738000</v>
      </c>
      <c r="M42" s="204">
        <v>3368672000</v>
      </c>
    </row>
    <row r="43" spans="1:13">
      <c r="A43" s="219" t="s">
        <v>219</v>
      </c>
      <c r="B43" s="216">
        <v>0.63470000000000004</v>
      </c>
      <c r="C43" s="217">
        <v>0.6482</v>
      </c>
      <c r="D43" s="217">
        <v>0.61799999999999999</v>
      </c>
      <c r="E43" s="216">
        <v>0.6099</v>
      </c>
      <c r="F43" s="217">
        <v>0.59650000000000003</v>
      </c>
      <c r="G43" s="217">
        <v>0.62429999999999997</v>
      </c>
      <c r="H43" s="216">
        <v>0.63060000000000005</v>
      </c>
      <c r="I43" s="217">
        <v>0.57520000000000004</v>
      </c>
      <c r="J43" s="217">
        <v>0.69289999999999996</v>
      </c>
      <c r="K43" s="216">
        <v>0.65659999999999996</v>
      </c>
      <c r="L43" s="217">
        <v>0.70909999999999995</v>
      </c>
      <c r="M43" s="217">
        <v>0.60460000000000003</v>
      </c>
    </row>
    <row r="44" spans="1:13">
      <c r="A44" s="220" t="s">
        <v>220</v>
      </c>
      <c r="B44" s="216">
        <v>-1.1299999999999999E-2</v>
      </c>
      <c r="C44" s="217">
        <v>-5.7999999999999996E-3</v>
      </c>
      <c r="D44" s="217">
        <v>-1.7999999999999999E-2</v>
      </c>
      <c r="E44" s="216">
        <v>-2.3599999999999999E-2</v>
      </c>
      <c r="F44" s="217">
        <v>-1.6299999999999999E-2</v>
      </c>
      <c r="G44" s="217">
        <v>-3.1489999999999997E-2</v>
      </c>
      <c r="H44" s="216">
        <v>-6.8900000000000003E-2</v>
      </c>
      <c r="I44" s="217">
        <v>-9.06E-2</v>
      </c>
      <c r="J44" s="217">
        <v>-7.6700000000000004E-2</v>
      </c>
      <c r="K44" s="216">
        <v>-6.4399999999999999E-2</v>
      </c>
      <c r="L44" s="217">
        <v>-5.0900000000000001E-2</v>
      </c>
      <c r="M44" s="217">
        <v>-7.7799999999999994E-2</v>
      </c>
    </row>
    <row r="45" spans="1:13">
      <c r="A45" s="220" t="s">
        <v>221</v>
      </c>
      <c r="B45" s="216">
        <v>-3.449E-2</v>
      </c>
      <c r="C45" s="221">
        <v>-3.4200000000000001E-2</v>
      </c>
      <c r="D45" s="221">
        <v>-3.49E-2</v>
      </c>
      <c r="E45" s="216">
        <v>-3.2300000000000002E-2</v>
      </c>
      <c r="F45" s="221">
        <v>-2.7400000000000001E-2</v>
      </c>
      <c r="G45" s="221">
        <v>-3.755E-2</v>
      </c>
      <c r="H45" s="216">
        <v>-4.6899999999999997E-2</v>
      </c>
      <c r="I45" s="221"/>
      <c r="J45" s="221"/>
      <c r="K45" s="402"/>
      <c r="L45" s="221"/>
      <c r="M45" s="221"/>
    </row>
    <row r="46" spans="1:13">
      <c r="A46" s="219" t="s">
        <v>222</v>
      </c>
      <c r="B46" s="216">
        <v>0.2621</v>
      </c>
      <c r="C46" s="217">
        <v>0.26440000000000002</v>
      </c>
      <c r="D46" s="217">
        <v>0.2591</v>
      </c>
      <c r="E46" s="216">
        <v>0.25569999999999998</v>
      </c>
      <c r="F46" s="217">
        <v>0.25319999999999998</v>
      </c>
      <c r="G46" s="217">
        <v>0.25836999999999999</v>
      </c>
      <c r="H46" s="216">
        <v>0.27810000000000001</v>
      </c>
      <c r="I46" s="217">
        <v>0.27110000000000001</v>
      </c>
      <c r="J46" s="217">
        <v>0.28589999999999999</v>
      </c>
      <c r="K46" s="216">
        <v>0.30370000000000003</v>
      </c>
      <c r="L46" s="217">
        <v>0.29499999999999998</v>
      </c>
      <c r="M46" s="217">
        <v>0.31230000000000002</v>
      </c>
    </row>
    <row r="47" spans="1:13">
      <c r="A47" s="219" t="s">
        <v>223</v>
      </c>
      <c r="B47" s="216">
        <v>4.3200000000000002E-2</v>
      </c>
      <c r="C47" s="217">
        <v>3.27E-2</v>
      </c>
      <c r="D47" s="217">
        <v>5.62E-2</v>
      </c>
      <c r="E47" s="216">
        <v>8.2400000000000001E-2</v>
      </c>
      <c r="F47" s="217">
        <v>9.5200000000000007E-2</v>
      </c>
      <c r="G47" s="217">
        <v>6.8540000000000004E-2</v>
      </c>
      <c r="H47" s="216">
        <v>5.0200000000000002E-2</v>
      </c>
      <c r="I47" s="217">
        <v>9.2999999999999999E-2</v>
      </c>
      <c r="J47" s="217">
        <v>2.0999999999999999E-3</v>
      </c>
      <c r="K47" s="216">
        <v>5.5100000000000003E-2</v>
      </c>
      <c r="L47" s="217">
        <v>4.5600000000000002E-2</v>
      </c>
      <c r="M47" s="217">
        <v>6.4500000000000002E-2</v>
      </c>
    </row>
    <row r="48" spans="1:13">
      <c r="A48" s="222" t="s">
        <v>224</v>
      </c>
      <c r="B48" s="223">
        <v>0.93989999999999996</v>
      </c>
      <c r="C48" s="224">
        <v>0.94530000000000003</v>
      </c>
      <c r="D48" s="224">
        <v>0.93330000000000002</v>
      </c>
      <c r="E48" s="223">
        <v>0.94789999999999996</v>
      </c>
      <c r="F48" s="224">
        <v>0.94479999999999997</v>
      </c>
      <c r="G48" s="224">
        <v>0.95121</v>
      </c>
      <c r="H48" s="223">
        <v>0.95899999999999996</v>
      </c>
      <c r="I48" s="224">
        <v>0.93930000000000002</v>
      </c>
      <c r="J48" s="224">
        <v>0.98099999999999998</v>
      </c>
      <c r="K48" s="223">
        <v>1.0155000000000001</v>
      </c>
      <c r="L48" s="224">
        <v>1.0497000000000001</v>
      </c>
      <c r="M48" s="224">
        <v>0.98150000000000004</v>
      </c>
    </row>
    <row r="49" spans="1:13">
      <c r="A49" s="200"/>
      <c r="B49" s="201" t="s">
        <v>40</v>
      </c>
      <c r="C49" s="197" t="s">
        <v>40</v>
      </c>
      <c r="D49" s="197" t="s">
        <v>40</v>
      </c>
      <c r="E49" s="201" t="s">
        <v>40</v>
      </c>
      <c r="F49" s="197" t="s">
        <v>40</v>
      </c>
      <c r="G49" s="197" t="s">
        <v>40</v>
      </c>
      <c r="H49" s="201"/>
      <c r="I49" s="197"/>
      <c r="J49" s="197"/>
      <c r="K49" s="201"/>
      <c r="L49" s="197"/>
      <c r="M49" s="197"/>
    </row>
    <row r="50" spans="1:13">
      <c r="A50" s="225" t="s">
        <v>181</v>
      </c>
      <c r="B50" s="226" t="s">
        <v>40</v>
      </c>
      <c r="C50" s="227" t="s">
        <v>40</v>
      </c>
      <c r="D50" s="227" t="s">
        <v>40</v>
      </c>
      <c r="E50" s="226" t="s">
        <v>40</v>
      </c>
      <c r="F50" s="227" t="s">
        <v>40</v>
      </c>
      <c r="G50" s="227" t="s">
        <v>40</v>
      </c>
      <c r="H50" s="226"/>
      <c r="I50" s="227"/>
      <c r="J50" s="227"/>
      <c r="K50" s="226"/>
      <c r="L50" s="227"/>
      <c r="M50" s="227"/>
    </row>
    <row r="51" spans="1:13">
      <c r="A51" s="219" t="s">
        <v>194</v>
      </c>
      <c r="B51" s="203">
        <v>747490000</v>
      </c>
      <c r="C51" s="204">
        <v>351054000</v>
      </c>
      <c r="D51" s="204">
        <v>396436000</v>
      </c>
      <c r="E51" s="203">
        <v>678971000</v>
      </c>
      <c r="F51" s="204">
        <v>315171000</v>
      </c>
      <c r="G51" s="204">
        <v>363800000</v>
      </c>
      <c r="H51" s="203">
        <v>593656000</v>
      </c>
      <c r="I51" s="204">
        <v>278897000</v>
      </c>
      <c r="J51" s="204">
        <v>314759000</v>
      </c>
      <c r="K51" s="203">
        <v>520876000</v>
      </c>
      <c r="L51" s="204">
        <v>260173000</v>
      </c>
      <c r="M51" s="204">
        <v>260703000</v>
      </c>
    </row>
    <row r="52" spans="1:13">
      <c r="A52" s="219" t="s">
        <v>219</v>
      </c>
      <c r="B52" s="216">
        <v>0.65700000000000003</v>
      </c>
      <c r="C52" s="217">
        <v>0.6542</v>
      </c>
      <c r="D52" s="217">
        <v>0.66</v>
      </c>
      <c r="E52" s="216">
        <v>0.6583</v>
      </c>
      <c r="F52" s="217">
        <v>0.6341</v>
      </c>
      <c r="G52" s="217">
        <v>0.68420000000000003</v>
      </c>
      <c r="H52" s="216">
        <v>0.66420000000000001</v>
      </c>
      <c r="I52" s="217">
        <v>0.62450000000000006</v>
      </c>
      <c r="J52" s="217">
        <v>0.70669999999999999</v>
      </c>
      <c r="K52" s="216">
        <v>0.66400000000000003</v>
      </c>
      <c r="L52" s="217">
        <v>0.66890000000000005</v>
      </c>
      <c r="M52" s="217">
        <v>0.65880000000000005</v>
      </c>
    </row>
    <row r="53" spans="1:13">
      <c r="A53" s="219" t="s">
        <v>222</v>
      </c>
      <c r="B53" s="216">
        <v>0.2228</v>
      </c>
      <c r="C53" s="217">
        <v>0.21940000000000001</v>
      </c>
      <c r="D53" s="217">
        <v>0.22650000000000001</v>
      </c>
      <c r="E53" s="216">
        <v>0.2175</v>
      </c>
      <c r="F53" s="217">
        <v>0.21410000000000001</v>
      </c>
      <c r="G53" s="217">
        <v>0.22123999999999999</v>
      </c>
      <c r="H53" s="216">
        <v>0.22040000000000001</v>
      </c>
      <c r="I53" s="217">
        <v>0.20710000000000001</v>
      </c>
      <c r="J53" s="217">
        <v>0.23469999999999999</v>
      </c>
      <c r="K53" s="216">
        <v>0.23050000000000001</v>
      </c>
      <c r="L53" s="217">
        <v>0.2319</v>
      </c>
      <c r="M53" s="217">
        <v>0.22900000000000001</v>
      </c>
    </row>
    <row r="54" spans="1:13">
      <c r="A54" s="219" t="s">
        <v>223</v>
      </c>
      <c r="B54" s="216">
        <v>5.3E-3</v>
      </c>
      <c r="C54" s="217">
        <v>-6.1999999999999998E-3</v>
      </c>
      <c r="D54" s="217">
        <v>1.7600000000000001E-2</v>
      </c>
      <c r="E54" s="216">
        <v>1.24E-2</v>
      </c>
      <c r="F54" s="217">
        <v>-4.1000000000000003E-3</v>
      </c>
      <c r="G54" s="217">
        <v>3.0099999999999998E-2</v>
      </c>
      <c r="H54" s="216">
        <v>3.6600000000000001E-2</v>
      </c>
      <c r="I54" s="217">
        <v>3.7600000000000001E-2</v>
      </c>
      <c r="J54" s="217">
        <v>3.5400000000000001E-2</v>
      </c>
      <c r="K54" s="216">
        <v>2.8899999999999999E-2</v>
      </c>
      <c r="L54" s="217">
        <v>2.5499999999999998E-2</v>
      </c>
      <c r="M54" s="217">
        <v>3.2500000000000001E-2</v>
      </c>
    </row>
    <row r="55" spans="1:13">
      <c r="A55" s="222" t="s">
        <v>225</v>
      </c>
      <c r="B55" s="223">
        <v>0.8851</v>
      </c>
      <c r="C55" s="224">
        <v>0.86739999999999995</v>
      </c>
      <c r="D55" s="224">
        <v>0.90400000000000003</v>
      </c>
      <c r="E55" s="223">
        <v>0.88819999999999999</v>
      </c>
      <c r="F55" s="224">
        <v>0.84399999999999997</v>
      </c>
      <c r="G55" s="224">
        <v>0.93554999999999999</v>
      </c>
      <c r="H55" s="223">
        <v>0.92120000000000002</v>
      </c>
      <c r="I55" s="224">
        <v>0.86919999999999997</v>
      </c>
      <c r="J55" s="224">
        <v>0.9768</v>
      </c>
      <c r="K55" s="223">
        <v>0.92349999999999999</v>
      </c>
      <c r="L55" s="224">
        <v>0.9264</v>
      </c>
      <c r="M55" s="224">
        <v>0.9204</v>
      </c>
    </row>
    <row r="56" spans="1:13">
      <c r="A56" s="200"/>
      <c r="B56" s="201" t="s">
        <v>40</v>
      </c>
      <c r="C56" s="197" t="s">
        <v>40</v>
      </c>
      <c r="D56" s="197" t="s">
        <v>40</v>
      </c>
      <c r="E56" s="201" t="s">
        <v>40</v>
      </c>
      <c r="F56" s="197" t="s">
        <v>40</v>
      </c>
      <c r="G56" s="197" t="s">
        <v>40</v>
      </c>
      <c r="H56" s="201"/>
      <c r="I56" s="197"/>
      <c r="J56" s="197"/>
      <c r="K56" s="201"/>
      <c r="L56" s="197"/>
      <c r="M56" s="197"/>
    </row>
    <row r="57" spans="1:13">
      <c r="A57" s="225" t="s">
        <v>183</v>
      </c>
      <c r="B57" s="226" t="s">
        <v>40</v>
      </c>
      <c r="C57" s="227" t="s">
        <v>40</v>
      </c>
      <c r="D57" s="227" t="s">
        <v>40</v>
      </c>
      <c r="E57" s="226" t="s">
        <v>40</v>
      </c>
      <c r="F57" s="227" t="s">
        <v>40</v>
      </c>
      <c r="G57" s="227" t="s">
        <v>40</v>
      </c>
      <c r="H57" s="226"/>
      <c r="I57" s="227"/>
      <c r="J57" s="227"/>
      <c r="K57" s="226"/>
      <c r="L57" s="227"/>
      <c r="M57" s="227"/>
    </row>
    <row r="58" spans="1:13">
      <c r="A58" s="219" t="s">
        <v>194</v>
      </c>
      <c r="B58" s="203">
        <v>1921849000</v>
      </c>
      <c r="C58" s="204">
        <v>1080311000</v>
      </c>
      <c r="D58" s="204">
        <v>841538000</v>
      </c>
      <c r="E58" s="203">
        <v>1930742000</v>
      </c>
      <c r="F58" s="204">
        <v>891528000</v>
      </c>
      <c r="G58" s="204">
        <v>1039214000</v>
      </c>
      <c r="H58" s="203">
        <v>1572542000</v>
      </c>
      <c r="I58" s="204">
        <v>876012000</v>
      </c>
      <c r="J58" s="204">
        <v>696530000</v>
      </c>
      <c r="K58" s="203">
        <v>1105874000</v>
      </c>
      <c r="L58" s="204">
        <v>537728000</v>
      </c>
      <c r="M58" s="204">
        <v>568145000</v>
      </c>
    </row>
    <row r="59" spans="1:13">
      <c r="A59" s="219" t="s">
        <v>219</v>
      </c>
      <c r="B59" s="216">
        <v>0.68659999999999999</v>
      </c>
      <c r="C59" s="217">
        <v>0.72470000000000001</v>
      </c>
      <c r="D59" s="217">
        <v>0.63570000000000004</v>
      </c>
      <c r="E59" s="216">
        <v>0.62919999999999998</v>
      </c>
      <c r="F59" s="217">
        <v>0.64590000000000003</v>
      </c>
      <c r="G59" s="217">
        <v>0.61087999999999998</v>
      </c>
      <c r="H59" s="216">
        <v>0.55169999999999997</v>
      </c>
      <c r="I59" s="217">
        <v>0.54730000000000001</v>
      </c>
      <c r="J59" s="217">
        <v>0.55740000000000001</v>
      </c>
      <c r="K59" s="216">
        <v>0.69950000000000001</v>
      </c>
      <c r="L59" s="217">
        <v>0.76880000000000004</v>
      </c>
      <c r="M59" s="217">
        <v>0.63060000000000005</v>
      </c>
    </row>
    <row r="60" spans="1:13">
      <c r="A60" s="219" t="s">
        <v>222</v>
      </c>
      <c r="B60" s="216">
        <v>0.2492</v>
      </c>
      <c r="C60" s="217">
        <v>0.25679999999999997</v>
      </c>
      <c r="D60" s="217">
        <v>0.2389</v>
      </c>
      <c r="E60" s="216">
        <v>0.24160000000000001</v>
      </c>
      <c r="F60" s="217">
        <v>0.2437</v>
      </c>
      <c r="G60" s="217">
        <v>0.23932999999999999</v>
      </c>
      <c r="H60" s="216">
        <v>0.2732</v>
      </c>
      <c r="I60" s="217">
        <v>0.26069999999999999</v>
      </c>
      <c r="J60" s="217">
        <v>0.28920000000000001</v>
      </c>
      <c r="K60" s="216">
        <v>0.2802</v>
      </c>
      <c r="L60" s="217">
        <v>0.28220000000000001</v>
      </c>
      <c r="M60" s="217">
        <v>0.27829999999999999</v>
      </c>
    </row>
    <row r="61" spans="1:13">
      <c r="A61" s="219" t="s">
        <v>223</v>
      </c>
      <c r="B61" s="216">
        <v>2.0400000000000001E-2</v>
      </c>
      <c r="C61" s="217">
        <v>-1.6490000000000001E-2</v>
      </c>
      <c r="D61" s="217">
        <v>6.9500000000000006E-2</v>
      </c>
      <c r="E61" s="216">
        <v>7.4300000000000005E-2</v>
      </c>
      <c r="F61" s="217">
        <v>7.7399999999999997E-2</v>
      </c>
      <c r="G61" s="217">
        <v>7.1010000000000004E-2</v>
      </c>
      <c r="H61" s="216">
        <v>0.127</v>
      </c>
      <c r="I61" s="217">
        <v>0.13009999999999999</v>
      </c>
      <c r="J61" s="217">
        <v>0.1229</v>
      </c>
      <c r="K61" s="216">
        <v>4.99E-2</v>
      </c>
      <c r="L61" s="217">
        <v>3.04E-2</v>
      </c>
      <c r="M61" s="217">
        <v>6.93E-2</v>
      </c>
    </row>
    <row r="62" spans="1:13">
      <c r="A62" s="222" t="s">
        <v>226</v>
      </c>
      <c r="B62" s="223">
        <v>0.95609999999999995</v>
      </c>
      <c r="C62" s="224">
        <v>0.96499999999999997</v>
      </c>
      <c r="D62" s="224">
        <v>0.94420000000000004</v>
      </c>
      <c r="E62" s="223">
        <v>0.94520000000000004</v>
      </c>
      <c r="F62" s="224">
        <v>0.96689999999999998</v>
      </c>
      <c r="G62" s="224">
        <v>0.92122999999999999</v>
      </c>
      <c r="H62" s="223">
        <v>0.95189999999999997</v>
      </c>
      <c r="I62" s="224">
        <v>0.93810000000000004</v>
      </c>
      <c r="J62" s="224">
        <v>0.96960000000000002</v>
      </c>
      <c r="K62" s="223">
        <v>1.0298</v>
      </c>
      <c r="L62" s="224">
        <v>1.0815999999999999</v>
      </c>
      <c r="M62" s="224">
        <v>0.97829999999999995</v>
      </c>
    </row>
    <row r="63" spans="1:13">
      <c r="A63" s="200"/>
      <c r="B63" s="201" t="s">
        <v>40</v>
      </c>
      <c r="C63" s="197" t="s">
        <v>40</v>
      </c>
      <c r="D63" s="197" t="s">
        <v>40</v>
      </c>
      <c r="E63" s="201" t="s">
        <v>40</v>
      </c>
      <c r="F63" s="197" t="s">
        <v>40</v>
      </c>
      <c r="G63" s="197" t="s">
        <v>40</v>
      </c>
      <c r="H63" s="201"/>
      <c r="I63" s="197"/>
      <c r="J63" s="197"/>
      <c r="K63" s="201"/>
      <c r="L63" s="197"/>
      <c r="M63" s="197"/>
    </row>
    <row r="64" spans="1:13">
      <c r="A64" s="225" t="s">
        <v>184</v>
      </c>
      <c r="B64" s="226" t="s">
        <v>40</v>
      </c>
      <c r="C64" s="227" t="s">
        <v>40</v>
      </c>
      <c r="D64" s="227" t="s">
        <v>40</v>
      </c>
      <c r="E64" s="226" t="s">
        <v>40</v>
      </c>
      <c r="F64" s="227" t="s">
        <v>40</v>
      </c>
      <c r="G64" s="227" t="s">
        <v>40</v>
      </c>
      <c r="H64" s="226"/>
      <c r="I64" s="227"/>
      <c r="J64" s="227"/>
      <c r="K64" s="226"/>
      <c r="L64" s="227"/>
      <c r="M64" s="227"/>
    </row>
    <row r="65" spans="1:13">
      <c r="A65" s="219" t="s">
        <v>194</v>
      </c>
      <c r="B65" s="203">
        <v>669599000</v>
      </c>
      <c r="C65" s="204">
        <v>355355000</v>
      </c>
      <c r="D65" s="204">
        <v>314244000</v>
      </c>
      <c r="E65" s="203">
        <v>632168000</v>
      </c>
      <c r="F65" s="204">
        <v>326199000</v>
      </c>
      <c r="G65" s="204">
        <v>305969000</v>
      </c>
      <c r="H65" s="203">
        <v>565020000</v>
      </c>
      <c r="I65" s="204">
        <v>310155000</v>
      </c>
      <c r="J65" s="204">
        <v>254865000</v>
      </c>
      <c r="K65" s="203">
        <v>517217000</v>
      </c>
      <c r="L65" s="204">
        <v>263941000</v>
      </c>
      <c r="M65" s="204">
        <v>253276000</v>
      </c>
    </row>
    <row r="66" spans="1:13">
      <c r="A66" s="219" t="s">
        <v>219</v>
      </c>
      <c r="B66" s="216">
        <v>0.49099999999999999</v>
      </c>
      <c r="C66" s="217">
        <v>0.44769999999999999</v>
      </c>
      <c r="D66" s="217">
        <v>0.54090000000000005</v>
      </c>
      <c r="E66" s="216">
        <v>0.55120000000000002</v>
      </c>
      <c r="F66" s="217">
        <v>0.44800000000000001</v>
      </c>
      <c r="G66" s="217">
        <v>0.66051000000000004</v>
      </c>
      <c r="H66" s="216">
        <v>0.8075</v>
      </c>
      <c r="I66" s="217">
        <v>0.63290000000000002</v>
      </c>
      <c r="J66" s="217">
        <v>0.99439999999999995</v>
      </c>
      <c r="K66" s="216">
        <v>0.62160000000000004</v>
      </c>
      <c r="L66" s="217">
        <v>0.72230000000000005</v>
      </c>
      <c r="M66" s="217">
        <v>0.52500000000000002</v>
      </c>
    </row>
    <row r="67" spans="1:13">
      <c r="A67" s="219" t="s">
        <v>222</v>
      </c>
      <c r="B67" s="216">
        <v>0.33510000000000001</v>
      </c>
      <c r="C67" s="217">
        <v>0.32749</v>
      </c>
      <c r="D67" s="217">
        <v>0.34379999999999999</v>
      </c>
      <c r="E67" s="216">
        <v>0.33600000000000002</v>
      </c>
      <c r="F67" s="217">
        <v>0.32190000000000002</v>
      </c>
      <c r="G67" s="217">
        <v>0.35100999999999999</v>
      </c>
      <c r="H67" s="216">
        <v>0.37030000000000002</v>
      </c>
      <c r="I67" s="217">
        <v>0.36259999999999998</v>
      </c>
      <c r="J67" s="217">
        <v>0.37859999999999999</v>
      </c>
      <c r="K67" s="216">
        <v>0.38100000000000001</v>
      </c>
      <c r="L67" s="217">
        <v>0.37459999999999999</v>
      </c>
      <c r="M67" s="217">
        <v>0.38719999999999999</v>
      </c>
    </row>
    <row r="68" spans="1:13">
      <c r="A68" s="219" t="s">
        <v>223</v>
      </c>
      <c r="B68" s="216">
        <v>0.1409</v>
      </c>
      <c r="C68" s="217">
        <v>0.1792</v>
      </c>
      <c r="D68" s="217">
        <v>9.6699999999999994E-2</v>
      </c>
      <c r="E68" s="216">
        <v>0.12540000000000001</v>
      </c>
      <c r="F68" s="217">
        <v>0.1638</v>
      </c>
      <c r="G68" s="217">
        <v>8.4690000000000001E-2</v>
      </c>
      <c r="H68" s="216">
        <v>-0.1113</v>
      </c>
      <c r="I68" s="217">
        <v>4.2700000000000002E-2</v>
      </c>
      <c r="J68" s="217">
        <v>-0.2762</v>
      </c>
      <c r="K68" s="216">
        <v>7.7200000000000005E-2</v>
      </c>
      <c r="L68" s="217">
        <v>7.6200000000000004E-2</v>
      </c>
      <c r="M68" s="217">
        <v>7.8200000000000006E-2</v>
      </c>
    </row>
    <row r="69" spans="1:13">
      <c r="A69" s="222" t="s">
        <v>227</v>
      </c>
      <c r="B69" s="223">
        <v>0.96689999999999998</v>
      </c>
      <c r="C69" s="224">
        <v>0.95440000000000003</v>
      </c>
      <c r="D69" s="224">
        <v>0.98140000000000005</v>
      </c>
      <c r="E69" s="223">
        <v>1.0125999999999999</v>
      </c>
      <c r="F69" s="224">
        <v>0.93359999999999999</v>
      </c>
      <c r="G69" s="224">
        <v>1.0962099999999999</v>
      </c>
      <c r="H69" s="223">
        <v>1.0665</v>
      </c>
      <c r="I69" s="224">
        <v>1.0381</v>
      </c>
      <c r="J69" s="224">
        <v>1.0969</v>
      </c>
      <c r="K69" s="223">
        <v>1.0799000000000001</v>
      </c>
      <c r="L69" s="224">
        <v>1.1732</v>
      </c>
      <c r="M69" s="224">
        <v>0.99050000000000005</v>
      </c>
    </row>
    <row r="70" spans="1:13">
      <c r="A70" s="200"/>
      <c r="B70" s="201" t="s">
        <v>40</v>
      </c>
      <c r="C70" s="197" t="s">
        <v>40</v>
      </c>
      <c r="D70" s="197" t="s">
        <v>40</v>
      </c>
      <c r="E70" s="201" t="s">
        <v>40</v>
      </c>
      <c r="F70" s="197" t="s">
        <v>40</v>
      </c>
      <c r="G70" s="197" t="s">
        <v>40</v>
      </c>
      <c r="H70" s="201"/>
      <c r="I70" s="197"/>
      <c r="J70" s="197"/>
      <c r="K70" s="201"/>
      <c r="L70" s="197"/>
      <c r="M70" s="197"/>
    </row>
    <row r="71" spans="1:13">
      <c r="A71" s="225" t="s">
        <v>185</v>
      </c>
      <c r="B71" s="226" t="s">
        <v>40</v>
      </c>
      <c r="C71" s="227" t="s">
        <v>40</v>
      </c>
      <c r="D71" s="227" t="s">
        <v>40</v>
      </c>
      <c r="E71" s="226" t="s">
        <v>40</v>
      </c>
      <c r="F71" s="227" t="s">
        <v>40</v>
      </c>
      <c r="G71" s="227" t="s">
        <v>40</v>
      </c>
      <c r="H71" s="226"/>
      <c r="I71" s="227"/>
      <c r="J71" s="227"/>
      <c r="K71" s="226"/>
      <c r="L71" s="227"/>
      <c r="M71" s="227"/>
    </row>
    <row r="72" spans="1:13">
      <c r="A72" s="219" t="s">
        <v>194</v>
      </c>
      <c r="B72" s="203">
        <v>83422000</v>
      </c>
      <c r="C72" s="204">
        <v>46320000</v>
      </c>
      <c r="D72" s="204">
        <v>37102000</v>
      </c>
      <c r="E72" s="203">
        <v>68014000</v>
      </c>
      <c r="F72" s="204">
        <v>29604000</v>
      </c>
      <c r="G72" s="204">
        <v>38410000</v>
      </c>
      <c r="H72" s="203">
        <v>69228000</v>
      </c>
      <c r="I72" s="204">
        <v>30674000</v>
      </c>
      <c r="J72" s="204">
        <v>38554000</v>
      </c>
      <c r="K72" s="203">
        <v>257949000</v>
      </c>
      <c r="L72" s="204">
        <v>90049000</v>
      </c>
      <c r="M72" s="204">
        <v>167900000</v>
      </c>
    </row>
    <row r="73" spans="1:13">
      <c r="A73" s="219" t="s">
        <v>219</v>
      </c>
      <c r="B73" s="216">
        <v>0.19320000000000001</v>
      </c>
      <c r="C73" s="217">
        <v>-1.2200000000000001E-2</v>
      </c>
      <c r="D73" s="217">
        <v>0.41789999999999999</v>
      </c>
      <c r="E73" s="216">
        <v>0.1384</v>
      </c>
      <c r="F73" s="217">
        <v>0.111</v>
      </c>
      <c r="G73" s="217">
        <v>0.16002</v>
      </c>
      <c r="H73" s="216">
        <v>0.54979999999999996</v>
      </c>
      <c r="I73" s="217">
        <v>0.34189999999999998</v>
      </c>
      <c r="J73" s="217">
        <v>0.64180000000000004</v>
      </c>
      <c r="K73" s="216">
        <v>0.53380000000000005</v>
      </c>
      <c r="L73" s="217">
        <v>0.50219999999999998</v>
      </c>
      <c r="M73" s="217">
        <v>0.56359999999999999</v>
      </c>
    </row>
    <row r="74" spans="1:13">
      <c r="A74" s="219" t="s">
        <v>222</v>
      </c>
      <c r="B74" s="216">
        <v>0.35260000000000002</v>
      </c>
      <c r="C74" s="217">
        <v>0.34799999999999998</v>
      </c>
      <c r="D74" s="217">
        <v>0.35770000000000002</v>
      </c>
      <c r="E74" s="216">
        <v>0.27429999999999999</v>
      </c>
      <c r="F74" s="217">
        <v>0.26869999999999999</v>
      </c>
      <c r="G74" s="217">
        <v>0.27861999999999998</v>
      </c>
      <c r="H74" s="216">
        <v>0.1986</v>
      </c>
      <c r="I74" s="217">
        <v>0.28949999999999998</v>
      </c>
      <c r="J74" s="217">
        <v>0.15820000000000001</v>
      </c>
      <c r="K74" s="216">
        <v>0.37890000000000001</v>
      </c>
      <c r="L74" s="217">
        <v>0.31</v>
      </c>
      <c r="M74" s="217">
        <v>0.44400000000000001</v>
      </c>
    </row>
    <row r="75" spans="1:13">
      <c r="A75" s="219" t="s">
        <v>223</v>
      </c>
      <c r="B75" s="216">
        <v>0.18590000000000001</v>
      </c>
      <c r="C75" s="217">
        <v>0.63959999999999995</v>
      </c>
      <c r="D75" s="217">
        <v>-0.31040000000000001</v>
      </c>
      <c r="E75" s="216">
        <v>0.58260000000000001</v>
      </c>
      <c r="F75" s="217">
        <v>1.0718000000000001</v>
      </c>
      <c r="G75" s="217">
        <v>0.19667000000000001</v>
      </c>
      <c r="H75" s="216">
        <v>9.9000000000000008E-3</v>
      </c>
      <c r="I75" s="217">
        <v>0.1593</v>
      </c>
      <c r="J75" s="217">
        <v>-5.62E-2</v>
      </c>
      <c r="K75" s="216">
        <v>7.9299999999999995E-2</v>
      </c>
      <c r="L75" s="217">
        <v>8.72E-2</v>
      </c>
      <c r="M75" s="217">
        <v>7.1999999999999995E-2</v>
      </c>
    </row>
    <row r="76" spans="1:13">
      <c r="A76" s="222" t="s">
        <v>228</v>
      </c>
      <c r="B76" s="223">
        <v>0.73170000000000002</v>
      </c>
      <c r="C76" s="224">
        <v>0.97529999999999994</v>
      </c>
      <c r="D76" s="224">
        <v>0.46510000000000001</v>
      </c>
      <c r="E76" s="223">
        <v>0.99519999999999997</v>
      </c>
      <c r="F76" s="224">
        <v>1.4514</v>
      </c>
      <c r="G76" s="224">
        <v>0.63531000000000004</v>
      </c>
      <c r="H76" s="223">
        <v>0.75819999999999999</v>
      </c>
      <c r="I76" s="224">
        <v>0.79069999999999996</v>
      </c>
      <c r="J76" s="224">
        <v>0.74380000000000002</v>
      </c>
      <c r="K76" s="223">
        <v>0.99219999999999997</v>
      </c>
      <c r="L76" s="224">
        <v>0.89949999999999997</v>
      </c>
      <c r="M76" s="224">
        <v>1.0795999999999999</v>
      </c>
    </row>
    <row r="77" spans="1:13">
      <c r="G77" s="7" t="s">
        <v>40</v>
      </c>
    </row>
    <row r="78" spans="1:13">
      <c r="G78" s="7" t="s">
        <v>40</v>
      </c>
    </row>
    <row r="79" spans="1:13">
      <c r="G79" s="7" t="s">
        <v>40</v>
      </c>
    </row>
    <row r="80" spans="1:13">
      <c r="G80" s="7" t="s">
        <v>40</v>
      </c>
    </row>
    <row r="81" spans="7:7">
      <c r="G81" s="7" t="s">
        <v>40</v>
      </c>
    </row>
    <row r="82" spans="7:7">
      <c r="G82" s="7" t="s">
        <v>40</v>
      </c>
    </row>
    <row r="83" spans="7:7">
      <c r="G83" s="7" t="s">
        <v>40</v>
      </c>
    </row>
    <row r="84" spans="7:7">
      <c r="G84" s="7" t="s">
        <v>40</v>
      </c>
    </row>
    <row r="85" spans="7:7">
      <c r="G85" s="7" t="s">
        <v>40</v>
      </c>
    </row>
    <row r="86" spans="7:7">
      <c r="G86" s="7" t="s">
        <v>40</v>
      </c>
    </row>
    <row r="87" spans="7:7">
      <c r="G87" s="7" t="s">
        <v>40</v>
      </c>
    </row>
    <row r="88" spans="7:7">
      <c r="G88" s="7" t="s">
        <v>40</v>
      </c>
    </row>
    <row r="89" spans="7:7">
      <c r="G89" s="7" t="s">
        <v>40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1" orientation="landscape" r:id="rId1"/>
  <headerFooter>
    <oddHeader>&amp;R&amp;D  &amp;T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281B-5C8A-4561-B640-B3CC7BBCFE2A}">
  <sheetPr codeName="Sheet15">
    <tabColor theme="5" tint="0.79998168889431442"/>
    <pageSetUpPr fitToPage="1"/>
  </sheetPr>
  <dimension ref="A1:M90"/>
  <sheetViews>
    <sheetView showGridLines="0" zoomScaleNormal="100" zoomScaleSheetLayoutView="120" workbookViewId="0"/>
  </sheetViews>
  <sheetFormatPr defaultColWidth="9.28515625" defaultRowHeight="11.25"/>
  <cols>
    <col min="1" max="1" width="32.7109375" style="7" customWidth="1"/>
    <col min="2" max="13" width="15.7109375" style="7" customWidth="1"/>
    <col min="14" max="16384" width="9.28515625" style="7"/>
  </cols>
  <sheetData>
    <row r="1" spans="1:13">
      <c r="A1" s="228" t="s">
        <v>250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>
      <c r="A2" s="230" t="s">
        <v>75</v>
      </c>
      <c r="B2" s="231" t="s">
        <v>22</v>
      </c>
      <c r="C2" s="232" t="s">
        <v>23</v>
      </c>
      <c r="D2" s="232" t="s">
        <v>24</v>
      </c>
      <c r="E2" s="231" t="s">
        <v>25</v>
      </c>
      <c r="F2" s="232" t="s">
        <v>26</v>
      </c>
      <c r="G2" s="232" t="s">
        <v>27</v>
      </c>
      <c r="H2" s="231" t="s">
        <v>28</v>
      </c>
      <c r="I2" s="232" t="s">
        <v>29</v>
      </c>
      <c r="J2" s="232" t="s">
        <v>30</v>
      </c>
      <c r="K2" s="231" t="s">
        <v>31</v>
      </c>
      <c r="L2" s="232" t="s">
        <v>32</v>
      </c>
      <c r="M2" s="232" t="s">
        <v>33</v>
      </c>
    </row>
    <row r="3" spans="1:13">
      <c r="A3" s="228" t="s">
        <v>155</v>
      </c>
      <c r="B3" s="233">
        <v>860484000</v>
      </c>
      <c r="C3" s="233">
        <v>509292000</v>
      </c>
      <c r="D3" s="233">
        <v>351192000</v>
      </c>
      <c r="E3" s="233">
        <v>526721000</v>
      </c>
      <c r="F3" s="233">
        <v>259253000</v>
      </c>
      <c r="G3" s="233">
        <v>267468000</v>
      </c>
      <c r="H3" s="233">
        <v>543585000</v>
      </c>
      <c r="I3" s="233">
        <v>246616000</v>
      </c>
      <c r="J3" s="233">
        <v>296969000</v>
      </c>
      <c r="K3" s="233">
        <v>667789000</v>
      </c>
      <c r="L3" s="233">
        <v>282595000</v>
      </c>
      <c r="M3" s="233">
        <v>385193000</v>
      </c>
    </row>
    <row r="4" spans="1:13">
      <c r="B4" s="234" t="s">
        <v>40</v>
      </c>
      <c r="C4" s="235" t="s">
        <v>40</v>
      </c>
      <c r="D4" s="235" t="s">
        <v>40</v>
      </c>
      <c r="E4" s="234" t="s">
        <v>40</v>
      </c>
      <c r="F4" s="235" t="s">
        <v>40</v>
      </c>
      <c r="G4" s="235" t="s">
        <v>40</v>
      </c>
      <c r="H4" s="234"/>
      <c r="I4" s="235"/>
      <c r="J4" s="235"/>
      <c r="K4" s="234"/>
      <c r="L4" s="235"/>
      <c r="M4" s="235"/>
    </row>
    <row r="5" spans="1:13">
      <c r="A5" s="228" t="s">
        <v>156</v>
      </c>
      <c r="B5" s="233">
        <v>812087000</v>
      </c>
      <c r="C5" s="233">
        <v>487350000</v>
      </c>
      <c r="D5" s="233">
        <v>324737000</v>
      </c>
      <c r="E5" s="233">
        <v>494613000</v>
      </c>
      <c r="F5" s="233">
        <v>235397000</v>
      </c>
      <c r="G5" s="233">
        <v>259216000</v>
      </c>
      <c r="H5" s="233">
        <v>501919000</v>
      </c>
      <c r="I5" s="233">
        <v>208800000</v>
      </c>
      <c r="J5" s="233">
        <v>293119000</v>
      </c>
      <c r="K5" s="233">
        <v>676073000</v>
      </c>
      <c r="L5" s="233">
        <v>303276000</v>
      </c>
      <c r="M5" s="233">
        <v>372796000</v>
      </c>
    </row>
    <row r="6" spans="1:13">
      <c r="A6" s="236" t="s">
        <v>127</v>
      </c>
      <c r="B6" s="237" t="s">
        <v>40</v>
      </c>
      <c r="C6" s="238" t="s">
        <v>40</v>
      </c>
      <c r="D6" s="238" t="s">
        <v>40</v>
      </c>
      <c r="E6" s="237" t="s">
        <v>40</v>
      </c>
      <c r="F6" s="238" t="s">
        <v>40</v>
      </c>
      <c r="G6" s="238" t="s">
        <v>40</v>
      </c>
      <c r="H6" s="237"/>
      <c r="I6" s="238"/>
      <c r="J6" s="238"/>
      <c r="K6" s="237"/>
      <c r="L6" s="238"/>
      <c r="M6" s="238"/>
    </row>
    <row r="7" spans="1:13">
      <c r="A7" s="239" t="s">
        <v>157</v>
      </c>
      <c r="B7" s="237">
        <v>583050000</v>
      </c>
      <c r="C7" s="238">
        <v>295420000</v>
      </c>
      <c r="D7" s="238">
        <v>287630000</v>
      </c>
      <c r="E7" s="237">
        <v>572200000</v>
      </c>
      <c r="F7" s="238">
        <v>283471000</v>
      </c>
      <c r="G7" s="238">
        <v>288729000</v>
      </c>
      <c r="H7" s="237">
        <v>575899000</v>
      </c>
      <c r="I7" s="238">
        <v>274850000</v>
      </c>
      <c r="J7" s="238">
        <v>301049000</v>
      </c>
      <c r="K7" s="237">
        <v>611116000</v>
      </c>
      <c r="L7" s="238">
        <v>307545000</v>
      </c>
      <c r="M7" s="238">
        <v>303571000</v>
      </c>
    </row>
    <row r="8" spans="1:13">
      <c r="A8" s="239" t="s">
        <v>158</v>
      </c>
      <c r="B8" s="237">
        <v>51090000</v>
      </c>
      <c r="C8" s="238">
        <v>26334000</v>
      </c>
      <c r="D8" s="238">
        <v>24756000</v>
      </c>
      <c r="E8" s="237">
        <v>45650000</v>
      </c>
      <c r="F8" s="238">
        <v>28800000</v>
      </c>
      <c r="G8" s="238">
        <v>16850000</v>
      </c>
      <c r="H8" s="237">
        <v>34173000</v>
      </c>
      <c r="I8" s="238">
        <v>34699000</v>
      </c>
      <c r="J8" s="238">
        <v>-526000</v>
      </c>
      <c r="K8" s="237">
        <v>88110000</v>
      </c>
      <c r="L8" s="238">
        <v>42553000</v>
      </c>
      <c r="M8" s="238">
        <v>45557000</v>
      </c>
    </row>
    <row r="9" spans="1:13">
      <c r="A9" s="239" t="s">
        <v>159</v>
      </c>
      <c r="B9" s="237">
        <v>-91600000</v>
      </c>
      <c r="C9" s="238">
        <v>-52885000</v>
      </c>
      <c r="D9" s="238">
        <v>-38715000</v>
      </c>
      <c r="E9" s="237">
        <v>-74381000</v>
      </c>
      <c r="F9" s="238">
        <v>-37199000</v>
      </c>
      <c r="G9" s="238">
        <v>-37182000</v>
      </c>
      <c r="H9" s="237">
        <v>-68691000</v>
      </c>
      <c r="I9" s="238">
        <v>-29863000</v>
      </c>
      <c r="J9" s="238">
        <v>-38828000</v>
      </c>
      <c r="K9" s="237">
        <v>-72545000</v>
      </c>
      <c r="L9" s="238">
        <v>-39170000</v>
      </c>
      <c r="M9" s="238">
        <v>-33375000</v>
      </c>
    </row>
    <row r="10" spans="1:13">
      <c r="A10" s="239" t="s">
        <v>160</v>
      </c>
      <c r="B10" s="237">
        <v>85611000</v>
      </c>
      <c r="C10" s="238">
        <v>29308000</v>
      </c>
      <c r="D10" s="238">
        <v>56303000</v>
      </c>
      <c r="E10" s="237">
        <v>41646000</v>
      </c>
      <c r="F10" s="238">
        <v>4908000</v>
      </c>
      <c r="G10" s="238">
        <v>36738000</v>
      </c>
      <c r="H10" s="237">
        <v>-39116000</v>
      </c>
      <c r="I10" s="238">
        <v>-8800000</v>
      </c>
      <c r="J10" s="238">
        <v>-30316000</v>
      </c>
      <c r="K10" s="237">
        <v>-147147000</v>
      </c>
      <c r="L10" s="238">
        <v>-90986000</v>
      </c>
      <c r="M10" s="238">
        <v>-56161000</v>
      </c>
    </row>
    <row r="11" spans="1:13">
      <c r="A11" s="240" t="s">
        <v>161</v>
      </c>
      <c r="B11" s="241">
        <v>628151000</v>
      </c>
      <c r="C11" s="242">
        <v>298177000</v>
      </c>
      <c r="D11" s="242">
        <v>329974000</v>
      </c>
      <c r="E11" s="241">
        <v>585115000</v>
      </c>
      <c r="F11" s="242">
        <v>279980000</v>
      </c>
      <c r="G11" s="242">
        <v>305135000</v>
      </c>
      <c r="H11" s="241">
        <v>502265000</v>
      </c>
      <c r="I11" s="242">
        <v>270886000</v>
      </c>
      <c r="J11" s="242">
        <v>231379000</v>
      </c>
      <c r="K11" s="241">
        <v>479534000</v>
      </c>
      <c r="L11" s="242">
        <v>219941000</v>
      </c>
      <c r="M11" s="242">
        <v>259592000</v>
      </c>
    </row>
    <row r="12" spans="1:13">
      <c r="A12" s="236" t="s">
        <v>162</v>
      </c>
      <c r="B12" s="243">
        <v>-68616000</v>
      </c>
      <c r="C12" s="244">
        <v>-52317000</v>
      </c>
      <c r="D12" s="244">
        <v>-16299000</v>
      </c>
      <c r="E12" s="243">
        <v>99336000</v>
      </c>
      <c r="F12" s="244">
        <v>17508000</v>
      </c>
      <c r="G12" s="244">
        <v>81828000</v>
      </c>
      <c r="H12" s="243">
        <v>-14922000</v>
      </c>
      <c r="I12" s="244">
        <v>5798000</v>
      </c>
      <c r="J12" s="244">
        <v>-20720000</v>
      </c>
      <c r="K12" s="243">
        <v>66676000</v>
      </c>
      <c r="L12" s="244">
        <v>22753000</v>
      </c>
      <c r="M12" s="244">
        <v>43923000</v>
      </c>
    </row>
    <row r="13" spans="1:13">
      <c r="A13" s="236" t="s">
        <v>163</v>
      </c>
      <c r="B13" s="243">
        <v>566000</v>
      </c>
      <c r="C13" s="244">
        <v>384000</v>
      </c>
      <c r="D13" s="244">
        <v>182000</v>
      </c>
      <c r="E13" s="243">
        <v>2435000</v>
      </c>
      <c r="F13" s="244">
        <v>-568000</v>
      </c>
      <c r="G13" s="244">
        <v>3003000</v>
      </c>
      <c r="H13" s="243">
        <v>-1346000</v>
      </c>
      <c r="I13" s="244">
        <v>-2062000</v>
      </c>
      <c r="J13" s="244">
        <v>716000</v>
      </c>
      <c r="K13" s="243">
        <v>14475000</v>
      </c>
      <c r="L13" s="244">
        <v>-167000</v>
      </c>
      <c r="M13" s="244">
        <v>14643000</v>
      </c>
    </row>
    <row r="14" spans="1:13">
      <c r="A14" s="240" t="s">
        <v>164</v>
      </c>
      <c r="B14" s="241">
        <v>560101000</v>
      </c>
      <c r="C14" s="242">
        <v>246244000</v>
      </c>
      <c r="D14" s="242">
        <v>313857000</v>
      </c>
      <c r="E14" s="241">
        <v>686886000</v>
      </c>
      <c r="F14" s="242">
        <v>296920000</v>
      </c>
      <c r="G14" s="242">
        <v>389966000</v>
      </c>
      <c r="H14" s="241">
        <f t="shared" ref="H14:M14" si="0">H11+H12+H13</f>
        <v>485997000</v>
      </c>
      <c r="I14" s="242">
        <f t="shared" si="0"/>
        <v>274622000</v>
      </c>
      <c r="J14" s="242">
        <f t="shared" si="0"/>
        <v>211375000</v>
      </c>
      <c r="K14" s="241">
        <f t="shared" si="0"/>
        <v>560685000</v>
      </c>
      <c r="L14" s="242">
        <f t="shared" si="0"/>
        <v>242527000</v>
      </c>
      <c r="M14" s="242">
        <f t="shared" si="0"/>
        <v>318158000</v>
      </c>
    </row>
    <row r="15" spans="1:13">
      <c r="A15" s="236" t="s">
        <v>165</v>
      </c>
      <c r="B15" s="243">
        <v>123051000</v>
      </c>
      <c r="C15" s="244">
        <v>67771000</v>
      </c>
      <c r="D15" s="244">
        <v>55280000</v>
      </c>
      <c r="E15" s="243">
        <v>103275000</v>
      </c>
      <c r="F15" s="244">
        <v>34128000</v>
      </c>
      <c r="G15" s="244">
        <v>69147000</v>
      </c>
      <c r="H15" s="243">
        <v>108657000</v>
      </c>
      <c r="I15" s="244">
        <v>13615000</v>
      </c>
      <c r="J15" s="244">
        <v>95042000</v>
      </c>
      <c r="K15" s="243">
        <v>140948000</v>
      </c>
      <c r="L15" s="244">
        <v>57895000</v>
      </c>
      <c r="M15" s="244">
        <v>83052000</v>
      </c>
    </row>
    <row r="16" spans="1:13">
      <c r="A16" s="236" t="s">
        <v>166</v>
      </c>
      <c r="B16" s="243">
        <v>128935000</v>
      </c>
      <c r="C16" s="244">
        <v>173335000</v>
      </c>
      <c r="D16" s="244">
        <v>-44400000</v>
      </c>
      <c r="E16" s="243">
        <v>-295548000</v>
      </c>
      <c r="F16" s="244">
        <v>-95651000</v>
      </c>
      <c r="G16" s="244">
        <v>-199897000</v>
      </c>
      <c r="H16" s="243">
        <v>-92735000</v>
      </c>
      <c r="I16" s="244">
        <v>-79437000</v>
      </c>
      <c r="J16" s="244">
        <v>-13298000</v>
      </c>
      <c r="K16" s="243">
        <v>-25562000</v>
      </c>
      <c r="L16" s="244">
        <v>2852000</v>
      </c>
      <c r="M16" s="244">
        <v>-28415000</v>
      </c>
    </row>
    <row r="17" spans="1:13">
      <c r="A17" s="240" t="s">
        <v>234</v>
      </c>
      <c r="B17" s="241">
        <v>812087000</v>
      </c>
      <c r="C17" s="242">
        <v>487350000</v>
      </c>
      <c r="D17" s="242">
        <v>324737000</v>
      </c>
      <c r="E17" s="241">
        <v>494613000</v>
      </c>
      <c r="F17" s="242">
        <v>235397000</v>
      </c>
      <c r="G17" s="242">
        <v>259216000</v>
      </c>
      <c r="H17" s="241">
        <v>501919000</v>
      </c>
      <c r="I17" s="242">
        <v>208800000</v>
      </c>
      <c r="J17" s="242">
        <v>293119000</v>
      </c>
      <c r="K17" s="241">
        <v>676073000</v>
      </c>
      <c r="L17" s="242">
        <v>303276000</v>
      </c>
      <c r="M17" s="242">
        <v>372796000</v>
      </c>
    </row>
    <row r="18" spans="1:13">
      <c r="A18" s="236"/>
      <c r="B18" s="237" t="s">
        <v>40</v>
      </c>
      <c r="C18" s="238" t="s">
        <v>40</v>
      </c>
      <c r="D18" s="238" t="s">
        <v>40</v>
      </c>
      <c r="E18" s="237" t="s">
        <v>40</v>
      </c>
      <c r="F18" s="238" t="s">
        <v>40</v>
      </c>
      <c r="G18" s="238" t="s">
        <v>40</v>
      </c>
      <c r="H18" s="237"/>
      <c r="I18" s="238"/>
      <c r="J18" s="238"/>
      <c r="K18" s="237"/>
      <c r="L18" s="238"/>
      <c r="M18" s="238"/>
    </row>
    <row r="19" spans="1:13">
      <c r="A19" s="236" t="s">
        <v>168</v>
      </c>
      <c r="B19" s="237" t="s">
        <v>40</v>
      </c>
      <c r="C19" s="238" t="s">
        <v>40</v>
      </c>
      <c r="D19" s="238" t="s">
        <v>40</v>
      </c>
      <c r="E19" s="237" t="s">
        <v>40</v>
      </c>
      <c r="F19" s="238" t="s">
        <v>40</v>
      </c>
      <c r="G19" s="238" t="s">
        <v>40</v>
      </c>
      <c r="H19" s="237"/>
      <c r="I19" s="238"/>
      <c r="J19" s="238"/>
      <c r="K19" s="237"/>
      <c r="L19" s="238"/>
      <c r="M19" s="238"/>
    </row>
    <row r="20" spans="1:13">
      <c r="A20" s="239" t="s">
        <v>157</v>
      </c>
      <c r="B20" s="237">
        <v>583050000</v>
      </c>
      <c r="C20" s="238">
        <v>295420000</v>
      </c>
      <c r="D20" s="238">
        <v>287630000</v>
      </c>
      <c r="E20" s="237">
        <v>572200000</v>
      </c>
      <c r="F20" s="238">
        <v>283471000</v>
      </c>
      <c r="G20" s="238">
        <v>288729000</v>
      </c>
      <c r="H20" s="237">
        <v>575899000</v>
      </c>
      <c r="I20" s="238">
        <v>274850000</v>
      </c>
      <c r="J20" s="238">
        <v>301049000</v>
      </c>
      <c r="K20" s="237">
        <v>611116000</v>
      </c>
      <c r="L20" s="238">
        <v>307545000</v>
      </c>
      <c r="M20" s="238">
        <v>303571000</v>
      </c>
    </row>
    <row r="21" spans="1:13">
      <c r="A21" s="239" t="s">
        <v>158</v>
      </c>
      <c r="B21" s="237">
        <v>51090000</v>
      </c>
      <c r="C21" s="238">
        <v>26334000</v>
      </c>
      <c r="D21" s="238">
        <v>24756000</v>
      </c>
      <c r="E21" s="237">
        <v>45650000</v>
      </c>
      <c r="F21" s="238">
        <v>28800000</v>
      </c>
      <c r="G21" s="238">
        <v>16850000</v>
      </c>
      <c r="H21" s="237">
        <v>34173000</v>
      </c>
      <c r="I21" s="238">
        <v>34699000</v>
      </c>
      <c r="J21" s="238">
        <v>-526000</v>
      </c>
      <c r="K21" s="237">
        <v>88110000</v>
      </c>
      <c r="L21" s="238">
        <v>42553000</v>
      </c>
      <c r="M21" s="238">
        <v>45557000</v>
      </c>
    </row>
    <row r="22" spans="1:13">
      <c r="A22" s="239" t="s">
        <v>159</v>
      </c>
      <c r="B22" s="237">
        <v>-91600000</v>
      </c>
      <c r="C22" s="238">
        <v>-52885000</v>
      </c>
      <c r="D22" s="238">
        <v>-38715000</v>
      </c>
      <c r="E22" s="237">
        <v>-74381000</v>
      </c>
      <c r="F22" s="238">
        <v>-37199000</v>
      </c>
      <c r="G22" s="238">
        <v>-37182000</v>
      </c>
      <c r="H22" s="237">
        <v>-68691000</v>
      </c>
      <c r="I22" s="238">
        <v>-29863000</v>
      </c>
      <c r="J22" s="238">
        <v>-38828000</v>
      </c>
      <c r="K22" s="237">
        <v>-72545000</v>
      </c>
      <c r="L22" s="238">
        <v>-39170000</v>
      </c>
      <c r="M22" s="238">
        <v>-33375000</v>
      </c>
    </row>
    <row r="23" spans="1:13">
      <c r="A23" s="239" t="s">
        <v>160</v>
      </c>
      <c r="B23" s="237">
        <v>85611000</v>
      </c>
      <c r="C23" s="238">
        <v>29308000</v>
      </c>
      <c r="D23" s="238">
        <v>56303000</v>
      </c>
      <c r="E23" s="237">
        <v>41646000</v>
      </c>
      <c r="F23" s="238">
        <v>4908000</v>
      </c>
      <c r="G23" s="238">
        <v>36738000</v>
      </c>
      <c r="H23" s="237">
        <v>-39116000</v>
      </c>
      <c r="I23" s="238">
        <v>-8800000</v>
      </c>
      <c r="J23" s="238">
        <v>-30316000</v>
      </c>
      <c r="K23" s="237">
        <v>-147147000</v>
      </c>
      <c r="L23" s="238">
        <v>-90986000</v>
      </c>
      <c r="M23" s="238">
        <v>-56161000</v>
      </c>
    </row>
    <row r="24" spans="1:13">
      <c r="A24" s="236" t="s">
        <v>161</v>
      </c>
      <c r="B24" s="243">
        <v>628151000</v>
      </c>
      <c r="C24" s="244">
        <v>298177000</v>
      </c>
      <c r="D24" s="244">
        <v>329974000</v>
      </c>
      <c r="E24" s="243">
        <v>585115000</v>
      </c>
      <c r="F24" s="244">
        <v>279980000</v>
      </c>
      <c r="G24" s="244">
        <v>305135000</v>
      </c>
      <c r="H24" s="243">
        <v>502265000</v>
      </c>
      <c r="I24" s="244">
        <v>270886000</v>
      </c>
      <c r="J24" s="244">
        <v>231379000</v>
      </c>
      <c r="K24" s="243">
        <v>479534000</v>
      </c>
      <c r="L24" s="244">
        <v>219941000</v>
      </c>
      <c r="M24" s="244">
        <v>259592000</v>
      </c>
    </row>
    <row r="25" spans="1:13">
      <c r="A25" s="236" t="s">
        <v>162</v>
      </c>
      <c r="B25" s="243">
        <v>-68616000</v>
      </c>
      <c r="C25" s="244">
        <v>-52317000</v>
      </c>
      <c r="D25" s="244">
        <v>-16299000</v>
      </c>
      <c r="E25" s="243">
        <v>99336000</v>
      </c>
      <c r="F25" s="244">
        <v>17508000</v>
      </c>
      <c r="G25" s="244">
        <v>81828000</v>
      </c>
      <c r="H25" s="243">
        <v>-14922000</v>
      </c>
      <c r="I25" s="244">
        <v>5798000</v>
      </c>
      <c r="J25" s="244">
        <v>-20720000</v>
      </c>
      <c r="K25" s="243">
        <v>66676000</v>
      </c>
      <c r="L25" s="244">
        <v>22753000</v>
      </c>
      <c r="M25" s="244">
        <v>43923000</v>
      </c>
    </row>
    <row r="26" spans="1:13">
      <c r="A26" s="236" t="s">
        <v>163</v>
      </c>
      <c r="B26" s="243">
        <v>566000</v>
      </c>
      <c r="C26" s="244">
        <v>384000</v>
      </c>
      <c r="D26" s="244">
        <v>182000</v>
      </c>
      <c r="E26" s="243">
        <v>2435000</v>
      </c>
      <c r="F26" s="244">
        <v>-568000</v>
      </c>
      <c r="G26" s="244">
        <v>3003000</v>
      </c>
      <c r="H26" s="243">
        <v>-1346000</v>
      </c>
      <c r="I26" s="244">
        <v>-2062000</v>
      </c>
      <c r="J26" s="244">
        <v>716000</v>
      </c>
      <c r="K26" s="243">
        <v>14475000</v>
      </c>
      <c r="L26" s="244">
        <v>-167000</v>
      </c>
      <c r="M26" s="244">
        <v>14643000</v>
      </c>
    </row>
    <row r="27" spans="1:13">
      <c r="A27" s="240" t="s">
        <v>164</v>
      </c>
      <c r="B27" s="241">
        <v>560101000</v>
      </c>
      <c r="C27" s="242">
        <v>246244000</v>
      </c>
      <c r="D27" s="242">
        <v>313857000</v>
      </c>
      <c r="E27" s="241">
        <v>686886000</v>
      </c>
      <c r="F27" s="242">
        <v>296920000</v>
      </c>
      <c r="G27" s="242">
        <v>389966000</v>
      </c>
      <c r="H27" s="241">
        <f t="shared" ref="H27:M27" si="1">H24+H25+H26</f>
        <v>485997000</v>
      </c>
      <c r="I27" s="242">
        <f t="shared" si="1"/>
        <v>274622000</v>
      </c>
      <c r="J27" s="242">
        <f t="shared" si="1"/>
        <v>211375000</v>
      </c>
      <c r="K27" s="241">
        <f t="shared" si="1"/>
        <v>560685000</v>
      </c>
      <c r="L27" s="242">
        <f t="shared" si="1"/>
        <v>242527000</v>
      </c>
      <c r="M27" s="242">
        <f t="shared" si="1"/>
        <v>318158000</v>
      </c>
    </row>
    <row r="28" spans="1:13">
      <c r="B28" s="7" t="s">
        <v>40</v>
      </c>
      <c r="C28" s="7" t="s">
        <v>40</v>
      </c>
      <c r="D28" s="7" t="s">
        <v>40</v>
      </c>
      <c r="E28" s="7" t="s">
        <v>40</v>
      </c>
      <c r="F28" s="7" t="s">
        <v>40</v>
      </c>
      <c r="G28" s="7" t="s">
        <v>40</v>
      </c>
    </row>
    <row r="29" spans="1:13">
      <c r="A29" s="228" t="s">
        <v>235</v>
      </c>
      <c r="B29" s="245">
        <v>48397000</v>
      </c>
      <c r="C29" s="245">
        <v>21942000</v>
      </c>
      <c r="D29" s="245">
        <v>26455000</v>
      </c>
      <c r="E29" s="245">
        <v>32108000</v>
      </c>
      <c r="F29" s="245">
        <v>23856000</v>
      </c>
      <c r="G29" s="245">
        <v>8252000</v>
      </c>
      <c r="H29" s="245">
        <v>41666000</v>
      </c>
      <c r="I29" s="245">
        <v>37816000</v>
      </c>
      <c r="J29" s="245">
        <v>3850000</v>
      </c>
      <c r="K29" s="245">
        <v>-8283000</v>
      </c>
      <c r="L29" s="245">
        <v>-20680000</v>
      </c>
      <c r="M29" s="245">
        <v>12397000</v>
      </c>
    </row>
    <row r="30" spans="1:13">
      <c r="A30" s="236" t="s">
        <v>171</v>
      </c>
      <c r="B30" s="237" t="s">
        <v>40</v>
      </c>
      <c r="C30" s="238" t="s">
        <v>40</v>
      </c>
      <c r="D30" s="238" t="s">
        <v>40</v>
      </c>
      <c r="E30" s="237" t="s">
        <v>40</v>
      </c>
      <c r="F30" s="238" t="s">
        <v>40</v>
      </c>
      <c r="G30" s="238" t="s">
        <v>40</v>
      </c>
      <c r="H30" s="237"/>
      <c r="I30" s="238"/>
      <c r="J30" s="238"/>
      <c r="K30" s="237"/>
      <c r="L30" s="238"/>
      <c r="M30" s="238"/>
    </row>
    <row r="31" spans="1:13">
      <c r="A31" s="236" t="s">
        <v>172</v>
      </c>
      <c r="B31" s="243">
        <v>810005000</v>
      </c>
      <c r="C31" s="244">
        <v>398519000</v>
      </c>
      <c r="D31" s="244">
        <v>411486000</v>
      </c>
      <c r="E31" s="243">
        <v>788695000</v>
      </c>
      <c r="F31" s="244">
        <v>395059000</v>
      </c>
      <c r="G31" s="244">
        <v>393636000</v>
      </c>
      <c r="H31" s="243">
        <v>810790000</v>
      </c>
      <c r="I31" s="244">
        <v>401319000</v>
      </c>
      <c r="J31" s="244">
        <v>409471000</v>
      </c>
      <c r="K31" s="243">
        <v>865979000</v>
      </c>
      <c r="L31" s="244">
        <v>424685000</v>
      </c>
      <c r="M31" s="244">
        <v>441294000</v>
      </c>
    </row>
    <row r="32" spans="1:13">
      <c r="A32" s="239" t="s">
        <v>173</v>
      </c>
      <c r="B32" s="237">
        <v>-542487000</v>
      </c>
      <c r="C32" s="238">
        <v>-295746000</v>
      </c>
      <c r="D32" s="238">
        <v>-246741000</v>
      </c>
      <c r="E32" s="237">
        <v>-532936000</v>
      </c>
      <c r="F32" s="238">
        <v>-246149000</v>
      </c>
      <c r="G32" s="238">
        <v>-286787000</v>
      </c>
      <c r="H32" s="237">
        <v>-452821000</v>
      </c>
      <c r="I32" s="238">
        <v>-209676000</v>
      </c>
      <c r="J32" s="238">
        <v>-243145000</v>
      </c>
      <c r="K32" s="237">
        <v>-507896000</v>
      </c>
      <c r="L32" s="238">
        <v>-246302000</v>
      </c>
      <c r="M32" s="238">
        <v>-261594000</v>
      </c>
    </row>
    <row r="33" spans="1:13">
      <c r="A33" s="246" t="s">
        <v>220</v>
      </c>
      <c r="B33" s="237">
        <v>24728000</v>
      </c>
      <c r="C33" s="238">
        <v>9216000</v>
      </c>
      <c r="D33" s="238">
        <v>15512000</v>
      </c>
      <c r="E33" s="237">
        <v>-17090000</v>
      </c>
      <c r="F33" s="238">
        <v>12012000</v>
      </c>
      <c r="G33" s="238">
        <v>-29102000</v>
      </c>
      <c r="H33" s="237">
        <v>38320000</v>
      </c>
      <c r="I33" s="238"/>
      <c r="J33" s="238"/>
      <c r="K33" s="237"/>
      <c r="L33" s="238"/>
      <c r="M33" s="238"/>
    </row>
    <row r="34" spans="1:13">
      <c r="A34" s="246" t="s">
        <v>236</v>
      </c>
      <c r="B34" s="237">
        <v>42507000</v>
      </c>
      <c r="C34" s="238">
        <v>26276000</v>
      </c>
      <c r="D34" s="238">
        <v>16231000</v>
      </c>
      <c r="E34" s="237">
        <v>39161000</v>
      </c>
      <c r="F34" s="238">
        <v>22669000</v>
      </c>
      <c r="G34" s="238">
        <v>16492000</v>
      </c>
      <c r="H34" s="237">
        <v>18964000</v>
      </c>
      <c r="I34" s="238"/>
      <c r="J34" s="238"/>
      <c r="K34" s="237"/>
      <c r="L34" s="238"/>
      <c r="M34" s="238"/>
    </row>
    <row r="35" spans="1:13">
      <c r="A35" s="247" t="s">
        <v>176</v>
      </c>
      <c r="B35" s="237">
        <v>-184882000</v>
      </c>
      <c r="C35" s="238">
        <v>-93215000</v>
      </c>
      <c r="D35" s="238">
        <v>-91667000</v>
      </c>
      <c r="E35" s="237">
        <v>-169656000</v>
      </c>
      <c r="F35" s="238">
        <v>-88669000</v>
      </c>
      <c r="G35" s="238">
        <v>-80987000</v>
      </c>
      <c r="H35" s="237">
        <v>-209788000</v>
      </c>
      <c r="I35" s="238">
        <v>-82757000</v>
      </c>
      <c r="J35" s="238">
        <v>-127031000</v>
      </c>
      <c r="K35" s="237">
        <v>-261655000</v>
      </c>
      <c r="L35" s="238">
        <v>-136618000</v>
      </c>
      <c r="M35" s="238">
        <v>-125037000</v>
      </c>
    </row>
    <row r="36" spans="1:13">
      <c r="A36" s="248" t="s">
        <v>177</v>
      </c>
      <c r="B36" s="237">
        <v>-46707000</v>
      </c>
      <c r="C36" s="238">
        <v>8220000</v>
      </c>
      <c r="D36" s="238">
        <v>-54927000</v>
      </c>
      <c r="E36" s="237">
        <v>-57342000</v>
      </c>
      <c r="F36" s="238">
        <v>-39631000</v>
      </c>
      <c r="G36" s="238">
        <v>-17711000</v>
      </c>
      <c r="H36" s="237">
        <v>-125538000</v>
      </c>
      <c r="I36" s="238">
        <v>-78909000</v>
      </c>
      <c r="J36" s="238">
        <v>-46629000</v>
      </c>
      <c r="K36" s="237">
        <v>-106875000</v>
      </c>
      <c r="L36" s="238">
        <v>-51205000</v>
      </c>
      <c r="M36" s="238">
        <v>-55670000</v>
      </c>
    </row>
    <row r="37" spans="1:13">
      <c r="A37" s="240" t="s">
        <v>161</v>
      </c>
      <c r="B37" s="241">
        <v>35929000</v>
      </c>
      <c r="C37" s="242">
        <v>17778000</v>
      </c>
      <c r="D37" s="242">
        <v>18151000</v>
      </c>
      <c r="E37" s="241">
        <v>28761000</v>
      </c>
      <c r="F37" s="242">
        <v>20610000</v>
      </c>
      <c r="G37" s="242">
        <v>8151000</v>
      </c>
      <c r="H37" s="241">
        <v>22643000</v>
      </c>
      <c r="I37" s="242">
        <v>29977000</v>
      </c>
      <c r="J37" s="242">
        <v>-7334000</v>
      </c>
      <c r="K37" s="241">
        <v>-10449000</v>
      </c>
      <c r="L37" s="242">
        <v>-9441000</v>
      </c>
      <c r="M37" s="242">
        <v>-1008000</v>
      </c>
    </row>
    <row r="38" spans="1:13" hidden="1">
      <c r="A38" s="236"/>
      <c r="B38" s="243" t="s">
        <v>40</v>
      </c>
      <c r="C38" s="244"/>
      <c r="D38" s="244" t="s">
        <v>40</v>
      </c>
      <c r="E38" s="243"/>
      <c r="F38" s="244"/>
      <c r="G38" s="244"/>
      <c r="H38" s="243"/>
      <c r="I38" s="244"/>
      <c r="J38" s="244"/>
      <c r="K38" s="243"/>
      <c r="L38" s="244"/>
      <c r="M38" s="244"/>
    </row>
    <row r="39" spans="1:13" hidden="1">
      <c r="A39" s="247" t="s">
        <v>179</v>
      </c>
      <c r="B39" s="237"/>
      <c r="C39" s="238"/>
      <c r="D39" s="238"/>
      <c r="E39" s="237"/>
      <c r="F39" s="238"/>
      <c r="G39" s="238"/>
      <c r="H39" s="237"/>
      <c r="I39" s="238"/>
      <c r="J39" s="238"/>
      <c r="K39" s="237"/>
      <c r="L39" s="238"/>
      <c r="M39" s="238"/>
    </row>
    <row r="40" spans="1:13" hidden="1">
      <c r="A40" s="247" t="s">
        <v>237</v>
      </c>
      <c r="B40" s="237"/>
      <c r="C40" s="238"/>
      <c r="D40" s="238"/>
      <c r="E40" s="237"/>
      <c r="F40" s="238"/>
      <c r="G40" s="238"/>
      <c r="H40" s="237"/>
      <c r="I40" s="238"/>
      <c r="J40" s="238"/>
      <c r="K40" s="237"/>
      <c r="L40" s="238"/>
      <c r="M40" s="238"/>
    </row>
    <row r="41" spans="1:13">
      <c r="A41" s="240" t="s">
        <v>162</v>
      </c>
      <c r="B41" s="241">
        <v>27769000</v>
      </c>
      <c r="C41" s="242">
        <v>11068000</v>
      </c>
      <c r="D41" s="242">
        <v>16701000</v>
      </c>
      <c r="E41" s="241">
        <v>28152000</v>
      </c>
      <c r="F41" s="242">
        <v>17167000</v>
      </c>
      <c r="G41" s="242">
        <v>10985000</v>
      </c>
      <c r="H41" s="241">
        <v>26837000</v>
      </c>
      <c r="I41" s="242">
        <v>11622000</v>
      </c>
      <c r="J41" s="242">
        <v>15215000</v>
      </c>
      <c r="K41" s="241">
        <v>43352000</v>
      </c>
      <c r="L41" s="242">
        <v>23391000</v>
      </c>
      <c r="M41" s="242">
        <v>19961000</v>
      </c>
    </row>
    <row r="42" spans="1:13">
      <c r="A42" s="240" t="s">
        <v>164</v>
      </c>
      <c r="B42" s="241">
        <v>63698000</v>
      </c>
      <c r="C42" s="242">
        <v>28846000</v>
      </c>
      <c r="D42" s="242">
        <v>34852000</v>
      </c>
      <c r="E42" s="241">
        <v>56913000</v>
      </c>
      <c r="F42" s="242">
        <v>37777000</v>
      </c>
      <c r="G42" s="242">
        <v>19136000</v>
      </c>
      <c r="H42" s="241">
        <f t="shared" ref="H42:M42" si="2">H37+H41</f>
        <v>49480000</v>
      </c>
      <c r="I42" s="242">
        <f t="shared" si="2"/>
        <v>41599000</v>
      </c>
      <c r="J42" s="242">
        <f t="shared" si="2"/>
        <v>7881000</v>
      </c>
      <c r="K42" s="241">
        <f t="shared" si="2"/>
        <v>32903000</v>
      </c>
      <c r="L42" s="242">
        <f t="shared" si="2"/>
        <v>13950000</v>
      </c>
      <c r="M42" s="242">
        <f t="shared" si="2"/>
        <v>18953000</v>
      </c>
    </row>
    <row r="43" spans="1:13">
      <c r="A43" s="236" t="s">
        <v>165</v>
      </c>
      <c r="B43" s="243">
        <v>-2438000</v>
      </c>
      <c r="C43" s="244">
        <v>-278000</v>
      </c>
      <c r="D43" s="244">
        <v>-2160000</v>
      </c>
      <c r="E43" s="243">
        <v>-10505000</v>
      </c>
      <c r="F43" s="244">
        <v>-5837000</v>
      </c>
      <c r="G43" s="244">
        <v>-4668000</v>
      </c>
      <c r="H43" s="243">
        <v>5560000</v>
      </c>
      <c r="I43" s="244">
        <v>4559000</v>
      </c>
      <c r="J43" s="244">
        <v>1001000</v>
      </c>
      <c r="K43" s="243">
        <v>-28924000</v>
      </c>
      <c r="L43" s="244">
        <v>-29559000</v>
      </c>
      <c r="M43" s="244">
        <v>634000</v>
      </c>
    </row>
    <row r="44" spans="1:13">
      <c r="A44" s="236" t="s">
        <v>166</v>
      </c>
      <c r="B44" s="243">
        <v>-12863000</v>
      </c>
      <c r="C44" s="244">
        <v>-6626000</v>
      </c>
      <c r="D44" s="244">
        <v>-6237000</v>
      </c>
      <c r="E44" s="243">
        <v>-14300000</v>
      </c>
      <c r="F44" s="244">
        <v>-8084000</v>
      </c>
      <c r="G44" s="244">
        <v>-6216000</v>
      </c>
      <c r="H44" s="243">
        <v>-13374000</v>
      </c>
      <c r="I44" s="244">
        <v>-8342000</v>
      </c>
      <c r="J44" s="244">
        <v>-5032000</v>
      </c>
      <c r="K44" s="243">
        <v>-12262000</v>
      </c>
      <c r="L44" s="244">
        <v>-5072000</v>
      </c>
      <c r="M44" s="244">
        <v>-7190000</v>
      </c>
    </row>
    <row r="45" spans="1:13">
      <c r="A45" s="240" t="s">
        <v>238</v>
      </c>
      <c r="B45" s="241">
        <v>48397000</v>
      </c>
      <c r="C45" s="242">
        <v>21942000</v>
      </c>
      <c r="D45" s="242">
        <v>26455000</v>
      </c>
      <c r="E45" s="241">
        <v>32108000</v>
      </c>
      <c r="F45" s="242">
        <v>23856000</v>
      </c>
      <c r="G45" s="242">
        <v>8252000</v>
      </c>
      <c r="H45" s="241">
        <v>41666000</v>
      </c>
      <c r="I45" s="242">
        <v>37816000</v>
      </c>
      <c r="J45" s="242">
        <v>3850000</v>
      </c>
      <c r="K45" s="241">
        <v>-8283000</v>
      </c>
      <c r="L45" s="242">
        <v>-20680000</v>
      </c>
      <c r="M45" s="242">
        <v>12397000</v>
      </c>
    </row>
    <row r="46" spans="1:13">
      <c r="A46" s="236"/>
      <c r="B46" s="237" t="s">
        <v>40</v>
      </c>
      <c r="C46" s="238" t="s">
        <v>40</v>
      </c>
      <c r="D46" s="238" t="s">
        <v>40</v>
      </c>
      <c r="E46" s="237" t="s">
        <v>40</v>
      </c>
      <c r="F46" s="238" t="s">
        <v>40</v>
      </c>
      <c r="G46" s="238" t="s">
        <v>40</v>
      </c>
      <c r="H46" s="237"/>
      <c r="I46" s="238"/>
      <c r="J46" s="238"/>
      <c r="K46" s="237"/>
      <c r="L46" s="238"/>
      <c r="M46" s="238"/>
    </row>
    <row r="47" spans="1:13">
      <c r="A47" s="236" t="s">
        <v>181</v>
      </c>
      <c r="B47" s="237" t="s">
        <v>40</v>
      </c>
      <c r="C47" s="238" t="s">
        <v>40</v>
      </c>
      <c r="D47" s="238" t="s">
        <v>40</v>
      </c>
      <c r="E47" s="237" t="s">
        <v>40</v>
      </c>
      <c r="F47" s="238" t="s">
        <v>40</v>
      </c>
      <c r="G47" s="238" t="s">
        <v>40</v>
      </c>
      <c r="H47" s="237"/>
      <c r="I47" s="238"/>
      <c r="J47" s="238"/>
      <c r="K47" s="237"/>
      <c r="L47" s="238"/>
      <c r="M47" s="238"/>
    </row>
    <row r="48" spans="1:13">
      <c r="A48" s="236" t="s">
        <v>172</v>
      </c>
      <c r="B48" s="243">
        <v>78298000</v>
      </c>
      <c r="C48" s="244">
        <v>40040000</v>
      </c>
      <c r="D48" s="244">
        <v>38258000</v>
      </c>
      <c r="E48" s="243">
        <v>67612000</v>
      </c>
      <c r="F48" s="244">
        <v>36010000</v>
      </c>
      <c r="G48" s="244">
        <v>31602000</v>
      </c>
      <c r="H48" s="243">
        <v>60844000</v>
      </c>
      <c r="I48" s="244">
        <v>35330000</v>
      </c>
      <c r="J48" s="244">
        <v>25514000</v>
      </c>
      <c r="K48" s="243">
        <v>45096000</v>
      </c>
      <c r="L48" s="244">
        <v>23382000</v>
      </c>
      <c r="M48" s="244">
        <v>21714000</v>
      </c>
    </row>
    <row r="49" spans="1:13">
      <c r="A49" s="239" t="s">
        <v>173</v>
      </c>
      <c r="B49" s="237">
        <v>-45868000</v>
      </c>
      <c r="C49" s="238">
        <v>-27872000</v>
      </c>
      <c r="D49" s="238">
        <v>-17996000</v>
      </c>
      <c r="E49" s="237">
        <v>-35624000</v>
      </c>
      <c r="F49" s="238">
        <v>-17850000</v>
      </c>
      <c r="G49" s="238">
        <v>-17774000</v>
      </c>
      <c r="H49" s="237">
        <v>-26089000</v>
      </c>
      <c r="I49" s="238">
        <v>-14082000</v>
      </c>
      <c r="J49" s="238">
        <v>-12007000</v>
      </c>
      <c r="K49" s="237">
        <v>-20516000</v>
      </c>
      <c r="L49" s="238">
        <v>-11101000</v>
      </c>
      <c r="M49" s="238">
        <v>-9415000</v>
      </c>
    </row>
    <row r="50" spans="1:13">
      <c r="A50" s="247" t="s">
        <v>176</v>
      </c>
      <c r="B50" s="237">
        <v>-22695000</v>
      </c>
      <c r="C50" s="238">
        <v>-11612000</v>
      </c>
      <c r="D50" s="238">
        <v>-11083000</v>
      </c>
      <c r="E50" s="237">
        <v>-25553000</v>
      </c>
      <c r="F50" s="238">
        <v>-14420000</v>
      </c>
      <c r="G50" s="238">
        <v>-11133000</v>
      </c>
      <c r="H50" s="237">
        <v>-29163000</v>
      </c>
      <c r="I50" s="238">
        <v>-15373000</v>
      </c>
      <c r="J50" s="238">
        <v>-13790000</v>
      </c>
      <c r="K50" s="237">
        <v>-14432000</v>
      </c>
      <c r="L50" s="238">
        <v>-7343000</v>
      </c>
      <c r="M50" s="238">
        <v>-7088000</v>
      </c>
    </row>
    <row r="51" spans="1:13">
      <c r="A51" s="248" t="s">
        <v>182</v>
      </c>
      <c r="B51" s="237">
        <v>-2866000</v>
      </c>
      <c r="C51" s="238">
        <v>-1233000</v>
      </c>
      <c r="D51" s="238">
        <v>-1633000</v>
      </c>
      <c r="E51" s="237">
        <v>-3831000</v>
      </c>
      <c r="F51" s="238">
        <v>-2403000</v>
      </c>
      <c r="G51" s="238">
        <v>-1428000</v>
      </c>
      <c r="H51" s="237">
        <v>-4620000</v>
      </c>
      <c r="I51" s="238">
        <v>-5076000</v>
      </c>
      <c r="J51" s="238">
        <v>456000</v>
      </c>
      <c r="K51" s="237">
        <v>-99000</v>
      </c>
      <c r="L51" s="238">
        <v>-438000</v>
      </c>
      <c r="M51" s="238">
        <v>339000</v>
      </c>
    </row>
    <row r="52" spans="1:13">
      <c r="A52" s="249"/>
      <c r="B52" s="237" t="s">
        <v>40</v>
      </c>
      <c r="C52" s="238" t="s">
        <v>40</v>
      </c>
      <c r="D52" s="238" t="s">
        <v>40</v>
      </c>
      <c r="E52" s="237" t="s">
        <v>40</v>
      </c>
      <c r="F52" s="238" t="s">
        <v>40</v>
      </c>
      <c r="G52" s="238" t="s">
        <v>40</v>
      </c>
      <c r="H52" s="237"/>
      <c r="I52" s="238"/>
      <c r="J52" s="238"/>
      <c r="K52" s="237"/>
      <c r="L52" s="238"/>
      <c r="M52" s="238"/>
    </row>
    <row r="53" spans="1:13">
      <c r="A53" s="236" t="s">
        <v>183</v>
      </c>
      <c r="B53" s="237" t="s">
        <v>40</v>
      </c>
      <c r="C53" s="238" t="s">
        <v>40</v>
      </c>
      <c r="D53" s="238" t="s">
        <v>40</v>
      </c>
      <c r="E53" s="237" t="s">
        <v>40</v>
      </c>
      <c r="F53" s="238" t="s">
        <v>40</v>
      </c>
      <c r="G53" s="238" t="s">
        <v>40</v>
      </c>
      <c r="H53" s="237"/>
      <c r="I53" s="238"/>
      <c r="J53" s="238"/>
      <c r="K53" s="237"/>
      <c r="L53" s="238"/>
      <c r="M53" s="238"/>
    </row>
    <row r="54" spans="1:13">
      <c r="A54" s="236" t="s">
        <v>172</v>
      </c>
      <c r="B54" s="243">
        <v>292444000</v>
      </c>
      <c r="C54" s="244">
        <v>138812000</v>
      </c>
      <c r="D54" s="244">
        <v>153632000</v>
      </c>
      <c r="E54" s="243">
        <v>291342000</v>
      </c>
      <c r="F54" s="244">
        <v>151872000</v>
      </c>
      <c r="G54" s="244">
        <v>139470000</v>
      </c>
      <c r="H54" s="243">
        <v>299269000</v>
      </c>
      <c r="I54" s="244">
        <v>173114000</v>
      </c>
      <c r="J54" s="244">
        <v>126155000</v>
      </c>
      <c r="K54" s="243">
        <v>221654000</v>
      </c>
      <c r="L54" s="244">
        <v>118336000</v>
      </c>
      <c r="M54" s="244">
        <v>103317000</v>
      </c>
    </row>
    <row r="55" spans="1:13">
      <c r="A55" s="239" t="s">
        <v>173</v>
      </c>
      <c r="B55" s="237">
        <v>-193390000</v>
      </c>
      <c r="C55" s="238">
        <v>-93887000</v>
      </c>
      <c r="D55" s="238">
        <v>-99503000</v>
      </c>
      <c r="E55" s="237">
        <v>-195350000</v>
      </c>
      <c r="F55" s="238">
        <v>-96454000</v>
      </c>
      <c r="G55" s="238">
        <v>-98896000</v>
      </c>
      <c r="H55" s="237">
        <v>-191597000</v>
      </c>
      <c r="I55" s="238">
        <v>-98317000</v>
      </c>
      <c r="J55" s="238">
        <v>-93280000</v>
      </c>
      <c r="K55" s="237">
        <v>-165829000</v>
      </c>
      <c r="L55" s="238">
        <v>-86174000</v>
      </c>
      <c r="M55" s="238">
        <v>-79654000</v>
      </c>
    </row>
    <row r="56" spans="1:13">
      <c r="A56" s="247" t="s">
        <v>176</v>
      </c>
      <c r="B56" s="237">
        <v>-91989000</v>
      </c>
      <c r="C56" s="238">
        <v>-48226000</v>
      </c>
      <c r="D56" s="238">
        <v>-43763000</v>
      </c>
      <c r="E56" s="237">
        <v>-88595000</v>
      </c>
      <c r="F56" s="238">
        <v>-45523000</v>
      </c>
      <c r="G56" s="238">
        <v>-43072000</v>
      </c>
      <c r="H56" s="237">
        <v>-102873000</v>
      </c>
      <c r="I56" s="238">
        <v>-68347000</v>
      </c>
      <c r="J56" s="238">
        <v>-34526000</v>
      </c>
      <c r="K56" s="237">
        <v>-70291000</v>
      </c>
      <c r="L56" s="238">
        <v>-38392000</v>
      </c>
      <c r="M56" s="238">
        <v>-31899000</v>
      </c>
    </row>
    <row r="57" spans="1:13">
      <c r="A57" s="248" t="s">
        <v>182</v>
      </c>
      <c r="B57" s="237">
        <v>-2679000</v>
      </c>
      <c r="C57" s="238">
        <v>-343000</v>
      </c>
      <c r="D57" s="238">
        <v>-2336000</v>
      </c>
      <c r="E57" s="237">
        <v>-485000</v>
      </c>
      <c r="F57" s="238">
        <v>-6408000</v>
      </c>
      <c r="G57" s="238">
        <v>5923000</v>
      </c>
      <c r="H57" s="237">
        <v>-350000</v>
      </c>
      <c r="I57" s="238">
        <v>-324000</v>
      </c>
      <c r="J57" s="238">
        <v>-26000</v>
      </c>
      <c r="K57" s="237">
        <v>-2327000</v>
      </c>
      <c r="L57" s="238">
        <v>-1289000</v>
      </c>
      <c r="M57" s="238">
        <v>-1038000</v>
      </c>
    </row>
    <row r="58" spans="1:13">
      <c r="A58" s="249"/>
      <c r="B58" s="237" t="s">
        <v>40</v>
      </c>
      <c r="C58" s="238" t="s">
        <v>40</v>
      </c>
      <c r="D58" s="238" t="s">
        <v>40</v>
      </c>
      <c r="E58" s="237" t="s">
        <v>40</v>
      </c>
      <c r="F58" s="238" t="s">
        <v>40</v>
      </c>
      <c r="G58" s="238" t="s">
        <v>40</v>
      </c>
      <c r="H58" s="237"/>
      <c r="I58" s="238"/>
      <c r="J58" s="238"/>
      <c r="K58" s="237"/>
      <c r="L58" s="238"/>
      <c r="M58" s="238"/>
    </row>
    <row r="59" spans="1:13">
      <c r="A59" s="236" t="s">
        <v>184</v>
      </c>
      <c r="B59" s="237" t="s">
        <v>40</v>
      </c>
      <c r="C59" s="238" t="s">
        <v>40</v>
      </c>
      <c r="D59" s="238" t="s">
        <v>40</v>
      </c>
      <c r="E59" s="237" t="s">
        <v>40</v>
      </c>
      <c r="F59" s="238" t="s">
        <v>40</v>
      </c>
      <c r="G59" s="238" t="s">
        <v>40</v>
      </c>
      <c r="H59" s="237"/>
      <c r="I59" s="238"/>
      <c r="J59" s="238"/>
      <c r="K59" s="237"/>
      <c r="L59" s="238"/>
      <c r="M59" s="238"/>
    </row>
    <row r="60" spans="1:13">
      <c r="A60" s="236" t="s">
        <v>172</v>
      </c>
      <c r="B60" s="243">
        <v>91740000</v>
      </c>
      <c r="C60" s="244">
        <v>47372000</v>
      </c>
      <c r="D60" s="244">
        <v>44368000</v>
      </c>
      <c r="E60" s="243">
        <v>86670000</v>
      </c>
      <c r="F60" s="244">
        <v>45187000</v>
      </c>
      <c r="G60" s="244">
        <v>41483000</v>
      </c>
      <c r="H60" s="243">
        <v>85104000</v>
      </c>
      <c r="I60" s="244">
        <v>48675000</v>
      </c>
      <c r="J60" s="244">
        <v>36429000</v>
      </c>
      <c r="K60" s="243">
        <v>62077000</v>
      </c>
      <c r="L60" s="244">
        <v>30851000</v>
      </c>
      <c r="M60" s="244">
        <v>31226000</v>
      </c>
    </row>
    <row r="61" spans="1:13">
      <c r="A61" s="239" t="s">
        <v>173</v>
      </c>
      <c r="B61" s="237">
        <v>-23757000</v>
      </c>
      <c r="C61" s="238">
        <v>-11158000</v>
      </c>
      <c r="D61" s="238">
        <v>-12599000</v>
      </c>
      <c r="E61" s="237">
        <v>-53045000</v>
      </c>
      <c r="F61" s="238">
        <v>-30102000</v>
      </c>
      <c r="G61" s="238">
        <v>-22943000</v>
      </c>
      <c r="H61" s="237">
        <v>-25263000</v>
      </c>
      <c r="I61" s="238">
        <v>-12380000</v>
      </c>
      <c r="J61" s="238">
        <v>-12883000</v>
      </c>
      <c r="K61" s="237">
        <v>-10030000</v>
      </c>
      <c r="L61" s="238">
        <v>-5928000</v>
      </c>
      <c r="M61" s="238">
        <v>-4101000</v>
      </c>
    </row>
    <row r="62" spans="1:13">
      <c r="A62" s="247" t="s">
        <v>176</v>
      </c>
      <c r="B62" s="237">
        <v>-30782000</v>
      </c>
      <c r="C62" s="238">
        <v>-13077000</v>
      </c>
      <c r="D62" s="238">
        <v>-17705000</v>
      </c>
      <c r="E62" s="237">
        <v>-25122000</v>
      </c>
      <c r="F62" s="238">
        <v>-10568000</v>
      </c>
      <c r="G62" s="238">
        <v>-14554000</v>
      </c>
      <c r="H62" s="237">
        <v>-33179000</v>
      </c>
      <c r="I62" s="238">
        <v>-26175000</v>
      </c>
      <c r="J62" s="238">
        <v>-7004000</v>
      </c>
      <c r="K62" s="237">
        <v>-11306000</v>
      </c>
      <c r="L62" s="238">
        <v>-6016000</v>
      </c>
      <c r="M62" s="238">
        <v>-5290000</v>
      </c>
    </row>
    <row r="63" spans="1:13">
      <c r="A63" s="248" t="s">
        <v>182</v>
      </c>
      <c r="B63" s="237">
        <v>-33779000</v>
      </c>
      <c r="C63" s="238">
        <v>-19365000</v>
      </c>
      <c r="D63" s="238">
        <v>-14414000</v>
      </c>
      <c r="E63" s="237">
        <v>-8396000</v>
      </c>
      <c r="F63" s="238">
        <v>-3508000</v>
      </c>
      <c r="G63" s="238">
        <v>-4888000</v>
      </c>
      <c r="H63" s="237">
        <v>-19161000</v>
      </c>
      <c r="I63" s="238">
        <v>-5461000</v>
      </c>
      <c r="J63" s="238">
        <v>-13700000</v>
      </c>
      <c r="K63" s="237">
        <v>-31810000</v>
      </c>
      <c r="L63" s="238">
        <v>-16074000</v>
      </c>
      <c r="M63" s="238">
        <v>-15736000</v>
      </c>
    </row>
    <row r="64" spans="1:13">
      <c r="A64" s="249"/>
      <c r="B64" s="237" t="s">
        <v>40</v>
      </c>
      <c r="C64" s="238" t="s">
        <v>40</v>
      </c>
      <c r="D64" s="238" t="s">
        <v>40</v>
      </c>
      <c r="E64" s="237" t="s">
        <v>40</v>
      </c>
      <c r="F64" s="238" t="s">
        <v>40</v>
      </c>
      <c r="G64" s="238" t="s">
        <v>40</v>
      </c>
      <c r="H64" s="237"/>
      <c r="I64" s="238"/>
      <c r="J64" s="238"/>
      <c r="K64" s="237"/>
      <c r="L64" s="238"/>
      <c r="M64" s="238"/>
    </row>
    <row r="65" spans="1:13">
      <c r="A65" s="236" t="s">
        <v>185</v>
      </c>
      <c r="B65" s="237" t="s">
        <v>40</v>
      </c>
      <c r="C65" s="238" t="s">
        <v>40</v>
      </c>
      <c r="D65" s="238" t="s">
        <v>40</v>
      </c>
      <c r="E65" s="237" t="s">
        <v>40</v>
      </c>
      <c r="F65" s="238" t="s">
        <v>40</v>
      </c>
      <c r="G65" s="238" t="s">
        <v>40</v>
      </c>
      <c r="H65" s="237"/>
      <c r="I65" s="238"/>
      <c r="J65" s="238"/>
      <c r="K65" s="237"/>
      <c r="L65" s="238"/>
      <c r="M65" s="238"/>
    </row>
    <row r="66" spans="1:13">
      <c r="A66" s="236" t="s">
        <v>172</v>
      </c>
      <c r="B66" s="243">
        <v>347523000</v>
      </c>
      <c r="C66" s="244">
        <v>172295000</v>
      </c>
      <c r="D66" s="244">
        <v>175228000</v>
      </c>
      <c r="E66" s="243">
        <v>343071000</v>
      </c>
      <c r="F66" s="244">
        <v>161990000</v>
      </c>
      <c r="G66" s="244">
        <v>181081000</v>
      </c>
      <c r="H66" s="243">
        <v>365573000</v>
      </c>
      <c r="I66" s="244">
        <v>144200000</v>
      </c>
      <c r="J66" s="244">
        <v>221373000</v>
      </c>
      <c r="K66" s="243">
        <v>537150000</v>
      </c>
      <c r="L66" s="244">
        <v>252114000</v>
      </c>
      <c r="M66" s="244">
        <v>285036000</v>
      </c>
    </row>
    <row r="67" spans="1:13">
      <c r="A67" s="239" t="s">
        <v>173</v>
      </c>
      <c r="B67" s="237">
        <v>-279472000</v>
      </c>
      <c r="C67" s="238">
        <v>-162829000</v>
      </c>
      <c r="D67" s="238">
        <v>-116643000</v>
      </c>
      <c r="E67" s="237">
        <v>-248917000</v>
      </c>
      <c r="F67" s="238">
        <v>-101743000</v>
      </c>
      <c r="G67" s="238">
        <v>-147174000</v>
      </c>
      <c r="H67" s="237">
        <v>-209872000</v>
      </c>
      <c r="I67" s="238">
        <v>-84897000</v>
      </c>
      <c r="J67" s="238">
        <v>-124975000</v>
      </c>
      <c r="K67" s="237">
        <v>-311520000</v>
      </c>
      <c r="L67" s="238">
        <v>-143098000</v>
      </c>
      <c r="M67" s="238">
        <v>-168422000</v>
      </c>
    </row>
    <row r="68" spans="1:13">
      <c r="A68" s="247" t="s">
        <v>176</v>
      </c>
      <c r="B68" s="237">
        <v>-39416000</v>
      </c>
      <c r="C68" s="238">
        <v>-20300000</v>
      </c>
      <c r="D68" s="238">
        <v>-19116000</v>
      </c>
      <c r="E68" s="237">
        <v>-30386000</v>
      </c>
      <c r="F68" s="238">
        <v>-18158000</v>
      </c>
      <c r="G68" s="238">
        <v>-12228000</v>
      </c>
      <c r="H68" s="237">
        <v>-44573000</v>
      </c>
      <c r="I68" s="238">
        <v>27138000</v>
      </c>
      <c r="J68" s="238">
        <v>-71711000</v>
      </c>
      <c r="K68" s="237">
        <v>-165625000</v>
      </c>
      <c r="L68" s="238">
        <v>-84866000</v>
      </c>
      <c r="M68" s="238">
        <v>-80759000</v>
      </c>
    </row>
    <row r="69" spans="1:13">
      <c r="A69" s="248" t="s">
        <v>182</v>
      </c>
      <c r="B69" s="237">
        <v>-7383000</v>
      </c>
      <c r="C69" s="238">
        <v>29161000</v>
      </c>
      <c r="D69" s="238">
        <v>-36544000</v>
      </c>
      <c r="E69" s="237">
        <v>-44630000</v>
      </c>
      <c r="F69" s="238">
        <v>-27312000</v>
      </c>
      <c r="G69" s="238">
        <v>-17318000</v>
      </c>
      <c r="H69" s="237">
        <v>-101407000</v>
      </c>
      <c r="I69" s="238">
        <v>-68048000</v>
      </c>
      <c r="J69" s="238">
        <v>-33359000</v>
      </c>
      <c r="K69" s="237">
        <v>-72638000</v>
      </c>
      <c r="L69" s="238">
        <v>-33403000</v>
      </c>
      <c r="M69" s="238">
        <v>-39234000</v>
      </c>
    </row>
    <row r="70" spans="1:13">
      <c r="G70" s="7" t="s">
        <v>40</v>
      </c>
    </row>
    <row r="71" spans="1:13">
      <c r="G71" s="7" t="s">
        <v>40</v>
      </c>
    </row>
    <row r="72" spans="1:13">
      <c r="G72" s="7" t="s">
        <v>40</v>
      </c>
    </row>
    <row r="73" spans="1:13">
      <c r="G73" s="7" t="s">
        <v>40</v>
      </c>
    </row>
    <row r="74" spans="1:13">
      <c r="G74" s="7" t="s">
        <v>40</v>
      </c>
    </row>
    <row r="75" spans="1:13">
      <c r="G75" s="7" t="s">
        <v>40</v>
      </c>
    </row>
    <row r="76" spans="1:13">
      <c r="G76" s="7" t="s">
        <v>40</v>
      </c>
    </row>
    <row r="77" spans="1:13">
      <c r="G77" s="7" t="s">
        <v>40</v>
      </c>
    </row>
    <row r="78" spans="1:13">
      <c r="G78" s="7" t="s">
        <v>40</v>
      </c>
    </row>
    <row r="79" spans="1:13">
      <c r="G79" s="7" t="s">
        <v>40</v>
      </c>
    </row>
    <row r="80" spans="1:13">
      <c r="G80" s="7" t="s">
        <v>40</v>
      </c>
    </row>
    <row r="81" spans="7:7">
      <c r="G81" s="7" t="s">
        <v>40</v>
      </c>
    </row>
    <row r="82" spans="7:7">
      <c r="G82" s="7" t="s">
        <v>40</v>
      </c>
    </row>
    <row r="83" spans="7:7">
      <c r="G83" s="7" t="s">
        <v>40</v>
      </c>
    </row>
    <row r="84" spans="7:7">
      <c r="G84" s="7" t="s">
        <v>40</v>
      </c>
    </row>
    <row r="85" spans="7:7">
      <c r="G85" s="7" t="s">
        <v>40</v>
      </c>
    </row>
    <row r="86" spans="7:7">
      <c r="G86" s="7" t="s">
        <v>40</v>
      </c>
    </row>
    <row r="87" spans="7:7">
      <c r="G87" s="7" t="s">
        <v>40</v>
      </c>
    </row>
    <row r="88" spans="7:7">
      <c r="G88" s="7" t="s">
        <v>40</v>
      </c>
    </row>
    <row r="89" spans="7:7">
      <c r="G89" s="7" t="s">
        <v>40</v>
      </c>
    </row>
    <row r="90" spans="7:7">
      <c r="G90" s="7" t="s">
        <v>40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81" orientation="landscape" r:id="rId1"/>
  <headerFooter>
    <oddHeader>&amp;R&amp;D  &amp;T</oddHead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D0147-B0D9-447E-A65D-493EAA655FF9}">
  <sheetPr codeName="Sheet16">
    <tabColor theme="5" tint="0.79998168889431442"/>
    <pageSetUpPr fitToPage="1"/>
  </sheetPr>
  <dimension ref="A1:M76"/>
  <sheetViews>
    <sheetView showGridLines="0" zoomScaleNormal="100" zoomScaleSheetLayoutView="115" workbookViewId="0">
      <pane ySplit="2" topLeftCell="A3" activePane="bottomLeft" state="frozen"/>
      <selection pane="bottomLeft" activeCell="A3" sqref="A3"/>
    </sheetView>
  </sheetViews>
  <sheetFormatPr defaultColWidth="9.28515625" defaultRowHeight="11.25"/>
  <cols>
    <col min="1" max="1" width="39.28515625" style="7" bestFit="1" customWidth="1"/>
    <col min="2" max="13" width="15.7109375" style="7" customWidth="1"/>
    <col min="14" max="16384" width="9.28515625" style="7"/>
  </cols>
  <sheetData>
    <row r="1" spans="1:13">
      <c r="A1" s="250" t="s">
        <v>251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>
      <c r="A2" s="252"/>
      <c r="B2" s="253" t="s">
        <v>22</v>
      </c>
      <c r="C2" s="254" t="s">
        <v>23</v>
      </c>
      <c r="D2" s="254" t="s">
        <v>24</v>
      </c>
      <c r="E2" s="253" t="s">
        <v>25</v>
      </c>
      <c r="F2" s="254" t="s">
        <v>26</v>
      </c>
      <c r="G2" s="254" t="s">
        <v>27</v>
      </c>
      <c r="H2" s="253" t="s">
        <v>28</v>
      </c>
      <c r="I2" s="254" t="s">
        <v>29</v>
      </c>
      <c r="J2" s="254" t="s">
        <v>30</v>
      </c>
      <c r="K2" s="253" t="s">
        <v>31</v>
      </c>
      <c r="L2" s="254" t="s">
        <v>32</v>
      </c>
      <c r="M2" s="254" t="s">
        <v>33</v>
      </c>
    </row>
    <row r="3" spans="1:13">
      <c r="A3" s="250" t="s">
        <v>193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>
      <c r="A4" s="255" t="s">
        <v>168</v>
      </c>
      <c r="B4" s="256"/>
      <c r="C4" s="257"/>
      <c r="D4" s="257"/>
      <c r="E4" s="256"/>
      <c r="F4" s="257"/>
      <c r="G4" s="257"/>
      <c r="H4" s="256"/>
      <c r="I4" s="257"/>
      <c r="J4" s="257"/>
      <c r="K4" s="256"/>
      <c r="L4" s="257"/>
      <c r="M4" s="257"/>
    </row>
    <row r="5" spans="1:13">
      <c r="A5" s="258" t="s">
        <v>194</v>
      </c>
      <c r="B5" s="256">
        <v>7737652000</v>
      </c>
      <c r="C5" s="257">
        <v>3055191000</v>
      </c>
      <c r="D5" s="257">
        <v>4682461000</v>
      </c>
      <c r="E5" s="256">
        <v>7679083000</v>
      </c>
      <c r="F5" s="257">
        <v>3182704000</v>
      </c>
      <c r="G5" s="257">
        <v>4496379000</v>
      </c>
      <c r="H5" s="256">
        <v>7263377000</v>
      </c>
      <c r="I5" s="257">
        <v>2906109000</v>
      </c>
      <c r="J5" s="257">
        <v>4357268000</v>
      </c>
      <c r="K5" s="256">
        <v>7202355000</v>
      </c>
      <c r="L5" s="257">
        <v>3007011000</v>
      </c>
      <c r="M5" s="257">
        <v>4195344000</v>
      </c>
    </row>
    <row r="6" spans="1:13">
      <c r="A6" s="258" t="s">
        <v>195</v>
      </c>
      <c r="B6" s="256">
        <v>46715632000</v>
      </c>
      <c r="C6" s="257">
        <v>46715632000</v>
      </c>
      <c r="D6" s="257">
        <v>45512934000</v>
      </c>
      <c r="E6" s="256">
        <v>47051093000</v>
      </c>
      <c r="F6" s="257">
        <v>47051093000</v>
      </c>
      <c r="G6" s="257">
        <v>42017911000</v>
      </c>
      <c r="H6" s="256">
        <v>37735108000</v>
      </c>
      <c r="I6" s="257">
        <v>37735108000</v>
      </c>
      <c r="J6" s="257">
        <v>35406611000</v>
      </c>
      <c r="K6" s="256">
        <v>34879000000</v>
      </c>
      <c r="L6" s="257">
        <v>34879000000</v>
      </c>
      <c r="M6" s="257">
        <v>35121000000</v>
      </c>
    </row>
    <row r="7" spans="1:13">
      <c r="A7" s="258" t="s">
        <v>196</v>
      </c>
      <c r="B7" s="256">
        <v>41487770000</v>
      </c>
      <c r="C7" s="257">
        <v>41487770000</v>
      </c>
      <c r="D7" s="257">
        <v>39052956000</v>
      </c>
      <c r="E7" s="256">
        <v>40515641000</v>
      </c>
      <c r="F7" s="257">
        <v>40515641000</v>
      </c>
      <c r="G7" s="257">
        <v>37506127000</v>
      </c>
      <c r="H7" s="256">
        <v>34743945000</v>
      </c>
      <c r="I7" s="257">
        <v>34743945000</v>
      </c>
      <c r="J7" s="257">
        <v>32892696000</v>
      </c>
      <c r="K7" s="256">
        <v>33535000000</v>
      </c>
      <c r="L7" s="257">
        <v>33535000000</v>
      </c>
      <c r="M7" s="257">
        <v>33403000000</v>
      </c>
    </row>
    <row r="8" spans="1:13">
      <c r="A8" s="258" t="s">
        <v>197</v>
      </c>
      <c r="B8" s="256">
        <v>40964895000</v>
      </c>
      <c r="C8" s="257">
        <v>40270363000</v>
      </c>
      <c r="D8" s="257">
        <v>39782399000</v>
      </c>
      <c r="E8" s="256">
        <v>37629793000</v>
      </c>
      <c r="F8" s="257">
        <v>39010884000</v>
      </c>
      <c r="G8" s="257">
        <v>36125036000</v>
      </c>
      <c r="H8" s="256">
        <v>33851160000</v>
      </c>
      <c r="I8" s="257">
        <v>33818321000</v>
      </c>
      <c r="J8" s="257">
        <v>32370120000</v>
      </c>
      <c r="K8" s="256">
        <v>31919469000</v>
      </c>
      <c r="L8" s="257">
        <v>33468985000</v>
      </c>
      <c r="M8" s="257">
        <v>31788911000</v>
      </c>
    </row>
    <row r="9" spans="1:13">
      <c r="A9" s="259" t="s">
        <v>247</v>
      </c>
      <c r="B9" s="260">
        <v>136.72999999999999</v>
      </c>
      <c r="C9" s="261">
        <v>122.3</v>
      </c>
      <c r="D9" s="261">
        <v>157.79</v>
      </c>
      <c r="E9" s="260">
        <v>182.54</v>
      </c>
      <c r="F9" s="261">
        <v>152.22</v>
      </c>
      <c r="G9" s="261">
        <v>215.9</v>
      </c>
      <c r="H9" s="260">
        <v>143.57</v>
      </c>
      <c r="I9" s="261">
        <v>162.41</v>
      </c>
      <c r="J9" s="261">
        <v>130.59</v>
      </c>
      <c r="K9" s="260">
        <v>175.76</v>
      </c>
      <c r="L9" s="261">
        <v>145.13999999999999</v>
      </c>
      <c r="M9" s="261">
        <v>200.16</v>
      </c>
    </row>
    <row r="10" spans="1:13">
      <c r="A10" s="252"/>
      <c r="B10" s="262" t="s">
        <v>40</v>
      </c>
      <c r="C10" s="263" t="s">
        <v>40</v>
      </c>
      <c r="D10" s="263"/>
      <c r="E10" s="262"/>
      <c r="F10" s="263"/>
      <c r="G10" s="263"/>
      <c r="H10" s="262"/>
      <c r="I10" s="263"/>
      <c r="J10" s="263"/>
      <c r="K10" s="262"/>
      <c r="L10" s="263"/>
      <c r="M10" s="263"/>
    </row>
    <row r="11" spans="1:13" hidden="1">
      <c r="A11" s="255" t="s">
        <v>169</v>
      </c>
      <c r="B11" s="262"/>
      <c r="C11" s="263"/>
      <c r="D11" s="263"/>
      <c r="E11" s="262"/>
      <c r="F11" s="263"/>
      <c r="G11" s="263"/>
      <c r="H11" s="262"/>
      <c r="I11" s="263"/>
      <c r="J11" s="263"/>
      <c r="K11" s="262"/>
      <c r="L11" s="263"/>
      <c r="M11" s="263"/>
    </row>
    <row r="12" spans="1:13" hidden="1">
      <c r="A12" s="258" t="s">
        <v>194</v>
      </c>
      <c r="B12" s="264"/>
      <c r="C12" s="265"/>
      <c r="D12" s="265"/>
      <c r="E12" s="264"/>
      <c r="F12" s="265"/>
      <c r="G12" s="265"/>
      <c r="H12" s="264"/>
      <c r="I12" s="265"/>
      <c r="J12" s="265" t="s">
        <v>53</v>
      </c>
      <c r="K12" s="264" t="s">
        <v>53</v>
      </c>
      <c r="L12" s="265" t="s">
        <v>53</v>
      </c>
      <c r="M12" s="265" t="s">
        <v>53</v>
      </c>
    </row>
    <row r="13" spans="1:13" hidden="1">
      <c r="A13" s="258" t="s">
        <v>195</v>
      </c>
      <c r="B13" s="264"/>
      <c r="C13" s="265"/>
      <c r="D13" s="265"/>
      <c r="E13" s="264"/>
      <c r="F13" s="265"/>
      <c r="G13" s="265"/>
      <c r="H13" s="264"/>
      <c r="I13" s="265"/>
      <c r="J13" s="265" t="s">
        <v>53</v>
      </c>
      <c r="K13" s="264" t="s">
        <v>53</v>
      </c>
      <c r="L13" s="265" t="s">
        <v>53</v>
      </c>
      <c r="M13" s="265" t="s">
        <v>53</v>
      </c>
    </row>
    <row r="14" spans="1:13" hidden="1">
      <c r="A14" s="258" t="s">
        <v>196</v>
      </c>
      <c r="B14" s="264"/>
      <c r="C14" s="265"/>
      <c r="D14" s="265"/>
      <c r="E14" s="264"/>
      <c r="F14" s="265"/>
      <c r="G14" s="265"/>
      <c r="H14" s="264"/>
      <c r="I14" s="265"/>
      <c r="J14" s="265" t="s">
        <v>53</v>
      </c>
      <c r="K14" s="264" t="s">
        <v>53</v>
      </c>
      <c r="L14" s="265" t="s">
        <v>53</v>
      </c>
      <c r="M14" s="265" t="s">
        <v>53</v>
      </c>
    </row>
    <row r="15" spans="1:13" hidden="1">
      <c r="A15" s="258" t="s">
        <v>197</v>
      </c>
      <c r="B15" s="264"/>
      <c r="C15" s="265"/>
      <c r="D15" s="265"/>
      <c r="E15" s="264"/>
      <c r="F15" s="265"/>
      <c r="G15" s="265"/>
      <c r="H15" s="264"/>
      <c r="I15" s="265"/>
      <c r="J15" s="265" t="s">
        <v>53</v>
      </c>
      <c r="K15" s="264" t="s">
        <v>53</v>
      </c>
      <c r="L15" s="265" t="s">
        <v>53</v>
      </c>
      <c r="M15" s="265" t="s">
        <v>53</v>
      </c>
    </row>
    <row r="16" spans="1:13" hidden="1">
      <c r="A16" s="259" t="s">
        <v>248</v>
      </c>
      <c r="B16" s="266"/>
      <c r="C16" s="267"/>
      <c r="D16" s="267"/>
      <c r="E16" s="266"/>
      <c r="F16" s="267"/>
      <c r="G16" s="267"/>
      <c r="H16" s="266"/>
      <c r="I16" s="267"/>
      <c r="J16" s="267" t="s">
        <v>53</v>
      </c>
      <c r="K16" s="266" t="s">
        <v>53</v>
      </c>
      <c r="L16" s="267" t="s">
        <v>53</v>
      </c>
      <c r="M16" s="267" t="s">
        <v>53</v>
      </c>
    </row>
    <row r="17" spans="1:13" hidden="1">
      <c r="A17" s="252"/>
      <c r="B17" s="262"/>
      <c r="C17" s="263"/>
      <c r="D17" s="263"/>
      <c r="E17" s="262"/>
      <c r="F17" s="263" t="s">
        <v>40</v>
      </c>
      <c r="G17" s="263" t="s">
        <v>40</v>
      </c>
      <c r="H17" s="262"/>
      <c r="I17" s="263"/>
      <c r="J17" s="263"/>
      <c r="K17" s="262"/>
      <c r="L17" s="263"/>
      <c r="M17" s="263"/>
    </row>
    <row r="18" spans="1:13">
      <c r="A18" s="268" t="s">
        <v>200</v>
      </c>
      <c r="B18" s="256">
        <v>27394025000</v>
      </c>
      <c r="C18" s="257">
        <v>27394025000</v>
      </c>
      <c r="D18" s="257">
        <v>26532904000</v>
      </c>
      <c r="E18" s="256">
        <v>26756475000</v>
      </c>
      <c r="F18" s="257">
        <v>26756475000</v>
      </c>
      <c r="G18" s="257">
        <v>22833987000</v>
      </c>
      <c r="H18" s="256">
        <v>18428448000</v>
      </c>
      <c r="I18" s="257">
        <v>18428448000</v>
      </c>
      <c r="J18" s="257">
        <v>17362627000</v>
      </c>
      <c r="K18" s="256">
        <v>15045561000</v>
      </c>
      <c r="L18" s="265"/>
      <c r="M18" s="265"/>
    </row>
    <row r="19" spans="1:13">
      <c r="A19" s="268" t="s">
        <v>201</v>
      </c>
      <c r="B19" s="256">
        <v>18836270000</v>
      </c>
      <c r="C19" s="257">
        <v>18836270000</v>
      </c>
      <c r="D19" s="257">
        <v>18501717000</v>
      </c>
      <c r="E19" s="256">
        <v>19796813000</v>
      </c>
      <c r="F19" s="257">
        <v>19796813000</v>
      </c>
      <c r="G19" s="257">
        <v>18720059000</v>
      </c>
      <c r="H19" s="256">
        <v>18860725000</v>
      </c>
      <c r="I19" s="257">
        <v>18860725000</v>
      </c>
      <c r="J19" s="257">
        <v>17661768000</v>
      </c>
      <c r="K19" s="256">
        <v>16298579000</v>
      </c>
      <c r="L19" s="265"/>
      <c r="M19" s="265"/>
    </row>
    <row r="20" spans="1:13">
      <c r="A20" s="268" t="s">
        <v>202</v>
      </c>
      <c r="B20" s="256">
        <v>120857000</v>
      </c>
      <c r="C20" s="257">
        <v>120857000</v>
      </c>
      <c r="D20" s="257">
        <v>133197000</v>
      </c>
      <c r="E20" s="256">
        <v>135330000</v>
      </c>
      <c r="F20" s="257">
        <v>135330000</v>
      </c>
      <c r="G20" s="257">
        <v>137704000</v>
      </c>
      <c r="H20" s="256">
        <v>131980000</v>
      </c>
      <c r="I20" s="257">
        <v>131980000</v>
      </c>
      <c r="J20" s="257">
        <v>137100000</v>
      </c>
      <c r="K20" s="256">
        <v>60199000</v>
      </c>
      <c r="L20" s="265"/>
      <c r="M20" s="265"/>
    </row>
    <row r="21" spans="1:13">
      <c r="A21" s="268" t="s">
        <v>203</v>
      </c>
      <c r="B21" s="256">
        <v>364480000</v>
      </c>
      <c r="C21" s="257">
        <v>364480000</v>
      </c>
      <c r="D21" s="257">
        <v>345116000</v>
      </c>
      <c r="E21" s="256">
        <v>362475000</v>
      </c>
      <c r="F21" s="257">
        <v>362475000</v>
      </c>
      <c r="G21" s="257">
        <v>326161000</v>
      </c>
      <c r="H21" s="256">
        <v>313955000</v>
      </c>
      <c r="I21" s="257">
        <v>313955000</v>
      </c>
      <c r="J21" s="257">
        <v>245116000</v>
      </c>
      <c r="K21" s="256">
        <v>3474786000</v>
      </c>
      <c r="L21" s="265"/>
      <c r="M21" s="265"/>
    </row>
    <row r="22" spans="1:13">
      <c r="A22" s="268"/>
      <c r="B22" s="256" t="s">
        <v>40</v>
      </c>
      <c r="C22" s="257" t="s">
        <v>40</v>
      </c>
      <c r="D22" s="257" t="s">
        <v>40</v>
      </c>
      <c r="E22" s="256" t="s">
        <v>40</v>
      </c>
      <c r="F22" s="257" t="s">
        <v>40</v>
      </c>
      <c r="G22" s="257" t="s">
        <v>40</v>
      </c>
      <c r="H22" s="256"/>
      <c r="I22" s="257"/>
      <c r="J22" s="257"/>
      <c r="K22" s="256"/>
      <c r="L22" s="269"/>
      <c r="M22" s="269"/>
    </row>
    <row r="23" spans="1:13">
      <c r="A23" s="255" t="s">
        <v>204</v>
      </c>
      <c r="B23" s="256" t="s">
        <v>40</v>
      </c>
      <c r="C23" s="257" t="s">
        <v>40</v>
      </c>
      <c r="D23" s="257" t="s">
        <v>40</v>
      </c>
      <c r="E23" s="256" t="s">
        <v>40</v>
      </c>
      <c r="F23" s="257" t="s">
        <v>40</v>
      </c>
      <c r="G23" s="257" t="s">
        <v>40</v>
      </c>
      <c r="H23" s="256"/>
      <c r="I23" s="257"/>
      <c r="J23" s="257"/>
      <c r="K23" s="256"/>
      <c r="L23" s="269"/>
      <c r="M23" s="269"/>
    </row>
    <row r="24" spans="1:13">
      <c r="A24" s="424" t="s">
        <v>205</v>
      </c>
      <c r="B24" s="271">
        <v>6942894000</v>
      </c>
      <c r="C24" s="272">
        <v>6393658000</v>
      </c>
      <c r="D24" s="272">
        <v>6942894000</v>
      </c>
      <c r="E24" s="271">
        <v>6545836000</v>
      </c>
      <c r="F24" s="272">
        <v>6793476000</v>
      </c>
      <c r="G24" s="272">
        <v>6545836000</v>
      </c>
      <c r="H24" s="271">
        <v>7222592000</v>
      </c>
      <c r="I24" s="272">
        <v>6814137000</v>
      </c>
      <c r="J24" s="272">
        <v>7222592000</v>
      </c>
      <c r="K24" s="271">
        <v>7135109000</v>
      </c>
      <c r="L24" s="273"/>
      <c r="M24" s="273"/>
    </row>
    <row r="25" spans="1:13">
      <c r="A25" s="274" t="s">
        <v>206</v>
      </c>
      <c r="B25" s="271">
        <v>277636000</v>
      </c>
      <c r="C25" s="272">
        <v>151764000</v>
      </c>
      <c r="D25" s="272">
        <v>125872000</v>
      </c>
      <c r="E25" s="271">
        <v>298342000</v>
      </c>
      <c r="F25" s="272">
        <v>165373000</v>
      </c>
      <c r="G25" s="272">
        <v>132969000</v>
      </c>
      <c r="H25" s="271">
        <v>287170000</v>
      </c>
      <c r="I25" s="272">
        <v>105668000</v>
      </c>
      <c r="J25" s="272">
        <v>181502000</v>
      </c>
      <c r="K25" s="271">
        <v>312476000</v>
      </c>
      <c r="L25" s="273"/>
      <c r="M25" s="273"/>
    </row>
    <row r="26" spans="1:13">
      <c r="A26" s="274" t="s">
        <v>207</v>
      </c>
      <c r="B26" s="271">
        <v>411268000</v>
      </c>
      <c r="C26" s="272">
        <v>89900000</v>
      </c>
      <c r="D26" s="272">
        <v>321368000</v>
      </c>
      <c r="E26" s="271">
        <v>682391000</v>
      </c>
      <c r="F26" s="272">
        <v>245286000</v>
      </c>
      <c r="G26" s="272">
        <v>437105000</v>
      </c>
      <c r="H26" s="271">
        <v>577685000</v>
      </c>
      <c r="I26" s="272">
        <v>214533000</v>
      </c>
      <c r="J26" s="272">
        <v>363152000</v>
      </c>
      <c r="K26" s="271">
        <v>832690000</v>
      </c>
      <c r="L26" s="273"/>
      <c r="M26" s="273"/>
    </row>
    <row r="27" spans="1:13">
      <c r="A27" s="274" t="s">
        <v>208</v>
      </c>
      <c r="B27" s="271">
        <v>-583050000</v>
      </c>
      <c r="C27" s="272">
        <v>-295420000</v>
      </c>
      <c r="D27" s="272">
        <v>-287630000</v>
      </c>
      <c r="E27" s="271">
        <v>-572200000</v>
      </c>
      <c r="F27" s="272">
        <v>-283471000</v>
      </c>
      <c r="G27" s="272">
        <v>-288729000</v>
      </c>
      <c r="H27" s="271">
        <v>-575899000</v>
      </c>
      <c r="I27" s="272">
        <v>-274850000</v>
      </c>
      <c r="J27" s="272">
        <v>-301049000</v>
      </c>
      <c r="K27" s="271">
        <v>-611115000</v>
      </c>
      <c r="L27" s="273"/>
      <c r="M27" s="273"/>
    </row>
    <row r="28" spans="1:13">
      <c r="A28" s="274" t="s">
        <v>209</v>
      </c>
      <c r="B28" s="271">
        <v>117936000</v>
      </c>
      <c r="C28" s="272">
        <v>171125000</v>
      </c>
      <c r="D28" s="272">
        <v>-53189000</v>
      </c>
      <c r="E28" s="271">
        <v>-270807000</v>
      </c>
      <c r="F28" s="272">
        <v>-192575000</v>
      </c>
      <c r="G28" s="272">
        <v>-78232000</v>
      </c>
      <c r="H28" s="271">
        <v>-534727000</v>
      </c>
      <c r="I28" s="272">
        <v>-365579000</v>
      </c>
      <c r="J28" s="272">
        <v>-169148000</v>
      </c>
      <c r="K28" s="271">
        <v>-300576000</v>
      </c>
      <c r="L28" s="273"/>
      <c r="M28" s="273"/>
    </row>
    <row r="29" spans="1:13">
      <c r="A29" s="274" t="s">
        <v>210</v>
      </c>
      <c r="B29" s="271">
        <v>-523178000</v>
      </c>
      <c r="C29" s="272">
        <v>132479000</v>
      </c>
      <c r="D29" s="272">
        <v>-655657000</v>
      </c>
      <c r="E29" s="271">
        <v>259332000</v>
      </c>
      <c r="F29" s="272">
        <v>214805000</v>
      </c>
      <c r="G29" s="272">
        <v>44527000</v>
      </c>
      <c r="H29" s="271">
        <v>-430985000</v>
      </c>
      <c r="I29" s="272">
        <v>51927000</v>
      </c>
      <c r="J29" s="272">
        <v>-482912000</v>
      </c>
      <c r="K29" s="271">
        <v>-145992000</v>
      </c>
      <c r="L29" s="273"/>
      <c r="M29" s="273"/>
    </row>
    <row r="30" spans="1:13">
      <c r="A30" s="424" t="s">
        <v>211</v>
      </c>
      <c r="B30" s="271">
        <v>6643506000</v>
      </c>
      <c r="C30" s="272">
        <v>6643506000</v>
      </c>
      <c r="D30" s="272">
        <v>6393658000</v>
      </c>
      <c r="E30" s="271">
        <v>6942894000</v>
      </c>
      <c r="F30" s="272">
        <v>6942894000</v>
      </c>
      <c r="G30" s="272">
        <v>6793476000</v>
      </c>
      <c r="H30" s="271">
        <v>6545836000</v>
      </c>
      <c r="I30" s="272">
        <v>6545836000</v>
      </c>
      <c r="J30" s="272">
        <v>6814137000</v>
      </c>
      <c r="K30" s="271">
        <v>7222592000</v>
      </c>
      <c r="L30" s="273"/>
      <c r="M30" s="273"/>
    </row>
    <row r="31" spans="1:13">
      <c r="A31" s="252"/>
      <c r="B31" s="271" t="s">
        <v>40</v>
      </c>
      <c r="C31" s="272" t="s">
        <v>40</v>
      </c>
      <c r="D31" s="272" t="s">
        <v>40</v>
      </c>
      <c r="E31" s="271" t="s">
        <v>40</v>
      </c>
      <c r="F31" s="272" t="s">
        <v>40</v>
      </c>
      <c r="G31" s="272" t="s">
        <v>40</v>
      </c>
      <c r="H31" s="271"/>
      <c r="I31" s="272"/>
      <c r="J31" s="272"/>
      <c r="K31" s="271"/>
      <c r="L31" s="273"/>
      <c r="M31" s="273"/>
    </row>
    <row r="32" spans="1:13">
      <c r="A32" s="424" t="s">
        <v>212</v>
      </c>
      <c r="B32" s="271">
        <v>105854000</v>
      </c>
      <c r="C32" s="272">
        <v>-53756000</v>
      </c>
      <c r="D32" s="272">
        <v>159610000</v>
      </c>
      <c r="E32" s="271">
        <v>408533000</v>
      </c>
      <c r="F32" s="272">
        <v>127188000</v>
      </c>
      <c r="G32" s="272">
        <v>281345000</v>
      </c>
      <c r="H32" s="271">
        <v>288957000</v>
      </c>
      <c r="I32" s="272">
        <v>45352000</v>
      </c>
      <c r="J32" s="272">
        <v>243605000</v>
      </c>
      <c r="K32" s="271">
        <v>534051000</v>
      </c>
      <c r="L32" s="273"/>
      <c r="M32" s="273"/>
    </row>
    <row r="33" spans="1:13">
      <c r="A33" s="424" t="s">
        <v>213</v>
      </c>
      <c r="B33" s="275">
        <v>1.5299999999999999E-2</v>
      </c>
      <c r="C33" s="276">
        <v>-1.6799999999999999E-2</v>
      </c>
      <c r="D33" s="276">
        <v>4.6100000000000002E-2</v>
      </c>
      <c r="E33" s="275">
        <v>6.25E-2</v>
      </c>
      <c r="F33" s="276">
        <v>3.7400000000000003E-2</v>
      </c>
      <c r="G33" s="276">
        <v>8.5959999999999995E-2</v>
      </c>
      <c r="H33" s="275">
        <v>0.04</v>
      </c>
      <c r="I33" s="276">
        <v>1.3299999999999999E-2</v>
      </c>
      <c r="J33" s="276">
        <v>6.7456000000000002E-2</v>
      </c>
      <c r="K33" s="275">
        <v>7.4847999999999998E-2</v>
      </c>
      <c r="L33" s="277"/>
      <c r="M33" s="277"/>
    </row>
    <row r="34" spans="1:13">
      <c r="A34" s="424"/>
      <c r="B34" s="275" t="s">
        <v>40</v>
      </c>
      <c r="C34" s="276" t="s">
        <v>40</v>
      </c>
      <c r="D34" s="276" t="s">
        <v>40</v>
      </c>
      <c r="E34" s="275" t="s">
        <v>40</v>
      </c>
      <c r="F34" s="276" t="s">
        <v>40</v>
      </c>
      <c r="G34" s="276" t="s">
        <v>40</v>
      </c>
      <c r="H34" s="275"/>
      <c r="I34" s="276"/>
      <c r="J34" s="276"/>
      <c r="K34" s="275"/>
      <c r="L34" s="277"/>
      <c r="M34" s="277"/>
    </row>
    <row r="35" spans="1:13">
      <c r="A35" s="424" t="s">
        <v>214</v>
      </c>
      <c r="B35" s="271">
        <v>430668000</v>
      </c>
      <c r="C35" s="272">
        <v>91439000</v>
      </c>
      <c r="D35" s="272">
        <v>339229000</v>
      </c>
      <c r="E35" s="271">
        <v>714318000</v>
      </c>
      <c r="F35" s="272">
        <v>267538000</v>
      </c>
      <c r="G35" s="272">
        <v>446780000</v>
      </c>
      <c r="H35" s="271">
        <v>580703409.69960856</v>
      </c>
      <c r="I35" s="276"/>
      <c r="J35" s="276"/>
      <c r="K35" s="275"/>
      <c r="L35" s="277"/>
      <c r="M35" s="277"/>
    </row>
    <row r="36" spans="1:13">
      <c r="A36" s="424" t="s">
        <v>215</v>
      </c>
      <c r="B36" s="271">
        <v>5635093000</v>
      </c>
      <c r="C36" s="272">
        <v>1973207000</v>
      </c>
      <c r="D36" s="272">
        <v>3661886000</v>
      </c>
      <c r="E36" s="271">
        <v>6328128000</v>
      </c>
      <c r="F36" s="272">
        <v>2766349000</v>
      </c>
      <c r="G36" s="272">
        <v>3561779000</v>
      </c>
      <c r="H36" s="271">
        <v>5649876411.0849257</v>
      </c>
      <c r="I36" s="276"/>
      <c r="J36" s="276"/>
      <c r="K36" s="275"/>
      <c r="L36" s="277"/>
      <c r="M36" s="277"/>
    </row>
    <row r="37" spans="1:13">
      <c r="A37" s="424" t="s">
        <v>216</v>
      </c>
      <c r="B37" s="275">
        <v>7.6399999999999996E-2</v>
      </c>
      <c r="C37" s="276">
        <v>4.6300000000000001E-2</v>
      </c>
      <c r="D37" s="276">
        <v>9.2600000000000002E-2</v>
      </c>
      <c r="E37" s="275">
        <v>0.1129</v>
      </c>
      <c r="F37" s="276">
        <v>9.6699999999999994E-2</v>
      </c>
      <c r="G37" s="276">
        <v>0.12544</v>
      </c>
      <c r="H37" s="275">
        <v>0.10278161280842923</v>
      </c>
      <c r="I37" s="276"/>
      <c r="J37" s="276"/>
      <c r="K37" s="275"/>
      <c r="L37" s="277"/>
      <c r="M37" s="277"/>
    </row>
    <row r="38" spans="1:13">
      <c r="A38" s="252"/>
      <c r="B38" s="262" t="s">
        <v>40</v>
      </c>
      <c r="C38" s="263" t="s">
        <v>40</v>
      </c>
      <c r="D38" s="263" t="s">
        <v>40</v>
      </c>
      <c r="E38" s="262" t="s">
        <v>40</v>
      </c>
      <c r="F38" s="263" t="s">
        <v>40</v>
      </c>
      <c r="G38" s="263" t="s">
        <v>40</v>
      </c>
      <c r="H38" s="262"/>
      <c r="I38" s="263"/>
      <c r="J38" s="263"/>
      <c r="K38" s="262"/>
      <c r="L38" s="263"/>
      <c r="M38" s="263"/>
    </row>
    <row r="39" spans="1:13">
      <c r="A39" s="250" t="s">
        <v>217</v>
      </c>
      <c r="B39" s="251" t="s">
        <v>40</v>
      </c>
      <c r="C39" s="251" t="s">
        <v>40</v>
      </c>
      <c r="D39" s="251" t="s">
        <v>40</v>
      </c>
      <c r="E39" s="251" t="s">
        <v>40</v>
      </c>
      <c r="F39" s="251" t="s">
        <v>40</v>
      </c>
      <c r="G39" s="251" t="s">
        <v>40</v>
      </c>
      <c r="H39" s="251"/>
      <c r="I39" s="251"/>
      <c r="J39" s="251"/>
      <c r="K39" s="251"/>
      <c r="L39" s="251"/>
      <c r="M39" s="251"/>
    </row>
    <row r="40" spans="1:13">
      <c r="A40" s="259" t="s">
        <v>171</v>
      </c>
      <c r="B40" s="278" t="s">
        <v>40</v>
      </c>
      <c r="C40" s="270" t="s">
        <v>40</v>
      </c>
      <c r="D40" s="270" t="s">
        <v>40</v>
      </c>
      <c r="E40" s="278" t="s">
        <v>40</v>
      </c>
      <c r="F40" s="270" t="s">
        <v>40</v>
      </c>
      <c r="G40" s="270" t="s">
        <v>40</v>
      </c>
      <c r="H40" s="278"/>
      <c r="I40" s="270"/>
      <c r="J40" s="270"/>
      <c r="K40" s="278"/>
      <c r="L40" s="270"/>
      <c r="M40" s="270"/>
    </row>
    <row r="41" spans="1:13">
      <c r="A41" s="279" t="s">
        <v>194</v>
      </c>
      <c r="B41" s="256">
        <v>961006000</v>
      </c>
      <c r="C41" s="257">
        <v>419928000</v>
      </c>
      <c r="D41" s="257">
        <v>541078000</v>
      </c>
      <c r="E41" s="256">
        <v>919602000</v>
      </c>
      <c r="F41" s="257">
        <v>405369000</v>
      </c>
      <c r="G41" s="257">
        <v>514233000</v>
      </c>
      <c r="H41" s="256">
        <v>900542000</v>
      </c>
      <c r="I41" s="257">
        <v>385901000</v>
      </c>
      <c r="J41" s="257">
        <v>514641000</v>
      </c>
      <c r="K41" s="256">
        <v>919281000</v>
      </c>
      <c r="L41" s="257">
        <v>437128000</v>
      </c>
      <c r="M41" s="257">
        <v>482152000</v>
      </c>
    </row>
    <row r="42" spans="1:13">
      <c r="A42" s="279" t="s">
        <v>218</v>
      </c>
      <c r="B42" s="256">
        <v>1323188000</v>
      </c>
      <c r="C42" s="257">
        <v>1323188000</v>
      </c>
      <c r="D42" s="257">
        <v>1303551000</v>
      </c>
      <c r="E42" s="256">
        <v>1387013000</v>
      </c>
      <c r="F42" s="257">
        <v>1387013000</v>
      </c>
      <c r="G42" s="257">
        <v>1275577000</v>
      </c>
      <c r="H42" s="256">
        <v>1135207000</v>
      </c>
      <c r="I42" s="257">
        <v>1135207000</v>
      </c>
      <c r="J42" s="257">
        <v>1103284000</v>
      </c>
      <c r="K42" s="256">
        <v>1042569000</v>
      </c>
      <c r="L42" s="257">
        <v>1042569000</v>
      </c>
      <c r="M42" s="257">
        <v>1034504000</v>
      </c>
    </row>
    <row r="43" spans="1:13">
      <c r="A43" s="279" t="s">
        <v>219</v>
      </c>
      <c r="B43" s="275">
        <v>0.66969999999999996</v>
      </c>
      <c r="C43" s="276">
        <v>0.74209999999999998</v>
      </c>
      <c r="D43" s="276">
        <v>0.59960000000000002</v>
      </c>
      <c r="E43" s="275">
        <v>0.67569999999999997</v>
      </c>
      <c r="F43" s="276">
        <v>0.62309999999999999</v>
      </c>
      <c r="G43" s="276">
        <v>0.72855999999999999</v>
      </c>
      <c r="H43" s="275">
        <v>0.5585</v>
      </c>
      <c r="I43" s="276">
        <v>0.52249999999999996</v>
      </c>
      <c r="J43" s="276">
        <v>0.59379999999999999</v>
      </c>
      <c r="K43" s="275">
        <v>0.58640000000000003</v>
      </c>
      <c r="L43" s="276">
        <v>0.57989999999999997</v>
      </c>
      <c r="M43" s="276">
        <v>0.5927</v>
      </c>
    </row>
    <row r="44" spans="1:13">
      <c r="A44" s="280" t="s">
        <v>220</v>
      </c>
      <c r="B44" s="281">
        <v>-3.0499999999999999E-2</v>
      </c>
      <c r="C44" s="277">
        <v>-2.3099999999999999E-2</v>
      </c>
      <c r="D44" s="277">
        <v>-3.7699999999999997E-2</v>
      </c>
      <c r="E44" s="281">
        <v>2.1700000000000001E-2</v>
      </c>
      <c r="F44" s="277">
        <v>-3.04E-2</v>
      </c>
      <c r="G44" s="277">
        <v>7.3929999999999996E-2</v>
      </c>
      <c r="H44" s="281">
        <v>-4.7300000000000002E-2</v>
      </c>
      <c r="I44" s="277"/>
      <c r="J44" s="277"/>
      <c r="K44" s="281"/>
      <c r="L44" s="277"/>
      <c r="M44" s="277"/>
    </row>
    <row r="45" spans="1:13">
      <c r="A45" s="280" t="s">
        <v>221</v>
      </c>
      <c r="B45" s="281">
        <v>-5.2499999999999998E-2</v>
      </c>
      <c r="C45" s="277">
        <v>-6.59E-2</v>
      </c>
      <c r="D45" s="277">
        <v>-3.9399999999999998E-2</v>
      </c>
      <c r="E45" s="281">
        <v>-4.9700000000000001E-2</v>
      </c>
      <c r="F45" s="277">
        <v>-5.74E-2</v>
      </c>
      <c r="G45" s="277">
        <v>-4.19E-2</v>
      </c>
      <c r="H45" s="281">
        <v>-2.3400000000000001E-2</v>
      </c>
      <c r="I45" s="277"/>
      <c r="J45" s="277"/>
      <c r="K45" s="281"/>
      <c r="L45" s="277"/>
      <c r="M45" s="277"/>
    </row>
    <row r="46" spans="1:13">
      <c r="A46" s="279" t="s">
        <v>222</v>
      </c>
      <c r="B46" s="275">
        <v>0.22819999999999999</v>
      </c>
      <c r="C46" s="276">
        <v>0.2339</v>
      </c>
      <c r="D46" s="276">
        <v>0.2228</v>
      </c>
      <c r="E46" s="275">
        <v>0.21510000000000001</v>
      </c>
      <c r="F46" s="276">
        <v>0.22439999999999999</v>
      </c>
      <c r="G46" s="276">
        <v>0.20574000000000001</v>
      </c>
      <c r="H46" s="275">
        <v>0.25869999999999999</v>
      </c>
      <c r="I46" s="276">
        <v>0.20619999999999999</v>
      </c>
      <c r="J46" s="276">
        <v>0.31019999999999998</v>
      </c>
      <c r="K46" s="275">
        <v>0.30209999999999998</v>
      </c>
      <c r="L46" s="276">
        <v>0.3216</v>
      </c>
      <c r="M46" s="276">
        <v>0.2833</v>
      </c>
    </row>
    <row r="47" spans="1:13">
      <c r="A47" s="279" t="s">
        <v>223</v>
      </c>
      <c r="B47" s="275">
        <v>5.7700000000000001E-2</v>
      </c>
      <c r="C47" s="276">
        <v>-2.06E-2</v>
      </c>
      <c r="D47" s="276">
        <v>0.13349</v>
      </c>
      <c r="E47" s="275">
        <v>7.2700000000000001E-2</v>
      </c>
      <c r="F47" s="276">
        <v>0.1003</v>
      </c>
      <c r="G47" s="276">
        <v>4.4990000000000002E-2</v>
      </c>
      <c r="H47" s="275">
        <v>0.15479999999999999</v>
      </c>
      <c r="I47" s="276">
        <v>0.1966</v>
      </c>
      <c r="J47" s="276">
        <v>0.1138</v>
      </c>
      <c r="K47" s="275">
        <v>0.1234</v>
      </c>
      <c r="L47" s="276">
        <v>0.1205</v>
      </c>
      <c r="M47" s="276">
        <v>0.12609999999999999</v>
      </c>
    </row>
    <row r="48" spans="1:13">
      <c r="A48" s="282" t="s">
        <v>224</v>
      </c>
      <c r="B48" s="283">
        <v>0.9556</v>
      </c>
      <c r="C48" s="284">
        <v>0.95540000000000003</v>
      </c>
      <c r="D48" s="284">
        <v>0.95589999999999997</v>
      </c>
      <c r="E48" s="283">
        <v>0.96350000000000002</v>
      </c>
      <c r="F48" s="284">
        <v>0.94779999999999998</v>
      </c>
      <c r="G48" s="284">
        <v>0.97928999999999999</v>
      </c>
      <c r="H48" s="283">
        <v>0.97209999999999996</v>
      </c>
      <c r="I48" s="284">
        <v>0.92530000000000001</v>
      </c>
      <c r="J48" s="284">
        <v>1.0179</v>
      </c>
      <c r="K48" s="283">
        <v>1.012</v>
      </c>
      <c r="L48" s="284">
        <v>1.0222</v>
      </c>
      <c r="M48" s="284">
        <v>1.0022</v>
      </c>
    </row>
    <row r="49" spans="1:13">
      <c r="A49" s="285"/>
      <c r="B49" s="256" t="s">
        <v>40</v>
      </c>
      <c r="C49" s="257" t="s">
        <v>40</v>
      </c>
      <c r="D49" s="257" t="s">
        <v>40</v>
      </c>
      <c r="E49" s="256" t="s">
        <v>40</v>
      </c>
      <c r="F49" s="257" t="s">
        <v>40</v>
      </c>
      <c r="G49" s="257" t="s">
        <v>40</v>
      </c>
      <c r="H49" s="256"/>
      <c r="I49" s="257"/>
      <c r="J49" s="257"/>
      <c r="K49" s="256"/>
      <c r="L49" s="257"/>
      <c r="M49" s="257"/>
    </row>
    <row r="50" spans="1:13">
      <c r="A50" s="259" t="s">
        <v>181</v>
      </c>
      <c r="B50" s="278" t="s">
        <v>40</v>
      </c>
      <c r="C50" s="270" t="s">
        <v>40</v>
      </c>
      <c r="D50" s="270" t="s">
        <v>40</v>
      </c>
      <c r="E50" s="278" t="s">
        <v>40</v>
      </c>
      <c r="F50" s="270" t="s">
        <v>40</v>
      </c>
      <c r="G50" s="270" t="s">
        <v>40</v>
      </c>
      <c r="H50" s="278"/>
      <c r="I50" s="270"/>
      <c r="J50" s="270"/>
      <c r="K50" s="278"/>
      <c r="L50" s="270"/>
      <c r="M50" s="270"/>
    </row>
    <row r="51" spans="1:13">
      <c r="A51" s="279" t="s">
        <v>194</v>
      </c>
      <c r="B51" s="256">
        <v>83586000</v>
      </c>
      <c r="C51" s="257">
        <v>36364000</v>
      </c>
      <c r="D51" s="257">
        <v>47222000</v>
      </c>
      <c r="E51" s="256">
        <v>69927000</v>
      </c>
      <c r="F51" s="257">
        <v>32285000</v>
      </c>
      <c r="G51" s="257">
        <v>37642000</v>
      </c>
      <c r="H51" s="256">
        <v>59981000</v>
      </c>
      <c r="I51" s="257">
        <v>29879000</v>
      </c>
      <c r="J51" s="257">
        <v>30102000</v>
      </c>
      <c r="K51" s="256">
        <v>56004000</v>
      </c>
      <c r="L51" s="257">
        <v>28283000</v>
      </c>
      <c r="M51" s="257">
        <v>27721000</v>
      </c>
    </row>
    <row r="52" spans="1:13">
      <c r="A52" s="279" t="s">
        <v>219</v>
      </c>
      <c r="B52" s="275">
        <v>0.58579999999999999</v>
      </c>
      <c r="C52" s="276">
        <v>0.69610000000000005</v>
      </c>
      <c r="D52" s="276">
        <v>0.47039999999999998</v>
      </c>
      <c r="E52" s="275">
        <v>0.52690000000000003</v>
      </c>
      <c r="F52" s="276">
        <v>0.49569999999999997</v>
      </c>
      <c r="G52" s="276">
        <v>0.56242999999999999</v>
      </c>
      <c r="H52" s="275">
        <v>0.42880000000000001</v>
      </c>
      <c r="I52" s="276">
        <v>0.39860000000000001</v>
      </c>
      <c r="J52" s="276">
        <v>0.47049999999999997</v>
      </c>
      <c r="K52" s="275">
        <v>0.45490000000000003</v>
      </c>
      <c r="L52" s="276">
        <v>0.47470000000000001</v>
      </c>
      <c r="M52" s="276">
        <v>0.43359999999999999</v>
      </c>
    </row>
    <row r="53" spans="1:13">
      <c r="A53" s="279" t="s">
        <v>222</v>
      </c>
      <c r="B53" s="275">
        <v>0.28989999999999999</v>
      </c>
      <c r="C53" s="276">
        <v>0.28999999999999998</v>
      </c>
      <c r="D53" s="276">
        <v>0.28970000000000001</v>
      </c>
      <c r="E53" s="275">
        <v>0.37790000000000001</v>
      </c>
      <c r="F53" s="276">
        <v>0.40039999999999998</v>
      </c>
      <c r="G53" s="276">
        <v>0.3523</v>
      </c>
      <c r="H53" s="275">
        <v>0.4793</v>
      </c>
      <c r="I53" s="276">
        <v>0.43509999999999999</v>
      </c>
      <c r="J53" s="276">
        <v>0.54049999999999998</v>
      </c>
      <c r="K53" s="275">
        <v>0.32</v>
      </c>
      <c r="L53" s="276">
        <v>0.314</v>
      </c>
      <c r="M53" s="276">
        <v>0.32640000000000002</v>
      </c>
    </row>
    <row r="54" spans="1:13">
      <c r="A54" s="279" t="s">
        <v>223</v>
      </c>
      <c r="B54" s="275">
        <v>3.6600000000000001E-2</v>
      </c>
      <c r="C54" s="276">
        <v>3.0800000000000001E-2</v>
      </c>
      <c r="D54" s="276">
        <v>4.2700000000000002E-2</v>
      </c>
      <c r="E54" s="275">
        <v>5.67E-2</v>
      </c>
      <c r="F54" s="276">
        <v>6.6799999999999998E-2</v>
      </c>
      <c r="G54" s="276">
        <v>4.514E-2</v>
      </c>
      <c r="H54" s="275">
        <v>7.5899999999999995E-2</v>
      </c>
      <c r="I54" s="276">
        <v>0.14369999999999999</v>
      </c>
      <c r="J54" s="276">
        <v>-1.78E-2</v>
      </c>
      <c r="K54" s="275">
        <v>2.2000000000000001E-3</v>
      </c>
      <c r="L54" s="276">
        <v>1.8700000000000001E-2</v>
      </c>
      <c r="M54" s="276">
        <v>-1.5599999999999999E-2</v>
      </c>
    </row>
    <row r="55" spans="1:13">
      <c r="A55" s="282" t="s">
        <v>225</v>
      </c>
      <c r="B55" s="283">
        <v>0.9123</v>
      </c>
      <c r="C55" s="284">
        <v>1.0168999999999999</v>
      </c>
      <c r="D55" s="284">
        <v>0.80279999999999996</v>
      </c>
      <c r="E55" s="283">
        <v>0.96150000000000002</v>
      </c>
      <c r="F55" s="284">
        <v>0.96289999999999998</v>
      </c>
      <c r="G55" s="284">
        <v>0.95987</v>
      </c>
      <c r="H55" s="283">
        <v>0.98399999999999999</v>
      </c>
      <c r="I55" s="284">
        <v>0.97740000000000005</v>
      </c>
      <c r="J55" s="284">
        <v>0.99309999999999998</v>
      </c>
      <c r="K55" s="283">
        <v>0.77710000000000001</v>
      </c>
      <c r="L55" s="284">
        <v>0.8075</v>
      </c>
      <c r="M55" s="284">
        <v>0.74439999999999995</v>
      </c>
    </row>
    <row r="56" spans="1:13">
      <c r="A56" s="286"/>
      <c r="B56" s="256" t="s">
        <v>40</v>
      </c>
      <c r="C56" s="257" t="s">
        <v>40</v>
      </c>
      <c r="D56" s="257" t="s">
        <v>40</v>
      </c>
      <c r="E56" s="256" t="s">
        <v>40</v>
      </c>
      <c r="F56" s="257" t="s">
        <v>40</v>
      </c>
      <c r="G56" s="257" t="s">
        <v>40</v>
      </c>
      <c r="H56" s="256"/>
      <c r="I56" s="257"/>
      <c r="J56" s="257"/>
      <c r="K56" s="256"/>
      <c r="L56" s="257"/>
      <c r="M56" s="257"/>
    </row>
    <row r="57" spans="1:13">
      <c r="A57" s="259" t="s">
        <v>183</v>
      </c>
      <c r="B57" s="278" t="s">
        <v>40</v>
      </c>
      <c r="C57" s="270" t="s">
        <v>40</v>
      </c>
      <c r="D57" s="270" t="s">
        <v>40</v>
      </c>
      <c r="E57" s="278" t="s">
        <v>40</v>
      </c>
      <c r="F57" s="270" t="s">
        <v>40</v>
      </c>
      <c r="G57" s="270" t="s">
        <v>40</v>
      </c>
      <c r="H57" s="278"/>
      <c r="I57" s="270"/>
      <c r="J57" s="270"/>
      <c r="K57" s="278"/>
      <c r="L57" s="270"/>
      <c r="M57" s="270"/>
    </row>
    <row r="58" spans="1:13">
      <c r="A58" s="279" t="s">
        <v>194</v>
      </c>
      <c r="B58" s="256">
        <v>301339000</v>
      </c>
      <c r="C58" s="257">
        <v>153333000</v>
      </c>
      <c r="D58" s="257">
        <v>148006000</v>
      </c>
      <c r="E58" s="256">
        <v>298685000</v>
      </c>
      <c r="F58" s="257">
        <v>153620000</v>
      </c>
      <c r="G58" s="257">
        <v>145065000</v>
      </c>
      <c r="H58" s="256">
        <v>279241000</v>
      </c>
      <c r="I58" s="257">
        <v>143907000</v>
      </c>
      <c r="J58" s="257">
        <v>135334000</v>
      </c>
      <c r="K58" s="256">
        <v>283898000</v>
      </c>
      <c r="L58" s="257">
        <v>153974000</v>
      </c>
      <c r="M58" s="257">
        <v>129924000</v>
      </c>
    </row>
    <row r="59" spans="1:13">
      <c r="A59" s="279" t="s">
        <v>219</v>
      </c>
      <c r="B59" s="275">
        <v>0.6613</v>
      </c>
      <c r="C59" s="276">
        <v>0.6764</v>
      </c>
      <c r="D59" s="276">
        <v>0.64770000000000005</v>
      </c>
      <c r="E59" s="275">
        <v>0.67049999999999998</v>
      </c>
      <c r="F59" s="276">
        <v>0.6351</v>
      </c>
      <c r="G59" s="276">
        <v>0.70908000000000004</v>
      </c>
      <c r="H59" s="275">
        <v>0.64019999999999999</v>
      </c>
      <c r="I59" s="276">
        <v>0.56789999999999996</v>
      </c>
      <c r="J59" s="276">
        <v>0.73939999999999995</v>
      </c>
      <c r="K59" s="275">
        <v>0.74809999999999999</v>
      </c>
      <c r="L59" s="276">
        <v>0.72819999999999996</v>
      </c>
      <c r="M59" s="276">
        <v>0.77090000000000003</v>
      </c>
    </row>
    <row r="60" spans="1:13">
      <c r="A60" s="279" t="s">
        <v>222</v>
      </c>
      <c r="B60" s="275">
        <v>0.31459999999999999</v>
      </c>
      <c r="C60" s="276">
        <v>0.34739999999999999</v>
      </c>
      <c r="D60" s="276">
        <v>0.28489999999999999</v>
      </c>
      <c r="E60" s="275">
        <v>0.30409999999999998</v>
      </c>
      <c r="F60" s="276">
        <v>0.29970000000000002</v>
      </c>
      <c r="G60" s="276">
        <v>0.30882999999999999</v>
      </c>
      <c r="H60" s="275">
        <v>0.34370000000000001</v>
      </c>
      <c r="I60" s="276">
        <v>0.39479999999999998</v>
      </c>
      <c r="J60" s="276">
        <v>0.27360000000000001</v>
      </c>
      <c r="K60" s="275">
        <v>0.31709999999999999</v>
      </c>
      <c r="L60" s="276">
        <v>0.32440000000000002</v>
      </c>
      <c r="M60" s="276">
        <v>0.30869999999999997</v>
      </c>
    </row>
    <row r="61" spans="1:13">
      <c r="A61" s="279" t="s">
        <v>223</v>
      </c>
      <c r="B61" s="275">
        <v>9.1999999999999998E-3</v>
      </c>
      <c r="C61" s="276">
        <v>2.49E-3</v>
      </c>
      <c r="D61" s="276">
        <v>1.52E-2</v>
      </c>
      <c r="E61" s="275">
        <v>1.6999999999999999E-3</v>
      </c>
      <c r="F61" s="276">
        <v>4.2200000000000001E-2</v>
      </c>
      <c r="G61" s="276">
        <v>-4.2470000000000001E-2</v>
      </c>
      <c r="H61" s="275">
        <v>1.1999999999999999E-3</v>
      </c>
      <c r="I61" s="276">
        <v>1.9E-3</v>
      </c>
      <c r="J61" s="276">
        <v>2.0000000000000001E-4</v>
      </c>
      <c r="K61" s="275">
        <v>1.0500000000000001E-2</v>
      </c>
      <c r="L61" s="276">
        <v>1.0800000000000001E-2</v>
      </c>
      <c r="M61" s="276">
        <v>0.01</v>
      </c>
    </row>
    <row r="62" spans="1:13">
      <c r="A62" s="282" t="s">
        <v>226</v>
      </c>
      <c r="B62" s="283">
        <v>0.98499999999999999</v>
      </c>
      <c r="C62" s="284">
        <v>1.0263</v>
      </c>
      <c r="D62" s="284">
        <v>0.94769999999999999</v>
      </c>
      <c r="E62" s="283">
        <v>0.97629999999999995</v>
      </c>
      <c r="F62" s="284">
        <v>0.97699999999999998</v>
      </c>
      <c r="G62" s="284">
        <v>0.97545000000000004</v>
      </c>
      <c r="H62" s="283">
        <v>0.98509999999999998</v>
      </c>
      <c r="I62" s="284">
        <v>0.96460000000000001</v>
      </c>
      <c r="J62" s="284">
        <v>1.0132000000000001</v>
      </c>
      <c r="K62" s="283">
        <v>1.0757000000000001</v>
      </c>
      <c r="L62" s="284">
        <v>1.0634999999999999</v>
      </c>
      <c r="M62" s="284">
        <v>1.0896999999999999</v>
      </c>
    </row>
    <row r="63" spans="1:13">
      <c r="A63" s="285"/>
      <c r="B63" s="256" t="s">
        <v>40</v>
      </c>
      <c r="C63" s="257" t="s">
        <v>40</v>
      </c>
      <c r="D63" s="257" t="s">
        <v>40</v>
      </c>
      <c r="E63" s="256" t="s">
        <v>40</v>
      </c>
      <c r="F63" s="257" t="s">
        <v>40</v>
      </c>
      <c r="G63" s="257" t="s">
        <v>40</v>
      </c>
      <c r="H63" s="256"/>
      <c r="I63" s="257"/>
      <c r="J63" s="257"/>
      <c r="K63" s="256"/>
      <c r="L63" s="257"/>
      <c r="M63" s="257"/>
    </row>
    <row r="64" spans="1:13">
      <c r="A64" s="259" t="s">
        <v>184</v>
      </c>
      <c r="B64" s="278" t="s">
        <v>40</v>
      </c>
      <c r="C64" s="270" t="s">
        <v>40</v>
      </c>
      <c r="D64" s="270" t="s">
        <v>40</v>
      </c>
      <c r="E64" s="278" t="s">
        <v>40</v>
      </c>
      <c r="F64" s="270" t="s">
        <v>40</v>
      </c>
      <c r="G64" s="270" t="s">
        <v>40</v>
      </c>
      <c r="H64" s="278"/>
      <c r="I64" s="270"/>
      <c r="J64" s="270"/>
      <c r="K64" s="278"/>
      <c r="L64" s="270"/>
      <c r="M64" s="270"/>
    </row>
    <row r="65" spans="1:13">
      <c r="A65" s="279" t="s">
        <v>194</v>
      </c>
      <c r="B65" s="256">
        <v>97754000</v>
      </c>
      <c r="C65" s="257">
        <v>41487000</v>
      </c>
      <c r="D65" s="257">
        <v>56267000</v>
      </c>
      <c r="E65" s="256">
        <v>83597000</v>
      </c>
      <c r="F65" s="257">
        <v>40043000</v>
      </c>
      <c r="G65" s="257">
        <v>43554000</v>
      </c>
      <c r="H65" s="256">
        <v>74328000</v>
      </c>
      <c r="I65" s="257">
        <v>19633000</v>
      </c>
      <c r="J65" s="257">
        <v>54695000</v>
      </c>
      <c r="K65" s="256">
        <v>91746000</v>
      </c>
      <c r="L65" s="257">
        <v>42923000</v>
      </c>
      <c r="M65" s="257">
        <v>48823000</v>
      </c>
    </row>
    <row r="66" spans="1:13">
      <c r="A66" s="279" t="s">
        <v>219</v>
      </c>
      <c r="B66" s="275">
        <v>0.25900000000000001</v>
      </c>
      <c r="C66" s="276">
        <v>0.23549999999999999</v>
      </c>
      <c r="D66" s="276">
        <v>0.28399999999999997</v>
      </c>
      <c r="E66" s="275">
        <v>0.61199999999999999</v>
      </c>
      <c r="F66" s="276">
        <v>0.66620000000000001</v>
      </c>
      <c r="G66" s="276">
        <v>0.55306999999999995</v>
      </c>
      <c r="H66" s="275">
        <v>0.2969</v>
      </c>
      <c r="I66" s="276">
        <v>0.25430000000000003</v>
      </c>
      <c r="J66" s="276">
        <v>0.35360000000000003</v>
      </c>
      <c r="K66" s="275">
        <v>0.1615</v>
      </c>
      <c r="L66" s="276">
        <v>0.19209999999999999</v>
      </c>
      <c r="M66" s="276">
        <v>0.1313</v>
      </c>
    </row>
    <row r="67" spans="1:13">
      <c r="A67" s="279" t="s">
        <v>222</v>
      </c>
      <c r="B67" s="275">
        <v>0.33550000000000002</v>
      </c>
      <c r="C67" s="276">
        <v>0.27610000000000001</v>
      </c>
      <c r="D67" s="276">
        <v>0.39900000000000002</v>
      </c>
      <c r="E67" s="275">
        <v>0.28989999999999999</v>
      </c>
      <c r="F67" s="276">
        <v>0.2339</v>
      </c>
      <c r="G67" s="276">
        <v>0.35083999999999999</v>
      </c>
      <c r="H67" s="275">
        <v>0.38990000000000002</v>
      </c>
      <c r="I67" s="276">
        <v>0.53769999999999996</v>
      </c>
      <c r="J67" s="276">
        <v>0.19220000000000001</v>
      </c>
      <c r="K67" s="275">
        <v>0.18210000000000001</v>
      </c>
      <c r="L67" s="276">
        <v>0.19500000000000001</v>
      </c>
      <c r="M67" s="276">
        <v>0.1694</v>
      </c>
    </row>
    <row r="68" spans="1:13">
      <c r="A68" s="279" t="s">
        <v>223</v>
      </c>
      <c r="B68" s="275">
        <v>0.36820000000000003</v>
      </c>
      <c r="C68" s="276">
        <v>0.4088</v>
      </c>
      <c r="D68" s="276">
        <v>0.32490000000000002</v>
      </c>
      <c r="E68" s="275">
        <v>9.69E-2</v>
      </c>
      <c r="F68" s="276">
        <v>7.7600000000000002E-2</v>
      </c>
      <c r="G68" s="276">
        <v>0.11784</v>
      </c>
      <c r="H68" s="275">
        <v>0.22509999999999999</v>
      </c>
      <c r="I68" s="276">
        <v>0.11219999999999999</v>
      </c>
      <c r="J68" s="276">
        <v>0.376</v>
      </c>
      <c r="K68" s="275">
        <v>0.51239999999999997</v>
      </c>
      <c r="L68" s="276">
        <v>0.52100000000000002</v>
      </c>
      <c r="M68" s="276">
        <v>0.50390000000000001</v>
      </c>
    </row>
    <row r="69" spans="1:13">
      <c r="A69" s="282" t="s">
        <v>227</v>
      </c>
      <c r="B69" s="283">
        <v>0.9627</v>
      </c>
      <c r="C69" s="284">
        <v>0.9204</v>
      </c>
      <c r="D69" s="284">
        <v>1.0079</v>
      </c>
      <c r="E69" s="283">
        <v>0.99880000000000002</v>
      </c>
      <c r="F69" s="284">
        <v>0.97770000000000001</v>
      </c>
      <c r="G69" s="284">
        <v>1.0217400000000001</v>
      </c>
      <c r="H69" s="283">
        <v>0.91190000000000004</v>
      </c>
      <c r="I69" s="284">
        <v>0.9042</v>
      </c>
      <c r="J69" s="284">
        <v>0.92200000000000004</v>
      </c>
      <c r="K69" s="283">
        <v>0.85609999999999997</v>
      </c>
      <c r="L69" s="284">
        <v>0.90810000000000002</v>
      </c>
      <c r="M69" s="284">
        <v>0.80469999999999997</v>
      </c>
    </row>
    <row r="70" spans="1:13">
      <c r="A70" s="286"/>
      <c r="B70" s="256" t="s">
        <v>40</v>
      </c>
      <c r="C70" s="257" t="s">
        <v>40</v>
      </c>
      <c r="D70" s="257" t="s">
        <v>40</v>
      </c>
      <c r="E70" s="256" t="s">
        <v>40</v>
      </c>
      <c r="F70" s="257" t="s">
        <v>40</v>
      </c>
      <c r="G70" s="257" t="s">
        <v>40</v>
      </c>
      <c r="H70" s="256"/>
      <c r="I70" s="257"/>
      <c r="J70" s="257"/>
      <c r="K70" s="256"/>
      <c r="L70" s="257"/>
      <c r="M70" s="257"/>
    </row>
    <row r="71" spans="1:13">
      <c r="A71" s="259" t="s">
        <v>185</v>
      </c>
      <c r="B71" s="278" t="s">
        <v>40</v>
      </c>
      <c r="C71" s="270" t="s">
        <v>40</v>
      </c>
      <c r="D71" s="270" t="s">
        <v>40</v>
      </c>
      <c r="E71" s="278" t="s">
        <v>40</v>
      </c>
      <c r="F71" s="270" t="s">
        <v>40</v>
      </c>
      <c r="G71" s="270" t="s">
        <v>40</v>
      </c>
      <c r="H71" s="278"/>
      <c r="I71" s="270"/>
      <c r="J71" s="270"/>
      <c r="K71" s="278"/>
      <c r="L71" s="270"/>
      <c r="M71" s="270"/>
    </row>
    <row r="72" spans="1:13">
      <c r="A72" s="279" t="s">
        <v>194</v>
      </c>
      <c r="B72" s="256">
        <v>478327000</v>
      </c>
      <c r="C72" s="257">
        <v>188744000</v>
      </c>
      <c r="D72" s="257">
        <v>289583000</v>
      </c>
      <c r="E72" s="256">
        <v>467393000</v>
      </c>
      <c r="F72" s="257">
        <v>179421000</v>
      </c>
      <c r="G72" s="257">
        <v>287972000</v>
      </c>
      <c r="H72" s="256">
        <v>486992000</v>
      </c>
      <c r="I72" s="257">
        <v>192482000</v>
      </c>
      <c r="J72" s="257">
        <v>294510000</v>
      </c>
      <c r="K72" s="256">
        <v>487630000</v>
      </c>
      <c r="L72" s="257">
        <v>211947000</v>
      </c>
      <c r="M72" s="257">
        <v>275683000</v>
      </c>
    </row>
    <row r="73" spans="1:13">
      <c r="A73" s="279" t="s">
        <v>219</v>
      </c>
      <c r="B73" s="275">
        <v>0.80420000000000003</v>
      </c>
      <c r="C73" s="276">
        <v>0.94510000000000005</v>
      </c>
      <c r="D73" s="276">
        <v>0.66569999999999996</v>
      </c>
      <c r="E73" s="275">
        <v>0.72560000000000002</v>
      </c>
      <c r="F73" s="276">
        <v>0.62809999999999999</v>
      </c>
      <c r="G73" s="276">
        <v>0.81274999999999997</v>
      </c>
      <c r="H73" s="275">
        <v>0.57410000000000005</v>
      </c>
      <c r="I73" s="276">
        <v>0.5887</v>
      </c>
      <c r="J73" s="276">
        <v>0.5645</v>
      </c>
      <c r="K73" s="275">
        <v>0.57989999999999997</v>
      </c>
      <c r="L73" s="276">
        <v>0.5675</v>
      </c>
      <c r="M73" s="276">
        <v>0.59079999999999999</v>
      </c>
    </row>
    <row r="74" spans="1:13">
      <c r="A74" s="279" t="s">
        <v>222</v>
      </c>
      <c r="B74" s="275">
        <v>0.1134</v>
      </c>
      <c r="C74" s="276">
        <v>0.1178</v>
      </c>
      <c r="D74" s="276">
        <v>0.1091</v>
      </c>
      <c r="E74" s="275">
        <v>8.8599999999999998E-2</v>
      </c>
      <c r="F74" s="276">
        <v>0.11210000000000001</v>
      </c>
      <c r="G74" s="276">
        <v>6.7530000000000007E-2</v>
      </c>
      <c r="H74" s="275">
        <v>0.12189999999999999</v>
      </c>
      <c r="I74" s="276">
        <v>-0.18820000000000001</v>
      </c>
      <c r="J74" s="276">
        <v>0.32390000000000002</v>
      </c>
      <c r="K74" s="275">
        <v>0.30830000000000002</v>
      </c>
      <c r="L74" s="276">
        <v>0.33660000000000001</v>
      </c>
      <c r="M74" s="276">
        <v>0.2833</v>
      </c>
    </row>
    <row r="75" spans="1:13">
      <c r="A75" s="279" t="s">
        <v>223</v>
      </c>
      <c r="B75" s="275">
        <v>2.12E-2</v>
      </c>
      <c r="C75" s="276">
        <v>-0.16930000000000001</v>
      </c>
      <c r="D75" s="276">
        <v>0.20849999999999999</v>
      </c>
      <c r="E75" s="275">
        <v>0.13009999999999999</v>
      </c>
      <c r="F75" s="276">
        <v>0.1686</v>
      </c>
      <c r="G75" s="276">
        <v>9.5640000000000003E-2</v>
      </c>
      <c r="H75" s="275">
        <v>0.27739999999999998</v>
      </c>
      <c r="I75" s="276">
        <v>0.47189999999999999</v>
      </c>
      <c r="J75" s="276">
        <v>0.15060000000000001</v>
      </c>
      <c r="K75" s="275">
        <v>0.13519999999999999</v>
      </c>
      <c r="L75" s="276">
        <v>0.13239999999999999</v>
      </c>
      <c r="M75" s="276">
        <v>0.1376</v>
      </c>
    </row>
    <row r="76" spans="1:13">
      <c r="A76" s="282" t="s">
        <v>228</v>
      </c>
      <c r="B76" s="283">
        <v>0.93879999999999997</v>
      </c>
      <c r="C76" s="284">
        <v>0.89359999999999995</v>
      </c>
      <c r="D76" s="284">
        <v>0.98329999999999995</v>
      </c>
      <c r="E76" s="283">
        <v>0.94420000000000004</v>
      </c>
      <c r="F76" s="284">
        <v>0.90880000000000005</v>
      </c>
      <c r="G76" s="284">
        <v>0.97592000000000001</v>
      </c>
      <c r="H76" s="283">
        <v>0.97340000000000004</v>
      </c>
      <c r="I76" s="284">
        <v>0.87239999999999995</v>
      </c>
      <c r="J76" s="284">
        <v>1.0390999999999999</v>
      </c>
      <c r="K76" s="283">
        <v>1.0235000000000001</v>
      </c>
      <c r="L76" s="284">
        <v>1.0367</v>
      </c>
      <c r="M76" s="284">
        <v>1.0118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9" orientation="landscape" r:id="rId1"/>
  <headerFooter>
    <oddHeader>&amp;R&amp;D  &amp;T</oddHead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2BD3-1050-4D24-B40F-CA09C56120BA}">
  <sheetPr codeName="Sheet17">
    <tabColor theme="5" tint="0.79998168889431442"/>
    <pageSetUpPr fitToPage="1"/>
  </sheetPr>
  <dimension ref="A1:M92"/>
  <sheetViews>
    <sheetView showGridLines="0" zoomScaleNormal="100" zoomScaleSheetLayoutView="115" workbookViewId="0"/>
  </sheetViews>
  <sheetFormatPr defaultColWidth="9.28515625" defaultRowHeight="11.25"/>
  <cols>
    <col min="1" max="1" width="38" style="7" bestFit="1" customWidth="1"/>
    <col min="2" max="13" width="15.7109375" style="7" customWidth="1"/>
    <col min="14" max="16384" width="9.28515625" style="7"/>
  </cols>
  <sheetData>
    <row r="1" spans="1:13">
      <c r="A1" s="441" t="s">
        <v>252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>
      <c r="A2" s="432" t="s">
        <v>75</v>
      </c>
      <c r="B2" s="450" t="s">
        <v>22</v>
      </c>
      <c r="C2" s="431" t="s">
        <v>23</v>
      </c>
      <c r="D2" s="431" t="s">
        <v>24</v>
      </c>
      <c r="E2" s="450" t="s">
        <v>25</v>
      </c>
      <c r="F2" s="431" t="s">
        <v>26</v>
      </c>
      <c r="G2" s="431" t="s">
        <v>27</v>
      </c>
      <c r="H2" s="450" t="s">
        <v>28</v>
      </c>
      <c r="I2" s="431" t="s">
        <v>29</v>
      </c>
      <c r="J2" s="431" t="s">
        <v>30</v>
      </c>
      <c r="K2" s="450" t="s">
        <v>31</v>
      </c>
      <c r="L2" s="431" t="s">
        <v>32</v>
      </c>
      <c r="M2" s="431" t="s">
        <v>33</v>
      </c>
    </row>
    <row r="3" spans="1:13">
      <c r="A3" s="481" t="s">
        <v>155</v>
      </c>
      <c r="B3" s="482">
        <v>208166000</v>
      </c>
      <c r="C3" s="482">
        <v>121663000</v>
      </c>
      <c r="D3" s="482">
        <v>86503000</v>
      </c>
      <c r="E3" s="482">
        <v>163872000</v>
      </c>
      <c r="F3" s="482">
        <v>96467000</v>
      </c>
      <c r="G3" s="482">
        <v>67405000</v>
      </c>
      <c r="H3" s="482">
        <v>101185000</v>
      </c>
      <c r="I3" s="482">
        <v>35187000</v>
      </c>
      <c r="J3" s="482">
        <v>65998000</v>
      </c>
      <c r="K3" s="482">
        <v>-3395000</v>
      </c>
      <c r="L3" s="482">
        <v>-18090000</v>
      </c>
      <c r="M3" s="482">
        <v>14694000</v>
      </c>
    </row>
    <row r="4" spans="1:13">
      <c r="A4" s="287"/>
      <c r="B4" s="288" t="s">
        <v>40</v>
      </c>
      <c r="C4" s="289" t="s">
        <v>40</v>
      </c>
      <c r="D4" s="289"/>
      <c r="E4" s="288" t="s">
        <v>40</v>
      </c>
      <c r="F4" s="289" t="s">
        <v>40</v>
      </c>
      <c r="G4" s="289" t="s">
        <v>40</v>
      </c>
      <c r="H4" s="288"/>
      <c r="I4" s="289"/>
      <c r="J4" s="289"/>
      <c r="K4" s="288"/>
      <c r="L4" s="289"/>
      <c r="M4" s="289"/>
    </row>
    <row r="5" spans="1:13">
      <c r="A5" s="481" t="s">
        <v>233</v>
      </c>
      <c r="B5" s="482">
        <v>-121000</v>
      </c>
      <c r="C5" s="482">
        <v>-65000</v>
      </c>
      <c r="D5" s="482">
        <v>-56000</v>
      </c>
      <c r="E5" s="482">
        <v>64000</v>
      </c>
      <c r="F5" s="482">
        <v>-58000</v>
      </c>
      <c r="G5" s="482">
        <v>122000</v>
      </c>
      <c r="H5" s="482">
        <v>1112000</v>
      </c>
      <c r="I5" s="482">
        <v>-201000</v>
      </c>
      <c r="J5" s="482">
        <v>1313000</v>
      </c>
      <c r="K5" s="482">
        <v>-192000</v>
      </c>
      <c r="L5" s="482">
        <v>-40000</v>
      </c>
      <c r="M5" s="482">
        <v>-152000</v>
      </c>
    </row>
    <row r="6" spans="1:13">
      <c r="A6" s="290" t="s">
        <v>127</v>
      </c>
      <c r="B6" s="291" t="s">
        <v>40</v>
      </c>
      <c r="C6" s="292" t="s">
        <v>40</v>
      </c>
      <c r="D6" s="292" t="s">
        <v>40</v>
      </c>
      <c r="E6" s="291" t="s">
        <v>40</v>
      </c>
      <c r="F6" s="292" t="s">
        <v>40</v>
      </c>
      <c r="G6" s="292" t="s">
        <v>40</v>
      </c>
      <c r="H6" s="291"/>
      <c r="I6" s="292"/>
      <c r="J6" s="292"/>
      <c r="K6" s="291"/>
      <c r="L6" s="292"/>
      <c r="M6" s="292"/>
    </row>
    <row r="7" spans="1:13">
      <c r="A7" s="293" t="s">
        <v>253</v>
      </c>
      <c r="B7" s="291">
        <v>0</v>
      </c>
      <c r="C7" s="292">
        <v>0</v>
      </c>
      <c r="D7" s="292">
        <v>0</v>
      </c>
      <c r="E7" s="291">
        <v>0</v>
      </c>
      <c r="F7" s="292">
        <v>0</v>
      </c>
      <c r="G7" s="292">
        <v>0</v>
      </c>
      <c r="H7" s="291">
        <v>0</v>
      </c>
      <c r="I7" s="292">
        <v>0</v>
      </c>
      <c r="J7" s="292">
        <v>0</v>
      </c>
      <c r="K7" s="291">
        <v>0</v>
      </c>
      <c r="L7" s="292">
        <v>0</v>
      </c>
      <c r="M7" s="292">
        <v>0</v>
      </c>
    </row>
    <row r="8" spans="1:13">
      <c r="A8" s="293" t="s">
        <v>158</v>
      </c>
      <c r="B8" s="291">
        <v>-118000</v>
      </c>
      <c r="C8" s="292">
        <v>-68000</v>
      </c>
      <c r="D8" s="292">
        <v>-50000</v>
      </c>
      <c r="E8" s="291">
        <v>69000</v>
      </c>
      <c r="F8" s="292">
        <v>-57000</v>
      </c>
      <c r="G8" s="292">
        <v>126000</v>
      </c>
      <c r="H8" s="291">
        <v>115000</v>
      </c>
      <c r="I8" s="292">
        <v>53000</v>
      </c>
      <c r="J8" s="292">
        <v>62000</v>
      </c>
      <c r="K8" s="291">
        <v>552000</v>
      </c>
      <c r="L8" s="292">
        <v>363000</v>
      </c>
      <c r="M8" s="292">
        <v>189000</v>
      </c>
    </row>
    <row r="9" spans="1:13">
      <c r="A9" s="293" t="s">
        <v>159</v>
      </c>
      <c r="B9" s="291">
        <v>0</v>
      </c>
      <c r="C9" s="292">
        <v>0</v>
      </c>
      <c r="D9" s="292">
        <v>0</v>
      </c>
      <c r="E9" s="291">
        <v>0</v>
      </c>
      <c r="F9" s="292">
        <v>0</v>
      </c>
      <c r="G9" s="292">
        <v>0</v>
      </c>
      <c r="H9" s="291">
        <v>-150000</v>
      </c>
      <c r="I9" s="292">
        <v>-76000</v>
      </c>
      <c r="J9" s="292">
        <v>-74000</v>
      </c>
      <c r="K9" s="291">
        <v>-745000</v>
      </c>
      <c r="L9" s="292">
        <v>-403000</v>
      </c>
      <c r="M9" s="292">
        <v>-341000</v>
      </c>
    </row>
    <row r="10" spans="1:13">
      <c r="A10" s="293" t="s">
        <v>160</v>
      </c>
      <c r="B10" s="291">
        <v>0</v>
      </c>
      <c r="C10" s="292">
        <v>0</v>
      </c>
      <c r="D10" s="292">
        <v>0</v>
      </c>
      <c r="E10" s="291">
        <v>0</v>
      </c>
      <c r="F10" s="292">
        <v>0</v>
      </c>
      <c r="G10" s="292">
        <v>0</v>
      </c>
      <c r="H10" s="291"/>
      <c r="I10" s="292"/>
      <c r="J10" s="292">
        <v>0</v>
      </c>
      <c r="K10" s="291">
        <v>0</v>
      </c>
      <c r="L10" s="292">
        <v>0</v>
      </c>
      <c r="M10" s="292">
        <v>0</v>
      </c>
    </row>
    <row r="11" spans="1:13">
      <c r="A11" s="294" t="s">
        <v>161</v>
      </c>
      <c r="B11" s="295">
        <v>-118000</v>
      </c>
      <c r="C11" s="296">
        <v>-68000</v>
      </c>
      <c r="D11" s="296">
        <v>-50000</v>
      </c>
      <c r="E11" s="295">
        <v>69000</v>
      </c>
      <c r="F11" s="296">
        <v>-57000</v>
      </c>
      <c r="G11" s="296">
        <v>126000</v>
      </c>
      <c r="H11" s="295">
        <v>-35000</v>
      </c>
      <c r="I11" s="296">
        <v>-23000</v>
      </c>
      <c r="J11" s="296">
        <v>-12000</v>
      </c>
      <c r="K11" s="295">
        <v>-192000</v>
      </c>
      <c r="L11" s="296">
        <v>-40000</v>
      </c>
      <c r="M11" s="296">
        <v>-152000</v>
      </c>
    </row>
    <row r="12" spans="1:13">
      <c r="A12" s="290" t="s">
        <v>162</v>
      </c>
      <c r="B12" s="297">
        <v>-3000</v>
      </c>
      <c r="C12" s="298">
        <v>-1000</v>
      </c>
      <c r="D12" s="298">
        <v>-2000</v>
      </c>
      <c r="E12" s="297">
        <v>-5000</v>
      </c>
      <c r="F12" s="298">
        <v>-1000</v>
      </c>
      <c r="G12" s="298">
        <v>-4000</v>
      </c>
      <c r="H12" s="297">
        <v>-353000</v>
      </c>
      <c r="I12" s="298">
        <v>-178000</v>
      </c>
      <c r="J12" s="298">
        <v>-175000</v>
      </c>
      <c r="K12" s="297">
        <v>0</v>
      </c>
      <c r="L12" s="298">
        <v>0</v>
      </c>
      <c r="M12" s="298">
        <v>0</v>
      </c>
    </row>
    <row r="13" spans="1:13">
      <c r="A13" s="290" t="s">
        <v>163</v>
      </c>
      <c r="B13" s="297">
        <v>0</v>
      </c>
      <c r="C13" s="298">
        <v>0</v>
      </c>
      <c r="D13" s="298">
        <v>0</v>
      </c>
      <c r="E13" s="297">
        <v>0</v>
      </c>
      <c r="F13" s="298">
        <v>0</v>
      </c>
      <c r="G13" s="298">
        <v>0</v>
      </c>
      <c r="H13" s="297"/>
      <c r="I13" s="298"/>
      <c r="J13" s="298">
        <v>0</v>
      </c>
      <c r="K13" s="297">
        <v>0</v>
      </c>
      <c r="L13" s="298">
        <v>0</v>
      </c>
      <c r="M13" s="298">
        <v>0</v>
      </c>
    </row>
    <row r="14" spans="1:13">
      <c r="A14" s="294" t="s">
        <v>164</v>
      </c>
      <c r="B14" s="295">
        <v>-121000</v>
      </c>
      <c r="C14" s="296">
        <v>-69000</v>
      </c>
      <c r="D14" s="296">
        <v>-52000</v>
      </c>
      <c r="E14" s="295">
        <v>64000</v>
      </c>
      <c r="F14" s="296">
        <v>-58000</v>
      </c>
      <c r="G14" s="296">
        <v>122000</v>
      </c>
      <c r="H14" s="295">
        <f t="shared" ref="H14:M14" si="0">H11+H12+H13</f>
        <v>-388000</v>
      </c>
      <c r="I14" s="296">
        <f t="shared" si="0"/>
        <v>-201000</v>
      </c>
      <c r="J14" s="296">
        <f t="shared" si="0"/>
        <v>-187000</v>
      </c>
      <c r="K14" s="295">
        <f t="shared" si="0"/>
        <v>-192000</v>
      </c>
      <c r="L14" s="296">
        <f t="shared" si="0"/>
        <v>-40000</v>
      </c>
      <c r="M14" s="296">
        <f t="shared" si="0"/>
        <v>-152000</v>
      </c>
    </row>
    <row r="15" spans="1:13">
      <c r="A15" s="290" t="s">
        <v>165</v>
      </c>
      <c r="B15" s="297">
        <v>0</v>
      </c>
      <c r="C15" s="298">
        <v>4000</v>
      </c>
      <c r="D15" s="298">
        <v>-4000</v>
      </c>
      <c r="E15" s="297">
        <v>0</v>
      </c>
      <c r="F15" s="298">
        <v>0</v>
      </c>
      <c r="G15" s="298">
        <v>0</v>
      </c>
      <c r="H15" s="297">
        <v>1500000</v>
      </c>
      <c r="I15" s="298">
        <v>0</v>
      </c>
      <c r="J15" s="298">
        <v>1500000</v>
      </c>
      <c r="K15" s="297">
        <v>0</v>
      </c>
      <c r="L15" s="298">
        <v>0</v>
      </c>
      <c r="M15" s="298">
        <v>0</v>
      </c>
    </row>
    <row r="16" spans="1:13">
      <c r="A16" s="290" t="s">
        <v>166</v>
      </c>
      <c r="B16" s="297">
        <v>0</v>
      </c>
      <c r="C16" s="298">
        <v>0</v>
      </c>
      <c r="D16" s="298">
        <v>0</v>
      </c>
      <c r="E16" s="297">
        <v>0</v>
      </c>
      <c r="F16" s="298">
        <v>0</v>
      </c>
      <c r="G16" s="298">
        <v>0</v>
      </c>
      <c r="H16" s="297"/>
      <c r="I16" s="298"/>
      <c r="J16" s="298">
        <v>0</v>
      </c>
      <c r="K16" s="297">
        <v>0</v>
      </c>
      <c r="L16" s="298">
        <v>0</v>
      </c>
      <c r="M16" s="298">
        <v>0</v>
      </c>
    </row>
    <row r="17" spans="1:13">
      <c r="A17" s="294" t="s">
        <v>234</v>
      </c>
      <c r="B17" s="295">
        <v>-121000</v>
      </c>
      <c r="C17" s="296">
        <v>-65000</v>
      </c>
      <c r="D17" s="296">
        <v>-56000</v>
      </c>
      <c r="E17" s="295">
        <v>64000</v>
      </c>
      <c r="F17" s="296">
        <v>-58000</v>
      </c>
      <c r="G17" s="296">
        <v>122000</v>
      </c>
      <c r="H17" s="295">
        <v>1112000</v>
      </c>
      <c r="I17" s="296">
        <v>-201000</v>
      </c>
      <c r="J17" s="296">
        <v>1313000</v>
      </c>
      <c r="K17" s="295">
        <v>-192000</v>
      </c>
      <c r="L17" s="296">
        <v>-40000</v>
      </c>
      <c r="M17" s="296">
        <v>-152000</v>
      </c>
    </row>
    <row r="18" spans="1:13">
      <c r="A18" s="299"/>
      <c r="B18" s="291" t="s">
        <v>40</v>
      </c>
      <c r="C18" s="292" t="s">
        <v>40</v>
      </c>
      <c r="D18" s="292"/>
      <c r="E18" s="291" t="s">
        <v>40</v>
      </c>
      <c r="F18" s="292" t="s">
        <v>40</v>
      </c>
      <c r="G18" s="292" t="s">
        <v>40</v>
      </c>
      <c r="H18" s="291"/>
      <c r="I18" s="292"/>
      <c r="J18" s="292"/>
      <c r="K18" s="291"/>
      <c r="L18" s="292"/>
      <c r="M18" s="292"/>
    </row>
    <row r="19" spans="1:13">
      <c r="A19" s="441" t="s">
        <v>235</v>
      </c>
      <c r="B19" s="439">
        <v>208287000</v>
      </c>
      <c r="C19" s="439">
        <v>121728000</v>
      </c>
      <c r="D19" s="439">
        <v>86559000</v>
      </c>
      <c r="E19" s="439">
        <v>163806000</v>
      </c>
      <c r="F19" s="439">
        <v>96525000</v>
      </c>
      <c r="G19" s="439">
        <v>67283000</v>
      </c>
      <c r="H19" s="439">
        <v>100073000</v>
      </c>
      <c r="I19" s="439">
        <v>35388000</v>
      </c>
      <c r="J19" s="439">
        <v>64685000</v>
      </c>
      <c r="K19" s="439">
        <v>-3203000</v>
      </c>
      <c r="L19" s="439">
        <v>-18050000</v>
      </c>
      <c r="M19" s="439">
        <v>14846000</v>
      </c>
    </row>
    <row r="20" spans="1:13">
      <c r="A20" s="446" t="s">
        <v>171</v>
      </c>
      <c r="B20" s="462" t="s">
        <v>40</v>
      </c>
      <c r="C20" s="430" t="s">
        <v>40</v>
      </c>
      <c r="D20" s="430" t="s">
        <v>40</v>
      </c>
      <c r="E20" s="462" t="s">
        <v>40</v>
      </c>
      <c r="F20" s="430" t="s">
        <v>40</v>
      </c>
      <c r="G20" s="430" t="s">
        <v>40</v>
      </c>
      <c r="H20" s="462"/>
      <c r="I20" s="430"/>
      <c r="J20" s="430"/>
      <c r="K20" s="462"/>
      <c r="L20" s="430"/>
      <c r="M20" s="430"/>
    </row>
    <row r="21" spans="1:13">
      <c r="A21" s="446" t="s">
        <v>172</v>
      </c>
      <c r="B21" s="460">
        <v>207060000</v>
      </c>
      <c r="C21" s="467">
        <v>106423000</v>
      </c>
      <c r="D21" s="467">
        <v>100637000</v>
      </c>
      <c r="E21" s="460">
        <v>135261000</v>
      </c>
      <c r="F21" s="467">
        <v>73810000</v>
      </c>
      <c r="G21" s="467">
        <v>61451000</v>
      </c>
      <c r="H21" s="460">
        <v>71328000</v>
      </c>
      <c r="I21" s="467">
        <v>39366000</v>
      </c>
      <c r="J21" s="467">
        <v>31962000</v>
      </c>
      <c r="K21" s="460"/>
      <c r="L21" s="467"/>
      <c r="M21" s="467"/>
    </row>
    <row r="22" spans="1:13">
      <c r="A22" s="449" t="s">
        <v>173</v>
      </c>
      <c r="B22" s="462">
        <v>-119456000</v>
      </c>
      <c r="C22" s="430">
        <v>-54444000</v>
      </c>
      <c r="D22" s="430">
        <v>-65012000</v>
      </c>
      <c r="E22" s="462">
        <v>-81673000</v>
      </c>
      <c r="F22" s="430">
        <v>-38923000</v>
      </c>
      <c r="G22" s="430">
        <v>-42750000</v>
      </c>
      <c r="H22" s="462">
        <v>-63218000</v>
      </c>
      <c r="I22" s="430">
        <v>-37188000</v>
      </c>
      <c r="J22" s="430">
        <v>-26030000</v>
      </c>
      <c r="K22" s="462"/>
      <c r="L22" s="430"/>
      <c r="M22" s="430"/>
    </row>
    <row r="23" spans="1:13" hidden="1">
      <c r="A23" s="449"/>
      <c r="B23" s="462" t="s">
        <v>40</v>
      </c>
      <c r="C23" s="430" t="s">
        <v>40</v>
      </c>
      <c r="D23" s="430" t="s">
        <v>40</v>
      </c>
      <c r="E23" s="462" t="s">
        <v>40</v>
      </c>
      <c r="F23" s="430" t="s">
        <v>40</v>
      </c>
      <c r="G23" s="430" t="s">
        <v>40</v>
      </c>
      <c r="H23" s="462" t="s">
        <v>40</v>
      </c>
      <c r="I23" s="430" t="s">
        <v>40</v>
      </c>
      <c r="J23" s="430" t="s">
        <v>40</v>
      </c>
      <c r="K23" s="462"/>
      <c r="L23" s="430"/>
      <c r="M23" s="430"/>
    </row>
    <row r="24" spans="1:13">
      <c r="A24" s="447" t="s">
        <v>236</v>
      </c>
      <c r="B24" s="462">
        <v>16652000</v>
      </c>
      <c r="C24" s="430">
        <v>9608000</v>
      </c>
      <c r="D24" s="430">
        <v>7044000</v>
      </c>
      <c r="E24" s="462">
        <v>10858000</v>
      </c>
      <c r="F24" s="430">
        <v>4781000</v>
      </c>
      <c r="G24" s="430">
        <v>6077000</v>
      </c>
      <c r="H24" s="462">
        <v>2698000</v>
      </c>
      <c r="I24" s="430"/>
      <c r="J24" s="430"/>
      <c r="K24" s="462"/>
      <c r="L24" s="430"/>
      <c r="M24" s="430"/>
    </row>
    <row r="25" spans="1:13">
      <c r="A25" s="459" t="s">
        <v>176</v>
      </c>
      <c r="B25" s="462">
        <v>-30010000</v>
      </c>
      <c r="C25" s="430">
        <v>-15980000</v>
      </c>
      <c r="D25" s="430">
        <v>-14030000</v>
      </c>
      <c r="E25" s="462">
        <v>-19695000</v>
      </c>
      <c r="F25" s="430">
        <v>-9970000</v>
      </c>
      <c r="G25" s="430">
        <v>-9725000</v>
      </c>
      <c r="H25" s="462">
        <v>-7101000</v>
      </c>
      <c r="I25" s="430">
        <v>-4774000</v>
      </c>
      <c r="J25" s="430">
        <v>-2327000</v>
      </c>
      <c r="K25" s="462"/>
      <c r="L25" s="430"/>
      <c r="M25" s="430"/>
    </row>
    <row r="26" spans="1:13" hidden="1">
      <c r="A26" s="459"/>
      <c r="B26" s="462" t="s">
        <v>40</v>
      </c>
      <c r="C26" s="430"/>
      <c r="D26" s="430" t="s">
        <v>40</v>
      </c>
      <c r="E26" s="462"/>
      <c r="F26" s="430"/>
      <c r="G26" s="430"/>
      <c r="H26" s="462"/>
      <c r="I26" s="430"/>
      <c r="J26" s="430"/>
      <c r="K26" s="462"/>
      <c r="L26" s="430"/>
      <c r="M26" s="430"/>
    </row>
    <row r="27" spans="1:13" hidden="1">
      <c r="A27" s="459"/>
      <c r="B27" s="462" t="s">
        <v>40</v>
      </c>
      <c r="C27" s="430"/>
      <c r="D27" s="430" t="s">
        <v>40</v>
      </c>
      <c r="E27" s="462"/>
      <c r="F27" s="430"/>
      <c r="G27" s="430"/>
      <c r="H27" s="462"/>
      <c r="I27" s="430"/>
      <c r="J27" s="430"/>
      <c r="K27" s="462"/>
      <c r="L27" s="430"/>
      <c r="M27" s="430"/>
    </row>
    <row r="28" spans="1:13">
      <c r="A28" s="448" t="s">
        <v>177</v>
      </c>
      <c r="B28" s="462">
        <v>-9015000</v>
      </c>
      <c r="C28" s="430">
        <v>-3855000</v>
      </c>
      <c r="D28" s="430">
        <v>-5160000</v>
      </c>
      <c r="E28" s="462">
        <v>-3793000</v>
      </c>
      <c r="F28" s="430">
        <v>-2099000</v>
      </c>
      <c r="G28" s="430">
        <v>-1694000</v>
      </c>
      <c r="H28" s="462">
        <v>-750000</v>
      </c>
      <c r="I28" s="430">
        <v>-750000</v>
      </c>
      <c r="J28" s="430">
        <v>0</v>
      </c>
      <c r="K28" s="462"/>
      <c r="L28" s="430"/>
      <c r="M28" s="430"/>
    </row>
    <row r="29" spans="1:13">
      <c r="A29" s="443" t="s">
        <v>161</v>
      </c>
      <c r="B29" s="461">
        <v>48579000</v>
      </c>
      <c r="C29" s="429">
        <v>32144000</v>
      </c>
      <c r="D29" s="429">
        <v>16435000</v>
      </c>
      <c r="E29" s="461">
        <v>30100000</v>
      </c>
      <c r="F29" s="429">
        <v>22818000</v>
      </c>
      <c r="G29" s="429">
        <v>7282000</v>
      </c>
      <c r="H29" s="461">
        <v>259000</v>
      </c>
      <c r="I29" s="429">
        <v>-3346000</v>
      </c>
      <c r="J29" s="429">
        <v>3605000</v>
      </c>
      <c r="K29" s="461"/>
      <c r="L29" s="429"/>
      <c r="M29" s="429"/>
    </row>
    <row r="30" spans="1:13">
      <c r="A30" s="446" t="s">
        <v>178</v>
      </c>
      <c r="B30" s="460">
        <v>5403000</v>
      </c>
      <c r="C30" s="467">
        <v>5403000</v>
      </c>
      <c r="D30" s="467"/>
      <c r="E30" s="460"/>
      <c r="F30" s="467"/>
      <c r="G30" s="467"/>
      <c r="H30" s="460"/>
      <c r="I30" s="467"/>
      <c r="J30" s="467"/>
      <c r="K30" s="460"/>
      <c r="L30" s="467"/>
      <c r="M30" s="467"/>
    </row>
    <row r="31" spans="1:13">
      <c r="A31" s="446" t="s">
        <v>179</v>
      </c>
      <c r="B31" s="460">
        <v>124920000</v>
      </c>
      <c r="C31" s="467">
        <v>57078000</v>
      </c>
      <c r="D31" s="467">
        <v>67842000</v>
      </c>
      <c r="E31" s="460">
        <v>92165000</v>
      </c>
      <c r="F31" s="467">
        <v>36497000</v>
      </c>
      <c r="G31" s="467">
        <v>55668000</v>
      </c>
      <c r="H31" s="460">
        <v>58851000</v>
      </c>
      <c r="I31" s="467">
        <v>25564000</v>
      </c>
      <c r="J31" s="467">
        <v>33287000</v>
      </c>
      <c r="K31" s="460">
        <v>-3601000</v>
      </c>
      <c r="L31" s="467">
        <v>-14288000</v>
      </c>
      <c r="M31" s="467">
        <v>10687000</v>
      </c>
    </row>
    <row r="32" spans="1:13">
      <c r="A32" s="446" t="s">
        <v>237</v>
      </c>
      <c r="B32" s="460">
        <v>18008000</v>
      </c>
      <c r="C32" s="467">
        <v>14785000</v>
      </c>
      <c r="D32" s="467">
        <v>3223000</v>
      </c>
      <c r="E32" s="460">
        <v>30983000</v>
      </c>
      <c r="F32" s="467">
        <v>27847000</v>
      </c>
      <c r="G32" s="467">
        <v>3136000</v>
      </c>
      <c r="H32" s="460">
        <v>34909000</v>
      </c>
      <c r="I32" s="467">
        <f>8435000+65000</f>
        <v>8500000</v>
      </c>
      <c r="J32" s="467">
        <v>26409000</v>
      </c>
      <c r="K32" s="460">
        <v>-4373000</v>
      </c>
      <c r="L32" s="467">
        <v>-7679000</v>
      </c>
      <c r="M32" s="467">
        <v>3306000</v>
      </c>
    </row>
    <row r="33" spans="1:13">
      <c r="A33" s="446" t="s">
        <v>162</v>
      </c>
      <c r="B33" s="460">
        <v>6754000</v>
      </c>
      <c r="C33" s="467">
        <v>4758000</v>
      </c>
      <c r="D33" s="467">
        <v>1996000</v>
      </c>
      <c r="E33" s="460">
        <v>2903000</v>
      </c>
      <c r="F33" s="467">
        <v>4685000</v>
      </c>
      <c r="G33" s="467">
        <v>-1782000</v>
      </c>
      <c r="H33" s="460">
        <v>985000</v>
      </c>
      <c r="I33" s="467">
        <v>-399000</v>
      </c>
      <c r="J33" s="467">
        <v>1384000</v>
      </c>
      <c r="K33" s="460">
        <v>6938000</v>
      </c>
      <c r="L33" s="467">
        <v>5773000</v>
      </c>
      <c r="M33" s="467">
        <v>1165000</v>
      </c>
    </row>
    <row r="34" spans="1:13">
      <c r="A34" s="443" t="s">
        <v>164</v>
      </c>
      <c r="B34" s="461">
        <v>203664000</v>
      </c>
      <c r="C34" s="429">
        <v>114168000</v>
      </c>
      <c r="D34" s="429">
        <v>89496000</v>
      </c>
      <c r="E34" s="461">
        <v>156151000</v>
      </c>
      <c r="F34" s="429">
        <v>91847000</v>
      </c>
      <c r="G34" s="429">
        <v>64304000</v>
      </c>
      <c r="H34" s="461">
        <v>95004000</v>
      </c>
      <c r="I34" s="429">
        <v>30319000</v>
      </c>
      <c r="J34" s="429">
        <v>64685000</v>
      </c>
      <c r="K34" s="461">
        <v>-1036000</v>
      </c>
      <c r="L34" s="429">
        <v>-16195000</v>
      </c>
      <c r="M34" s="429">
        <v>15158000</v>
      </c>
    </row>
    <row r="35" spans="1:13">
      <c r="A35" s="446" t="s">
        <v>165</v>
      </c>
      <c r="B35" s="460">
        <v>6412000</v>
      </c>
      <c r="C35" s="467">
        <v>3827000</v>
      </c>
      <c r="D35" s="467">
        <v>2585000</v>
      </c>
      <c r="E35" s="460">
        <v>7876000</v>
      </c>
      <c r="F35" s="467">
        <v>4843000</v>
      </c>
      <c r="G35" s="467">
        <v>3033000</v>
      </c>
      <c r="H35" s="460">
        <v>5088000</v>
      </c>
      <c r="I35" s="467">
        <v>5088000</v>
      </c>
      <c r="J35" s="467">
        <v>0</v>
      </c>
      <c r="K35" s="460">
        <v>-2167000</v>
      </c>
      <c r="L35" s="467">
        <v>-1854000</v>
      </c>
      <c r="M35" s="467">
        <v>-312000</v>
      </c>
    </row>
    <row r="36" spans="1:13">
      <c r="A36" s="446" t="s">
        <v>166</v>
      </c>
      <c r="B36" s="460">
        <v>-1789000</v>
      </c>
      <c r="C36" s="467">
        <v>3733000</v>
      </c>
      <c r="D36" s="467">
        <v>-5522000</v>
      </c>
      <c r="E36" s="460">
        <v>-219000</v>
      </c>
      <c r="F36" s="467">
        <v>-165000</v>
      </c>
      <c r="G36" s="467">
        <v>-54000</v>
      </c>
      <c r="H36" s="460">
        <v>-19000</v>
      </c>
      <c r="I36" s="467">
        <v>-19000</v>
      </c>
      <c r="J36" s="467">
        <v>0</v>
      </c>
      <c r="K36" s="460">
        <v>0</v>
      </c>
      <c r="L36" s="467">
        <v>0</v>
      </c>
      <c r="M36" s="467">
        <v>0</v>
      </c>
    </row>
    <row r="37" spans="1:13">
      <c r="A37" s="443" t="s">
        <v>238</v>
      </c>
      <c r="B37" s="461">
        <v>208287000</v>
      </c>
      <c r="C37" s="429">
        <v>121728000</v>
      </c>
      <c r="D37" s="429">
        <v>86559000</v>
      </c>
      <c r="E37" s="461">
        <v>163808000</v>
      </c>
      <c r="F37" s="429">
        <v>96525000</v>
      </c>
      <c r="G37" s="429">
        <v>67283000</v>
      </c>
      <c r="H37" s="461">
        <v>100073000</v>
      </c>
      <c r="I37" s="429">
        <v>35388000</v>
      </c>
      <c r="J37" s="429">
        <v>64685000</v>
      </c>
      <c r="K37" s="461">
        <v>-3203000</v>
      </c>
      <c r="L37" s="429">
        <v>-18050000</v>
      </c>
      <c r="M37" s="429">
        <v>14846000</v>
      </c>
    </row>
    <row r="38" spans="1:13">
      <c r="A38" s="299"/>
      <c r="B38" s="444" t="s">
        <v>40</v>
      </c>
      <c r="C38" s="292" t="s">
        <v>40</v>
      </c>
      <c r="D38" s="292" t="s">
        <v>40</v>
      </c>
      <c r="E38" s="444" t="s">
        <v>40</v>
      </c>
      <c r="F38" s="292" t="s">
        <v>40</v>
      </c>
      <c r="G38" s="292" t="s">
        <v>40</v>
      </c>
      <c r="H38" s="444" t="s">
        <v>40</v>
      </c>
      <c r="I38" s="292" t="s">
        <v>40</v>
      </c>
      <c r="J38" s="292" t="s">
        <v>40</v>
      </c>
      <c r="K38" s="444"/>
      <c r="L38" s="292"/>
      <c r="M38" s="292"/>
    </row>
    <row r="39" spans="1:13">
      <c r="A39" s="441" t="s">
        <v>254</v>
      </c>
      <c r="B39" s="439">
        <v>64655000</v>
      </c>
      <c r="C39" s="439">
        <v>43493000</v>
      </c>
      <c r="D39" s="439">
        <v>21162000</v>
      </c>
      <c r="E39" s="439">
        <v>34689000</v>
      </c>
      <c r="F39" s="439">
        <v>23556000</v>
      </c>
      <c r="G39" s="439">
        <v>11133000</v>
      </c>
      <c r="H39" s="439">
        <v>4451000</v>
      </c>
      <c r="I39" s="439">
        <v>-61000</v>
      </c>
      <c r="J39" s="439">
        <v>4512000</v>
      </c>
      <c r="K39" s="439"/>
      <c r="L39" s="439"/>
      <c r="M39" s="439"/>
    </row>
    <row r="40" spans="1:13">
      <c r="A40" s="446" t="s">
        <v>171</v>
      </c>
      <c r="B40" s="444" t="s">
        <v>40</v>
      </c>
      <c r="C40" s="430" t="s">
        <v>40</v>
      </c>
      <c r="D40" s="430" t="s">
        <v>40</v>
      </c>
      <c r="E40" s="444" t="s">
        <v>40</v>
      </c>
      <c r="F40" s="430" t="s">
        <v>40</v>
      </c>
      <c r="G40" s="430" t="s">
        <v>40</v>
      </c>
      <c r="H40" s="444" t="s">
        <v>40</v>
      </c>
      <c r="I40" s="430" t="s">
        <v>40</v>
      </c>
      <c r="J40" s="430" t="s">
        <v>40</v>
      </c>
      <c r="K40" s="444"/>
      <c r="L40" s="430"/>
      <c r="M40" s="430"/>
    </row>
    <row r="41" spans="1:13">
      <c r="A41" s="446" t="s">
        <v>172</v>
      </c>
      <c r="B41" s="460">
        <v>207060000</v>
      </c>
      <c r="C41" s="467">
        <v>106423000</v>
      </c>
      <c r="D41" s="467">
        <v>100637000</v>
      </c>
      <c r="E41" s="460">
        <v>135261000</v>
      </c>
      <c r="F41" s="467">
        <v>73810000</v>
      </c>
      <c r="G41" s="467">
        <v>61451000</v>
      </c>
      <c r="H41" s="460">
        <v>71328000</v>
      </c>
      <c r="I41" s="467">
        <v>39366000</v>
      </c>
      <c r="J41" s="467">
        <v>31962000</v>
      </c>
      <c r="K41" s="460"/>
      <c r="L41" s="467"/>
      <c r="M41" s="467"/>
    </row>
    <row r="42" spans="1:13">
      <c r="A42" s="449" t="s">
        <v>173</v>
      </c>
      <c r="B42" s="462">
        <v>-119456000</v>
      </c>
      <c r="C42" s="430">
        <v>-54444000</v>
      </c>
      <c r="D42" s="430">
        <v>-65012000</v>
      </c>
      <c r="E42" s="462">
        <v>-81673000</v>
      </c>
      <c r="F42" s="430">
        <v>-38923000</v>
      </c>
      <c r="G42" s="430">
        <v>-42750000</v>
      </c>
      <c r="H42" s="462">
        <v>-63218000</v>
      </c>
      <c r="I42" s="430">
        <v>-37188000</v>
      </c>
      <c r="J42" s="430">
        <v>-26030000</v>
      </c>
      <c r="K42" s="462"/>
      <c r="L42" s="430"/>
      <c r="M42" s="430"/>
    </row>
    <row r="43" spans="1:13" hidden="1">
      <c r="A43" s="447"/>
      <c r="B43" s="462" t="s">
        <v>40</v>
      </c>
      <c r="C43" s="430" t="s">
        <v>40</v>
      </c>
      <c r="D43" s="430" t="s">
        <v>40</v>
      </c>
      <c r="E43" s="462" t="s">
        <v>40</v>
      </c>
      <c r="F43" s="430"/>
      <c r="G43" s="430" t="s">
        <v>40</v>
      </c>
      <c r="H43" s="462" t="s">
        <v>40</v>
      </c>
      <c r="I43" s="430">
        <v>0</v>
      </c>
      <c r="J43" s="430" t="s">
        <v>40</v>
      </c>
      <c r="K43" s="462"/>
      <c r="L43" s="430"/>
      <c r="M43" s="430"/>
    </row>
    <row r="44" spans="1:13">
      <c r="A44" s="447" t="s">
        <v>236</v>
      </c>
      <c r="B44" s="462">
        <v>16652000</v>
      </c>
      <c r="C44" s="430">
        <v>9608000</v>
      </c>
      <c r="D44" s="430">
        <v>7044000</v>
      </c>
      <c r="E44" s="462">
        <v>10858000</v>
      </c>
      <c r="F44" s="430">
        <v>4781000</v>
      </c>
      <c r="G44" s="430">
        <v>6077000</v>
      </c>
      <c r="H44" s="462">
        <v>2698000</v>
      </c>
      <c r="I44" s="430"/>
      <c r="J44" s="430"/>
      <c r="K44" s="462"/>
      <c r="L44" s="430"/>
      <c r="M44" s="430"/>
    </row>
    <row r="45" spans="1:13">
      <c r="A45" s="459" t="s">
        <v>176</v>
      </c>
      <c r="B45" s="462">
        <v>-30010000</v>
      </c>
      <c r="C45" s="430">
        <v>-15980000</v>
      </c>
      <c r="D45" s="430">
        <v>-14030000</v>
      </c>
      <c r="E45" s="462">
        <v>-19695000</v>
      </c>
      <c r="F45" s="430">
        <v>-9970000</v>
      </c>
      <c r="G45" s="430">
        <v>-9725000</v>
      </c>
      <c r="H45" s="462">
        <v>-7101000</v>
      </c>
      <c r="I45" s="430">
        <v>-4774000</v>
      </c>
      <c r="J45" s="430">
        <v>-2327000</v>
      </c>
      <c r="K45" s="462"/>
      <c r="L45" s="430"/>
      <c r="M45" s="430"/>
    </row>
    <row r="46" spans="1:13">
      <c r="A46" s="448" t="s">
        <v>177</v>
      </c>
      <c r="B46" s="462">
        <v>-9015000</v>
      </c>
      <c r="C46" s="430">
        <v>-3855000</v>
      </c>
      <c r="D46" s="430">
        <v>-5160000</v>
      </c>
      <c r="E46" s="462">
        <v>-3793000</v>
      </c>
      <c r="F46" s="430">
        <v>-2099000</v>
      </c>
      <c r="G46" s="430">
        <v>-1694000</v>
      </c>
      <c r="H46" s="462">
        <v>-750000</v>
      </c>
      <c r="I46" s="430">
        <v>-750000</v>
      </c>
      <c r="J46" s="430">
        <v>0</v>
      </c>
      <c r="K46" s="462"/>
      <c r="L46" s="430"/>
      <c r="M46" s="430"/>
    </row>
    <row r="47" spans="1:13">
      <c r="A47" s="443" t="s">
        <v>161</v>
      </c>
      <c r="B47" s="461">
        <v>48579000</v>
      </c>
      <c r="C47" s="429">
        <v>32144000</v>
      </c>
      <c r="D47" s="429">
        <v>16435000</v>
      </c>
      <c r="E47" s="461">
        <v>30100000</v>
      </c>
      <c r="F47" s="429">
        <v>22818000</v>
      </c>
      <c r="G47" s="429">
        <v>7282000</v>
      </c>
      <c r="H47" s="461">
        <v>259000</v>
      </c>
      <c r="I47" s="429">
        <v>-3346000</v>
      </c>
      <c r="J47" s="429">
        <v>3605000</v>
      </c>
      <c r="K47" s="461"/>
      <c r="L47" s="429"/>
      <c r="M47" s="429"/>
    </row>
    <row r="48" spans="1:13">
      <c r="A48" s="446" t="s">
        <v>178</v>
      </c>
      <c r="B48" s="460">
        <v>5403000</v>
      </c>
      <c r="C48" s="467">
        <v>5403000</v>
      </c>
      <c r="D48" s="467"/>
      <c r="E48" s="460"/>
      <c r="F48" s="467"/>
      <c r="G48" s="467"/>
      <c r="H48" s="460"/>
      <c r="I48" s="467"/>
      <c r="J48" s="467"/>
      <c r="K48" s="460"/>
      <c r="L48" s="467"/>
      <c r="M48" s="467"/>
    </row>
    <row r="49" spans="1:13">
      <c r="A49" s="446" t="s">
        <v>162</v>
      </c>
      <c r="B49" s="462">
        <v>5644000</v>
      </c>
      <c r="C49" s="430">
        <v>1286000</v>
      </c>
      <c r="D49" s="430">
        <v>4358000</v>
      </c>
      <c r="E49" s="462">
        <v>-1130000</v>
      </c>
      <c r="F49" s="430">
        <v>-2036000</v>
      </c>
      <c r="G49" s="430">
        <v>906000</v>
      </c>
      <c r="H49" s="462">
        <v>1563000</v>
      </c>
      <c r="I49" s="430">
        <v>657000</v>
      </c>
      <c r="J49" s="430">
        <v>906000</v>
      </c>
      <c r="K49" s="462"/>
      <c r="L49" s="430"/>
      <c r="M49" s="430"/>
    </row>
    <row r="50" spans="1:13">
      <c r="A50" s="443" t="s">
        <v>164</v>
      </c>
      <c r="B50" s="461">
        <v>59626000</v>
      </c>
      <c r="C50" s="429">
        <v>38833000</v>
      </c>
      <c r="D50" s="429">
        <v>20793000</v>
      </c>
      <c r="E50" s="461">
        <v>28970000</v>
      </c>
      <c r="F50" s="429">
        <v>20782000</v>
      </c>
      <c r="G50" s="429">
        <v>8188000</v>
      </c>
      <c r="H50" s="461">
        <v>1822000</v>
      </c>
      <c r="I50" s="429">
        <v>-2689000</v>
      </c>
      <c r="J50" s="429">
        <v>4511000</v>
      </c>
      <c r="K50" s="461"/>
      <c r="L50" s="429"/>
      <c r="M50" s="429"/>
    </row>
    <row r="51" spans="1:13">
      <c r="A51" s="446" t="s">
        <v>165</v>
      </c>
      <c r="B51" s="462">
        <v>5078000</v>
      </c>
      <c r="C51" s="430">
        <v>3037000</v>
      </c>
      <c r="D51" s="430">
        <v>2041000</v>
      </c>
      <c r="E51" s="462">
        <v>5938000</v>
      </c>
      <c r="F51" s="430">
        <v>2939000</v>
      </c>
      <c r="G51" s="430">
        <v>2999000</v>
      </c>
      <c r="H51" s="462">
        <v>2647000</v>
      </c>
      <c r="I51" s="430">
        <v>2647000</v>
      </c>
      <c r="J51" s="430">
        <v>0</v>
      </c>
      <c r="K51" s="462"/>
      <c r="L51" s="430"/>
      <c r="M51" s="430"/>
    </row>
    <row r="52" spans="1:13">
      <c r="A52" s="446" t="s">
        <v>166</v>
      </c>
      <c r="B52" s="462">
        <v>-48000</v>
      </c>
      <c r="C52" s="430">
        <v>1623000</v>
      </c>
      <c r="D52" s="430">
        <v>-1671000</v>
      </c>
      <c r="E52" s="462">
        <v>-219000</v>
      </c>
      <c r="F52" s="430">
        <v>-165000</v>
      </c>
      <c r="G52" s="430">
        <v>-54000</v>
      </c>
      <c r="H52" s="462">
        <v>-19000</v>
      </c>
      <c r="I52" s="430">
        <v>-19000</v>
      </c>
      <c r="J52" s="430">
        <v>0</v>
      </c>
      <c r="K52" s="462"/>
      <c r="L52" s="430"/>
      <c r="M52" s="430"/>
    </row>
    <row r="53" spans="1:13">
      <c r="A53" s="443" t="s">
        <v>238</v>
      </c>
      <c r="B53" s="461">
        <v>64656000</v>
      </c>
      <c r="C53" s="429">
        <v>43493000</v>
      </c>
      <c r="D53" s="429">
        <v>21163000</v>
      </c>
      <c r="E53" s="461">
        <v>34689000</v>
      </c>
      <c r="F53" s="429">
        <v>23556000</v>
      </c>
      <c r="G53" s="429">
        <v>11133000</v>
      </c>
      <c r="H53" s="461">
        <v>4450000</v>
      </c>
      <c r="I53" s="429">
        <v>-61000</v>
      </c>
      <c r="J53" s="429">
        <v>4511000</v>
      </c>
      <c r="K53" s="461"/>
      <c r="L53" s="429"/>
      <c r="M53" s="429"/>
    </row>
    <row r="54" spans="1:13">
      <c r="B54" s="88"/>
    </row>
    <row r="55" spans="1:13">
      <c r="B55" s="418"/>
    </row>
    <row r="56" spans="1:13">
      <c r="B56" s="418"/>
      <c r="G56" s="97"/>
    </row>
    <row r="57" spans="1:13">
      <c r="B57" s="418"/>
      <c r="C57" s="88"/>
      <c r="D57" s="88"/>
    </row>
    <row r="58" spans="1:13">
      <c r="C58" s="97"/>
      <c r="D58" s="97"/>
    </row>
    <row r="60" spans="1:13">
      <c r="C60" s="88"/>
      <c r="D60" s="88"/>
    </row>
    <row r="61" spans="1:13">
      <c r="C61" s="97"/>
      <c r="D61" s="97"/>
    </row>
    <row r="70" spans="7:7">
      <c r="G70" s="7" t="s">
        <v>40</v>
      </c>
    </row>
    <row r="71" spans="7:7">
      <c r="G71" s="7" t="s">
        <v>40</v>
      </c>
    </row>
    <row r="72" spans="7:7">
      <c r="G72" s="7" t="s">
        <v>40</v>
      </c>
    </row>
    <row r="73" spans="7:7">
      <c r="G73" s="7" t="s">
        <v>40</v>
      </c>
    </row>
    <row r="74" spans="7:7">
      <c r="G74" s="7" t="s">
        <v>40</v>
      </c>
    </row>
    <row r="75" spans="7:7">
      <c r="G75" s="7" t="s">
        <v>40</v>
      </c>
    </row>
    <row r="76" spans="7:7">
      <c r="G76" s="7" t="s">
        <v>40</v>
      </c>
    </row>
    <row r="77" spans="7:7">
      <c r="G77" s="7" t="s">
        <v>40</v>
      </c>
    </row>
    <row r="78" spans="7:7">
      <c r="G78" s="7" t="s">
        <v>40</v>
      </c>
    </row>
    <row r="79" spans="7:7">
      <c r="G79" s="7" t="s">
        <v>40</v>
      </c>
    </row>
    <row r="80" spans="7:7">
      <c r="G80" s="7" t="s">
        <v>40</v>
      </c>
    </row>
    <row r="81" spans="7:7">
      <c r="G81" s="7" t="s">
        <v>40</v>
      </c>
    </row>
    <row r="82" spans="7:7">
      <c r="G82" s="7" t="s">
        <v>40</v>
      </c>
    </row>
    <row r="83" spans="7:7">
      <c r="G83" s="7" t="s">
        <v>40</v>
      </c>
    </row>
    <row r="84" spans="7:7">
      <c r="G84" s="7" t="s">
        <v>40</v>
      </c>
    </row>
    <row r="85" spans="7:7">
      <c r="G85" s="7" t="s">
        <v>40</v>
      </c>
    </row>
    <row r="86" spans="7:7">
      <c r="G86" s="7" t="s">
        <v>40</v>
      </c>
    </row>
    <row r="87" spans="7:7">
      <c r="G87" s="7" t="s">
        <v>40</v>
      </c>
    </row>
    <row r="88" spans="7:7">
      <c r="G88" s="7" t="s">
        <v>40</v>
      </c>
    </row>
    <row r="89" spans="7:7">
      <c r="G89" s="7" t="s">
        <v>40</v>
      </c>
    </row>
    <row r="90" spans="7:7">
      <c r="G90" s="7" t="s">
        <v>40</v>
      </c>
    </row>
    <row r="91" spans="7:7">
      <c r="G91" s="7" t="s">
        <v>40</v>
      </c>
    </row>
    <row r="92" spans="7:7">
      <c r="G92" s="7" t="s">
        <v>40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1" orientation="landscape" r:id="rId1"/>
  <headerFooter>
    <oddHeader>&amp;R&amp;D  &amp;T</oddHeader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D369-FF85-45B0-ABAD-55581A6CD4AB}">
  <sheetPr codeName="Sheet18">
    <tabColor theme="5" tint="0.79998168889431442"/>
    <pageSetUpPr fitToPage="1"/>
  </sheetPr>
  <dimension ref="A1:M56"/>
  <sheetViews>
    <sheetView showGridLines="0" zoomScaleNormal="100" zoomScaleSheetLayoutView="100" workbookViewId="0"/>
  </sheetViews>
  <sheetFormatPr defaultColWidth="9.28515625" defaultRowHeight="11.25"/>
  <cols>
    <col min="1" max="1" width="36.85546875" style="7" bestFit="1" customWidth="1"/>
    <col min="2" max="7" width="16" style="7" customWidth="1"/>
    <col min="8" max="13" width="15.7109375" style="7" customWidth="1"/>
    <col min="14" max="16384" width="9.28515625" style="7"/>
  </cols>
  <sheetData>
    <row r="1" spans="1:13" s="159" customFormat="1">
      <c r="A1" s="469" t="s">
        <v>255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</row>
    <row r="2" spans="1:13">
      <c r="A2" s="465"/>
      <c r="B2" s="457" t="s">
        <v>22</v>
      </c>
      <c r="C2" s="464" t="s">
        <v>23</v>
      </c>
      <c r="D2" s="464" t="s">
        <v>24</v>
      </c>
      <c r="E2" s="457" t="s">
        <v>25</v>
      </c>
      <c r="F2" s="464" t="s">
        <v>26</v>
      </c>
      <c r="G2" s="464" t="s">
        <v>27</v>
      </c>
      <c r="H2" s="457" t="s">
        <v>28</v>
      </c>
      <c r="I2" s="464" t="s">
        <v>29</v>
      </c>
      <c r="J2" s="464" t="s">
        <v>30</v>
      </c>
      <c r="K2" s="457" t="s">
        <v>31</v>
      </c>
      <c r="L2" s="464" t="s">
        <v>32</v>
      </c>
      <c r="M2" s="464" t="s">
        <v>33</v>
      </c>
    </row>
    <row r="3" spans="1:13" hidden="1">
      <c r="A3" s="441" t="s">
        <v>193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</row>
    <row r="4" spans="1:13" hidden="1">
      <c r="A4" s="300"/>
      <c r="B4" s="301"/>
      <c r="C4" s="302"/>
      <c r="D4" s="302"/>
      <c r="E4" s="301"/>
      <c r="F4" s="302"/>
      <c r="G4" s="302"/>
      <c r="H4" s="301"/>
      <c r="I4" s="302"/>
      <c r="J4" s="302"/>
      <c r="K4" s="301"/>
      <c r="L4" s="302"/>
      <c r="M4" s="302"/>
    </row>
    <row r="5" spans="1:13" hidden="1">
      <c r="A5" s="300"/>
      <c r="B5" s="301"/>
      <c r="C5" s="302"/>
      <c r="D5" s="302"/>
      <c r="E5" s="301"/>
      <c r="F5" s="302"/>
      <c r="G5" s="302"/>
      <c r="H5" s="301"/>
      <c r="I5" s="302"/>
      <c r="J5" s="302"/>
      <c r="K5" s="301"/>
      <c r="L5" s="302"/>
      <c r="M5" s="302"/>
    </row>
    <row r="6" spans="1:13" hidden="1">
      <c r="A6" s="300"/>
      <c r="B6" s="301"/>
      <c r="C6" s="302"/>
      <c r="D6" s="302"/>
      <c r="E6" s="301"/>
      <c r="F6" s="302"/>
      <c r="G6" s="302"/>
      <c r="H6" s="301"/>
      <c r="I6" s="302"/>
      <c r="J6" s="302"/>
      <c r="K6" s="301"/>
      <c r="L6" s="302"/>
      <c r="M6" s="302"/>
    </row>
    <row r="7" spans="1:13" hidden="1">
      <c r="A7" s="300"/>
      <c r="B7" s="301"/>
      <c r="C7" s="302"/>
      <c r="D7" s="302"/>
      <c r="E7" s="301"/>
      <c r="F7" s="302"/>
      <c r="G7" s="302"/>
      <c r="H7" s="301"/>
      <c r="I7" s="302"/>
      <c r="J7" s="302"/>
      <c r="K7" s="301"/>
      <c r="L7" s="302"/>
      <c r="M7" s="302"/>
    </row>
    <row r="8" spans="1:13" hidden="1">
      <c r="A8" s="300"/>
      <c r="B8" s="301"/>
      <c r="C8" s="302"/>
      <c r="D8" s="302"/>
      <c r="E8" s="301"/>
      <c r="F8" s="302"/>
      <c r="G8" s="302"/>
      <c r="H8" s="301"/>
      <c r="I8" s="302"/>
      <c r="J8" s="302"/>
      <c r="K8" s="301"/>
      <c r="L8" s="302"/>
      <c r="M8" s="302"/>
    </row>
    <row r="9" spans="1:13" hidden="1">
      <c r="A9" s="300"/>
      <c r="B9" s="301"/>
      <c r="C9" s="302"/>
      <c r="D9" s="302"/>
      <c r="E9" s="301"/>
      <c r="F9" s="302"/>
      <c r="G9" s="302"/>
      <c r="H9" s="301"/>
      <c r="I9" s="302"/>
      <c r="J9" s="302"/>
      <c r="K9" s="301"/>
      <c r="L9" s="302"/>
      <c r="M9" s="302"/>
    </row>
    <row r="10" spans="1:13" hidden="1">
      <c r="A10" s="300"/>
      <c r="B10" s="301"/>
      <c r="C10" s="302"/>
      <c r="D10" s="302"/>
      <c r="E10" s="301"/>
      <c r="F10" s="302"/>
      <c r="G10" s="302"/>
      <c r="H10" s="301"/>
      <c r="I10" s="302"/>
      <c r="J10" s="302"/>
      <c r="K10" s="301"/>
      <c r="L10" s="302"/>
      <c r="M10" s="302"/>
    </row>
    <row r="11" spans="1:13" hidden="1">
      <c r="A11" s="300"/>
      <c r="B11" s="301"/>
      <c r="C11" s="302"/>
      <c r="D11" s="302"/>
      <c r="E11" s="301"/>
      <c r="F11" s="302"/>
      <c r="G11" s="302"/>
      <c r="H11" s="301"/>
      <c r="I11" s="302"/>
      <c r="J11" s="302"/>
      <c r="K11" s="301"/>
      <c r="L11" s="302"/>
      <c r="M11" s="302"/>
    </row>
    <row r="12" spans="1:13" hidden="1">
      <c r="A12" s="300"/>
      <c r="B12" s="301"/>
      <c r="C12" s="302"/>
      <c r="D12" s="302"/>
      <c r="E12" s="301"/>
      <c r="F12" s="302"/>
      <c r="G12" s="302"/>
      <c r="H12" s="301"/>
      <c r="I12" s="302"/>
      <c r="J12" s="302"/>
      <c r="K12" s="301"/>
      <c r="L12" s="302"/>
      <c r="M12" s="302"/>
    </row>
    <row r="13" spans="1:13" hidden="1">
      <c r="A13" s="300"/>
      <c r="B13" s="301"/>
      <c r="C13" s="302"/>
      <c r="D13" s="302"/>
      <c r="E13" s="301"/>
      <c r="F13" s="302"/>
      <c r="G13" s="302"/>
      <c r="H13" s="301"/>
      <c r="I13" s="302"/>
      <c r="J13" s="302"/>
      <c r="K13" s="301"/>
      <c r="L13" s="302"/>
      <c r="M13" s="302"/>
    </row>
    <row r="14" spans="1:13" hidden="1">
      <c r="A14" s="300"/>
      <c r="B14" s="301"/>
      <c r="C14" s="302"/>
      <c r="D14" s="302"/>
      <c r="E14" s="301"/>
      <c r="F14" s="302"/>
      <c r="G14" s="302"/>
      <c r="H14" s="301"/>
      <c r="I14" s="302"/>
      <c r="J14" s="302"/>
      <c r="K14" s="301"/>
      <c r="L14" s="302"/>
      <c r="M14" s="302"/>
    </row>
    <row r="15" spans="1:13" hidden="1">
      <c r="A15" s="300"/>
      <c r="B15" s="301"/>
      <c r="C15" s="302"/>
      <c r="D15" s="302"/>
      <c r="E15" s="301"/>
      <c r="F15" s="302"/>
      <c r="G15" s="302"/>
      <c r="H15" s="301"/>
      <c r="I15" s="302"/>
      <c r="J15" s="302"/>
      <c r="K15" s="301"/>
      <c r="L15" s="302"/>
      <c r="M15" s="302"/>
    </row>
    <row r="16" spans="1:13" hidden="1">
      <c r="A16" s="300"/>
      <c r="B16" s="301"/>
      <c r="C16" s="302"/>
      <c r="D16" s="302"/>
      <c r="E16" s="301"/>
      <c r="F16" s="302"/>
      <c r="G16" s="302"/>
      <c r="H16" s="301"/>
      <c r="I16" s="302"/>
      <c r="J16" s="302"/>
      <c r="K16" s="301"/>
      <c r="L16" s="302"/>
      <c r="M16" s="302"/>
    </row>
    <row r="17" spans="1:13" hidden="1">
      <c r="A17" s="300"/>
      <c r="B17" s="301"/>
      <c r="C17" s="302"/>
      <c r="D17" s="302"/>
      <c r="E17" s="301"/>
      <c r="F17" s="302"/>
      <c r="G17" s="302"/>
      <c r="H17" s="301"/>
      <c r="I17" s="302"/>
      <c r="J17" s="302"/>
      <c r="K17" s="301"/>
      <c r="L17" s="302"/>
      <c r="M17" s="302"/>
    </row>
    <row r="18" spans="1:13" hidden="1">
      <c r="A18" s="300"/>
      <c r="B18" s="301"/>
      <c r="C18" s="302"/>
      <c r="D18" s="302"/>
      <c r="E18" s="301"/>
      <c r="F18" s="302"/>
      <c r="G18" s="302"/>
      <c r="H18" s="301"/>
      <c r="I18" s="302"/>
      <c r="J18" s="302"/>
      <c r="K18" s="301"/>
      <c r="L18" s="302"/>
      <c r="M18" s="302"/>
    </row>
    <row r="19" spans="1:13" hidden="1">
      <c r="A19" s="300"/>
      <c r="B19" s="301"/>
      <c r="C19" s="302"/>
      <c r="D19" s="302"/>
      <c r="E19" s="301"/>
      <c r="F19" s="302"/>
      <c r="G19" s="302"/>
      <c r="H19" s="301"/>
      <c r="I19" s="302"/>
      <c r="J19" s="302"/>
      <c r="K19" s="301"/>
      <c r="L19" s="302"/>
      <c r="M19" s="302"/>
    </row>
    <row r="20" spans="1:13" hidden="1">
      <c r="A20" s="300"/>
      <c r="B20" s="301"/>
      <c r="C20" s="302"/>
      <c r="D20" s="302"/>
      <c r="E20" s="301"/>
      <c r="F20" s="302"/>
      <c r="G20" s="302"/>
      <c r="H20" s="301"/>
      <c r="I20" s="302"/>
      <c r="J20" s="302"/>
      <c r="K20" s="301"/>
      <c r="L20" s="302"/>
      <c r="M20" s="302"/>
    </row>
    <row r="21" spans="1:13" hidden="1">
      <c r="A21" s="300"/>
      <c r="B21" s="301"/>
      <c r="C21" s="302"/>
      <c r="D21" s="302"/>
      <c r="E21" s="301"/>
      <c r="F21" s="302"/>
      <c r="G21" s="302"/>
      <c r="H21" s="301"/>
      <c r="I21" s="302"/>
      <c r="J21" s="302"/>
      <c r="K21" s="301"/>
      <c r="L21" s="302"/>
      <c r="M21" s="302"/>
    </row>
    <row r="22" spans="1:13" hidden="1">
      <c r="A22" s="300"/>
      <c r="B22" s="301"/>
      <c r="C22" s="302"/>
      <c r="D22" s="302"/>
      <c r="E22" s="301"/>
      <c r="F22" s="302"/>
      <c r="G22" s="302"/>
      <c r="H22" s="301"/>
      <c r="I22" s="302"/>
      <c r="J22" s="302"/>
      <c r="K22" s="301"/>
      <c r="L22" s="302"/>
      <c r="M22" s="302"/>
    </row>
    <row r="23" spans="1:13" hidden="1">
      <c r="A23" s="300"/>
      <c r="B23" s="301"/>
      <c r="C23" s="302"/>
      <c r="D23" s="302"/>
      <c r="E23" s="301"/>
      <c r="F23" s="302"/>
      <c r="G23" s="302"/>
      <c r="H23" s="301"/>
      <c r="I23" s="302"/>
      <c r="J23" s="302"/>
      <c r="K23" s="301"/>
      <c r="L23" s="302"/>
      <c r="M23" s="302"/>
    </row>
    <row r="24" spans="1:13" hidden="1">
      <c r="A24" s="303"/>
      <c r="B24" s="301"/>
      <c r="C24" s="302"/>
      <c r="D24" s="302"/>
      <c r="E24" s="301"/>
      <c r="F24" s="302"/>
      <c r="G24" s="302"/>
      <c r="H24" s="301"/>
      <c r="I24" s="302"/>
      <c r="J24" s="302"/>
      <c r="K24" s="301"/>
      <c r="L24" s="302"/>
      <c r="M24" s="302"/>
    </row>
    <row r="25" spans="1:13" hidden="1">
      <c r="A25" s="300"/>
      <c r="B25" s="301"/>
      <c r="C25" s="302"/>
      <c r="D25" s="302"/>
      <c r="E25" s="301"/>
      <c r="F25" s="302"/>
      <c r="G25" s="302"/>
      <c r="H25" s="301"/>
      <c r="I25" s="302"/>
      <c r="J25" s="302"/>
      <c r="K25" s="301"/>
      <c r="L25" s="302"/>
      <c r="M25" s="302"/>
    </row>
    <row r="26" spans="1:13" hidden="1">
      <c r="A26" s="300"/>
      <c r="B26" s="301"/>
      <c r="C26" s="302"/>
      <c r="D26" s="302"/>
      <c r="E26" s="301"/>
      <c r="F26" s="302"/>
      <c r="G26" s="302"/>
      <c r="H26" s="301"/>
      <c r="I26" s="302"/>
      <c r="J26" s="302"/>
      <c r="K26" s="301"/>
      <c r="L26" s="302"/>
      <c r="M26" s="302"/>
    </row>
    <row r="27" spans="1:13" hidden="1">
      <c r="A27" s="300"/>
      <c r="B27" s="301"/>
      <c r="C27" s="302"/>
      <c r="D27" s="302"/>
      <c r="E27" s="301"/>
      <c r="F27" s="302"/>
      <c r="G27" s="302"/>
      <c r="H27" s="301"/>
      <c r="I27" s="302"/>
      <c r="J27" s="302"/>
      <c r="K27" s="301"/>
      <c r="L27" s="302"/>
      <c r="M27" s="302"/>
    </row>
    <row r="28" spans="1:13" hidden="1">
      <c r="A28" s="300"/>
      <c r="B28" s="301"/>
      <c r="C28" s="302"/>
      <c r="D28" s="302"/>
      <c r="E28" s="301"/>
      <c r="F28" s="302"/>
      <c r="G28" s="302"/>
      <c r="H28" s="301"/>
      <c r="I28" s="302"/>
      <c r="J28" s="302"/>
      <c r="K28" s="301"/>
      <c r="L28" s="302"/>
      <c r="M28" s="302"/>
    </row>
    <row r="29" spans="1:13" hidden="1">
      <c r="A29" s="300"/>
      <c r="B29" s="301"/>
      <c r="C29" s="302"/>
      <c r="D29" s="302"/>
      <c r="E29" s="301"/>
      <c r="F29" s="302"/>
      <c r="G29" s="302"/>
      <c r="H29" s="301"/>
      <c r="I29" s="302"/>
      <c r="J29" s="302"/>
      <c r="K29" s="301"/>
      <c r="L29" s="302"/>
      <c r="M29" s="302"/>
    </row>
    <row r="30" spans="1:13" hidden="1">
      <c r="A30" s="300"/>
      <c r="B30" s="301"/>
      <c r="C30" s="302"/>
      <c r="D30" s="302"/>
      <c r="E30" s="301"/>
      <c r="F30" s="302"/>
      <c r="G30" s="302"/>
      <c r="H30" s="301"/>
      <c r="I30" s="302"/>
      <c r="J30" s="302"/>
      <c r="K30" s="301"/>
      <c r="L30" s="302"/>
      <c r="M30" s="302"/>
    </row>
    <row r="31" spans="1:13" hidden="1">
      <c r="A31" s="300"/>
      <c r="B31" s="301"/>
      <c r="C31" s="302"/>
      <c r="D31" s="302"/>
      <c r="E31" s="301"/>
      <c r="F31" s="302"/>
      <c r="G31" s="302"/>
      <c r="H31" s="301"/>
      <c r="I31" s="302"/>
      <c r="J31" s="302"/>
      <c r="K31" s="301"/>
      <c r="L31" s="302"/>
      <c r="M31" s="302"/>
    </row>
    <row r="32" spans="1:13" hidden="1">
      <c r="A32" s="300"/>
      <c r="B32" s="301"/>
      <c r="C32" s="302"/>
      <c r="D32" s="302"/>
      <c r="E32" s="301"/>
      <c r="F32" s="302"/>
      <c r="G32" s="302"/>
      <c r="H32" s="301"/>
      <c r="I32" s="302"/>
      <c r="J32" s="302"/>
      <c r="K32" s="301"/>
      <c r="L32" s="302"/>
      <c r="M32" s="302"/>
    </row>
    <row r="33" spans="1:13" hidden="1">
      <c r="A33" s="300"/>
      <c r="B33" s="301"/>
      <c r="C33" s="302"/>
      <c r="D33" s="302"/>
      <c r="E33" s="301"/>
      <c r="F33" s="302"/>
      <c r="G33" s="302"/>
      <c r="H33" s="301"/>
      <c r="I33" s="302"/>
      <c r="J33" s="302"/>
      <c r="K33" s="301"/>
      <c r="L33" s="302"/>
      <c r="M33" s="302"/>
    </row>
    <row r="34" spans="1:13" hidden="1">
      <c r="A34" s="300"/>
      <c r="B34" s="301"/>
      <c r="C34" s="302"/>
      <c r="D34" s="302"/>
      <c r="E34" s="301"/>
      <c r="F34" s="302"/>
      <c r="G34" s="302"/>
      <c r="H34" s="301"/>
      <c r="I34" s="302"/>
      <c r="J34" s="302"/>
      <c r="K34" s="301"/>
      <c r="L34" s="302"/>
      <c r="M34" s="302"/>
    </row>
    <row r="35" spans="1:13" hidden="1">
      <c r="A35" s="300"/>
      <c r="B35" s="301"/>
      <c r="C35" s="302"/>
      <c r="D35" s="302"/>
      <c r="E35" s="301"/>
      <c r="F35" s="302"/>
      <c r="G35" s="302"/>
      <c r="H35" s="301"/>
      <c r="I35" s="302"/>
      <c r="J35" s="302"/>
      <c r="K35" s="301"/>
      <c r="L35" s="302"/>
      <c r="M35" s="302"/>
    </row>
    <row r="36" spans="1:13" hidden="1">
      <c r="A36" s="300"/>
      <c r="B36" s="301"/>
      <c r="C36" s="302"/>
      <c r="D36" s="302"/>
      <c r="E36" s="301"/>
      <c r="F36" s="302"/>
      <c r="G36" s="302"/>
      <c r="H36" s="301"/>
      <c r="I36" s="302"/>
      <c r="J36" s="302"/>
      <c r="K36" s="301"/>
      <c r="L36" s="302"/>
      <c r="M36" s="302"/>
    </row>
    <row r="37" spans="1:13" hidden="1">
      <c r="A37" s="300"/>
      <c r="B37" s="301"/>
      <c r="C37" s="302"/>
      <c r="D37" s="302"/>
      <c r="E37" s="301"/>
      <c r="F37" s="302"/>
      <c r="G37" s="302"/>
      <c r="H37" s="301"/>
      <c r="I37" s="302"/>
      <c r="J37" s="302"/>
      <c r="K37" s="301"/>
      <c r="L37" s="302"/>
      <c r="M37" s="302"/>
    </row>
    <row r="38" spans="1:13" hidden="1">
      <c r="A38" s="300"/>
      <c r="B38" s="301"/>
      <c r="C38" s="302"/>
      <c r="D38" s="302"/>
      <c r="E38" s="301"/>
      <c r="F38" s="302"/>
      <c r="G38" s="302"/>
      <c r="H38" s="301"/>
      <c r="I38" s="302"/>
      <c r="J38" s="302"/>
      <c r="K38" s="301"/>
      <c r="L38" s="302"/>
      <c r="M38" s="302"/>
    </row>
    <row r="39" spans="1:13" hidden="1">
      <c r="A39" s="300"/>
      <c r="B39" s="301"/>
      <c r="C39" s="302"/>
      <c r="D39" s="302"/>
      <c r="E39" s="301"/>
      <c r="F39" s="302"/>
      <c r="G39" s="302"/>
      <c r="H39" s="301"/>
      <c r="I39" s="302"/>
      <c r="J39" s="302"/>
      <c r="K39" s="301"/>
      <c r="L39" s="302"/>
      <c r="M39" s="302"/>
    </row>
    <row r="40" spans="1:13">
      <c r="A40" s="441" t="s">
        <v>217</v>
      </c>
      <c r="B40" s="439"/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</row>
    <row r="41" spans="1:13" ht="10.15" customHeight="1">
      <c r="A41" s="435" t="s">
        <v>256</v>
      </c>
      <c r="B41" s="438"/>
      <c r="C41" s="454"/>
      <c r="D41" s="454"/>
      <c r="E41" s="438"/>
      <c r="F41" s="454"/>
      <c r="G41" s="454"/>
      <c r="H41" s="438"/>
      <c r="I41" s="454"/>
      <c r="J41" s="454"/>
      <c r="K41" s="438"/>
      <c r="L41" s="454"/>
      <c r="M41" s="454"/>
    </row>
    <row r="42" spans="1:13">
      <c r="A42" s="434" t="s">
        <v>194</v>
      </c>
      <c r="B42" s="466">
        <v>904774000</v>
      </c>
      <c r="C42" s="433">
        <v>627860000</v>
      </c>
      <c r="D42" s="433">
        <v>276914000</v>
      </c>
      <c r="E42" s="466">
        <v>213214000</v>
      </c>
      <c r="F42" s="433">
        <v>26762000</v>
      </c>
      <c r="G42" s="433">
        <v>186452000</v>
      </c>
      <c r="H42" s="466">
        <v>103448000</v>
      </c>
      <c r="I42" s="433">
        <v>37125000</v>
      </c>
      <c r="J42" s="433">
        <v>66323000</v>
      </c>
      <c r="K42" s="466"/>
      <c r="L42" s="433"/>
      <c r="M42" s="433"/>
    </row>
    <row r="43" spans="1:13">
      <c r="A43" s="434" t="s">
        <v>218</v>
      </c>
      <c r="B43" s="466">
        <v>499611000</v>
      </c>
      <c r="C43" s="433">
        <v>499611000</v>
      </c>
      <c r="D43" s="433">
        <v>124250000</v>
      </c>
      <c r="E43" s="466">
        <v>111553000</v>
      </c>
      <c r="F43" s="433">
        <v>111553000</v>
      </c>
      <c r="G43" s="433">
        <v>47037000</v>
      </c>
      <c r="H43" s="466">
        <v>55563000</v>
      </c>
      <c r="I43" s="433">
        <v>55563000</v>
      </c>
      <c r="J43" s="433">
        <v>34286000</v>
      </c>
      <c r="K43" s="466"/>
      <c r="L43" s="433"/>
      <c r="M43" s="433"/>
    </row>
    <row r="44" spans="1:13">
      <c r="A44" s="434" t="s">
        <v>219</v>
      </c>
      <c r="B44" s="456">
        <v>0.57689999999999997</v>
      </c>
      <c r="C44" s="451">
        <v>0.51160000000000005</v>
      </c>
      <c r="D44" s="451">
        <v>0.64600000000000002</v>
      </c>
      <c r="E44" s="456">
        <v>0.6038</v>
      </c>
      <c r="F44" s="451">
        <v>0.52729999999999999</v>
      </c>
      <c r="G44" s="451">
        <v>0.69569999999999999</v>
      </c>
      <c r="H44" s="456">
        <v>0.88629999999999998</v>
      </c>
      <c r="I44" s="451">
        <v>0.94469999999999998</v>
      </c>
      <c r="J44" s="451">
        <v>0.81440000000000001</v>
      </c>
      <c r="K44" s="456"/>
      <c r="L44" s="451"/>
      <c r="M44" s="451"/>
    </row>
    <row r="45" spans="1:13" hidden="1">
      <c r="A45" s="434"/>
      <c r="B45" s="456" t="s">
        <v>40</v>
      </c>
      <c r="C45" s="451" t="s">
        <v>40</v>
      </c>
      <c r="D45" s="451" t="s">
        <v>40</v>
      </c>
      <c r="E45" s="456" t="s">
        <v>40</v>
      </c>
      <c r="F45" s="451" t="s">
        <v>40</v>
      </c>
      <c r="G45" s="451" t="s">
        <v>40</v>
      </c>
      <c r="H45" s="456" t="s">
        <v>40</v>
      </c>
      <c r="I45" s="451" t="s">
        <v>40</v>
      </c>
      <c r="J45" s="451" t="s">
        <v>40</v>
      </c>
      <c r="K45" s="456"/>
      <c r="L45" s="451"/>
      <c r="M45" s="451"/>
    </row>
    <row r="46" spans="1:13">
      <c r="A46" s="468" t="s">
        <v>257</v>
      </c>
      <c r="B46" s="437">
        <v>-8.0399999999999999E-2</v>
      </c>
      <c r="C46" s="463">
        <v>-9.0300000000000005E-2</v>
      </c>
      <c r="D46" s="463">
        <v>-7.0000000000000007E-2</v>
      </c>
      <c r="E46" s="437">
        <v>-8.0299999999999996E-2</v>
      </c>
      <c r="F46" s="463">
        <v>-6.4799999999999996E-2</v>
      </c>
      <c r="G46" s="463">
        <v>-9.8900000000000002E-2</v>
      </c>
      <c r="H46" s="437">
        <v>-3.78E-2</v>
      </c>
      <c r="I46" s="463" t="s">
        <v>40</v>
      </c>
      <c r="J46" s="463" t="s">
        <v>40</v>
      </c>
      <c r="K46" s="437"/>
      <c r="L46" s="463"/>
      <c r="M46" s="463"/>
    </row>
    <row r="47" spans="1:13">
      <c r="A47" s="434" t="s">
        <v>222</v>
      </c>
      <c r="B47" s="456">
        <v>0.1449</v>
      </c>
      <c r="C47" s="451">
        <v>0.1502</v>
      </c>
      <c r="D47" s="451">
        <v>0.1394</v>
      </c>
      <c r="E47" s="456">
        <v>0.14560000000000001</v>
      </c>
      <c r="F47" s="451">
        <v>0.1351</v>
      </c>
      <c r="G47" s="451">
        <v>0.1583</v>
      </c>
      <c r="H47" s="456">
        <v>9.9599999999999994E-2</v>
      </c>
      <c r="I47" s="451">
        <v>0.12130000000000001</v>
      </c>
      <c r="J47" s="451">
        <v>7.2800000000000004E-2</v>
      </c>
      <c r="K47" s="456"/>
      <c r="L47" s="451"/>
      <c r="M47" s="451"/>
    </row>
    <row r="48" spans="1:13">
      <c r="A48" s="434" t="s">
        <v>223</v>
      </c>
      <c r="B48" s="456">
        <v>4.3499999999999997E-2</v>
      </c>
      <c r="C48" s="451">
        <v>3.6200000000000003E-2</v>
      </c>
      <c r="D48" s="451">
        <v>5.1299999999999998E-2</v>
      </c>
      <c r="E48" s="456">
        <v>2.8000000000000001E-2</v>
      </c>
      <c r="F48" s="451">
        <v>2.8400000000000002E-2</v>
      </c>
      <c r="G48" s="451">
        <v>2.76E-2</v>
      </c>
      <c r="H48" s="456">
        <v>1.0500000000000001E-2</v>
      </c>
      <c r="I48" s="451">
        <v>1.9099999999999999E-2</v>
      </c>
      <c r="J48" s="451">
        <v>0</v>
      </c>
      <c r="K48" s="456"/>
      <c r="L48" s="451"/>
      <c r="M48" s="451"/>
    </row>
    <row r="49" spans="1:13">
      <c r="A49" s="455" t="s">
        <v>224</v>
      </c>
      <c r="B49" s="436">
        <v>0.76539999999999997</v>
      </c>
      <c r="C49" s="452">
        <v>0.69799999999999995</v>
      </c>
      <c r="D49" s="452">
        <v>0.8367</v>
      </c>
      <c r="E49" s="436">
        <v>0.77749999999999997</v>
      </c>
      <c r="F49" s="452">
        <v>0.69079999999999997</v>
      </c>
      <c r="G49" s="452">
        <v>0.88149999999999995</v>
      </c>
      <c r="H49" s="436">
        <v>0.99639999999999995</v>
      </c>
      <c r="I49" s="452">
        <v>1.085</v>
      </c>
      <c r="J49" s="452">
        <v>0.88719999999999999</v>
      </c>
      <c r="K49" s="436"/>
      <c r="L49" s="452"/>
      <c r="M49" s="452"/>
    </row>
    <row r="50" spans="1:13">
      <c r="B50" s="66" t="s">
        <v>40</v>
      </c>
      <c r="C50" s="66" t="s">
        <v>40</v>
      </c>
      <c r="D50" s="66" t="s">
        <v>40</v>
      </c>
      <c r="E50" s="66" t="s">
        <v>40</v>
      </c>
      <c r="F50" s="66" t="s">
        <v>40</v>
      </c>
      <c r="G50" s="66" t="s">
        <v>40</v>
      </c>
      <c r="H50" s="66" t="s">
        <v>40</v>
      </c>
      <c r="I50" s="66" t="s">
        <v>40</v>
      </c>
      <c r="J50" s="66" t="s">
        <v>40</v>
      </c>
      <c r="K50" s="66"/>
      <c r="L50" s="66"/>
      <c r="M50" s="66"/>
    </row>
    <row r="51" spans="1:13">
      <c r="A51" s="435" t="s">
        <v>194</v>
      </c>
      <c r="B51" s="456" t="s">
        <v>40</v>
      </c>
      <c r="C51" s="451" t="s">
        <v>40</v>
      </c>
      <c r="D51" s="451" t="s">
        <v>40</v>
      </c>
      <c r="E51" s="456" t="s">
        <v>40</v>
      </c>
      <c r="F51" s="451" t="s">
        <v>40</v>
      </c>
      <c r="G51" s="451" t="s">
        <v>40</v>
      </c>
      <c r="H51" s="456" t="s">
        <v>40</v>
      </c>
      <c r="I51" s="451" t="s">
        <v>40</v>
      </c>
      <c r="J51" s="451" t="s">
        <v>40</v>
      </c>
      <c r="K51" s="456" t="s">
        <v>40</v>
      </c>
      <c r="L51" s="451" t="s">
        <v>40</v>
      </c>
      <c r="M51" s="451" t="s">
        <v>40</v>
      </c>
    </row>
    <row r="52" spans="1:13">
      <c r="A52" s="434" t="s">
        <v>258</v>
      </c>
      <c r="B52" s="466">
        <v>1749382000</v>
      </c>
      <c r="C52" s="433">
        <v>818721000</v>
      </c>
      <c r="D52" s="433">
        <v>930661000</v>
      </c>
      <c r="E52" s="466">
        <v>1793719000</v>
      </c>
      <c r="F52" s="433">
        <v>837153000</v>
      </c>
      <c r="G52" s="433">
        <v>956566000</v>
      </c>
      <c r="H52" s="466">
        <v>1551466000</v>
      </c>
      <c r="I52" s="433">
        <v>783801000</v>
      </c>
      <c r="J52" s="433">
        <v>767665000</v>
      </c>
      <c r="K52" s="466">
        <v>1397253853</v>
      </c>
      <c r="L52" s="433">
        <v>654788041</v>
      </c>
      <c r="M52" s="433">
        <v>742465812</v>
      </c>
    </row>
    <row r="53" spans="1:13">
      <c r="A53" s="434" t="s">
        <v>259</v>
      </c>
      <c r="B53" s="466">
        <v>174866000</v>
      </c>
      <c r="C53" s="433">
        <v>85343000</v>
      </c>
      <c r="D53" s="433">
        <v>89523000</v>
      </c>
      <c r="E53" s="466">
        <v>182857000</v>
      </c>
      <c r="F53" s="433">
        <v>90247000</v>
      </c>
      <c r="G53" s="433">
        <v>92610000</v>
      </c>
      <c r="H53" s="466">
        <v>157614000</v>
      </c>
      <c r="I53" s="433">
        <v>83289000</v>
      </c>
      <c r="J53" s="433">
        <v>74325000</v>
      </c>
      <c r="K53" s="466">
        <v>178304000</v>
      </c>
      <c r="L53" s="433">
        <v>39766000</v>
      </c>
      <c r="M53" s="433">
        <v>138538000</v>
      </c>
    </row>
    <row r="54" spans="1:13">
      <c r="A54" s="434" t="s">
        <v>260</v>
      </c>
      <c r="B54" s="466">
        <v>904774000</v>
      </c>
      <c r="C54" s="433">
        <v>627860000</v>
      </c>
      <c r="D54" s="433">
        <v>276914000</v>
      </c>
      <c r="E54" s="466">
        <v>213214000</v>
      </c>
      <c r="F54" s="433">
        <v>26762000</v>
      </c>
      <c r="G54" s="433">
        <v>186452000</v>
      </c>
      <c r="H54" s="466">
        <v>103448000</v>
      </c>
      <c r="I54" s="433">
        <v>37125000</v>
      </c>
      <c r="J54" s="433">
        <v>66323000</v>
      </c>
      <c r="K54" s="466"/>
      <c r="L54" s="433"/>
      <c r="M54" s="433"/>
    </row>
    <row r="55" spans="1:13">
      <c r="A55" s="453" t="s">
        <v>261</v>
      </c>
      <c r="B55" s="466">
        <v>630000000</v>
      </c>
      <c r="C55" s="433">
        <v>593429000</v>
      </c>
      <c r="D55" s="433">
        <v>36571000</v>
      </c>
      <c r="E55" s="466"/>
      <c r="F55" s="433"/>
      <c r="G55" s="433"/>
      <c r="H55" s="466"/>
      <c r="I55" s="433"/>
      <c r="J55" s="433"/>
      <c r="K55" s="466"/>
      <c r="L55" s="433"/>
      <c r="M55" s="433"/>
    </row>
    <row r="56" spans="1:13">
      <c r="K56" s="410"/>
      <c r="L56" s="410"/>
      <c r="M56" s="410"/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7" orientation="landscape" r:id="rId1"/>
  <headerFooter>
    <oddHeader>&amp;R&amp;D  &amp;T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0801-983A-4E91-89AB-0800B0424CA3}">
  <sheetPr codeName="Sheet2">
    <pageSetUpPr fitToPage="1"/>
  </sheetPr>
  <dimension ref="A3:B46"/>
  <sheetViews>
    <sheetView showGridLines="0" zoomScaleNormal="100" workbookViewId="0"/>
  </sheetViews>
  <sheetFormatPr defaultRowHeight="15"/>
  <cols>
    <col min="1" max="1" width="23.85546875" customWidth="1"/>
  </cols>
  <sheetData>
    <row r="3" spans="1:2" ht="23.25">
      <c r="A3" s="3" t="s">
        <v>2</v>
      </c>
    </row>
    <row r="5" spans="1:2">
      <c r="A5" s="4" t="s">
        <v>3</v>
      </c>
      <c r="B5" s="4">
        <v>1</v>
      </c>
    </row>
    <row r="6" spans="1:2">
      <c r="A6" s="4" t="s">
        <v>4</v>
      </c>
      <c r="B6" s="4">
        <v>2</v>
      </c>
    </row>
    <row r="7" spans="1:2">
      <c r="A7" s="4" t="s">
        <v>5</v>
      </c>
      <c r="B7" s="4">
        <v>3</v>
      </c>
    </row>
    <row r="8" spans="1:2">
      <c r="A8" s="4" t="s">
        <v>6</v>
      </c>
      <c r="B8" s="4">
        <v>4</v>
      </c>
    </row>
    <row r="9" spans="1:2">
      <c r="A9" s="4" t="s">
        <v>7</v>
      </c>
      <c r="B9" s="4">
        <v>5</v>
      </c>
    </row>
    <row r="10" spans="1:2">
      <c r="A10" s="4" t="s">
        <v>8</v>
      </c>
      <c r="B10" s="4">
        <v>6</v>
      </c>
    </row>
    <row r="11" spans="1:2">
      <c r="A11" s="4" t="s">
        <v>9</v>
      </c>
      <c r="B11" s="4">
        <v>7</v>
      </c>
    </row>
    <row r="12" spans="1:2">
      <c r="A12" s="4" t="s">
        <v>10</v>
      </c>
      <c r="B12" s="4">
        <v>8</v>
      </c>
    </row>
    <row r="13" spans="1:2">
      <c r="A13" s="4" t="s">
        <v>11</v>
      </c>
      <c r="B13" s="4">
        <v>9</v>
      </c>
    </row>
    <row r="14" spans="1:2">
      <c r="A14" s="4" t="s">
        <v>12</v>
      </c>
      <c r="B14" s="4">
        <v>10</v>
      </c>
    </row>
    <row r="15" spans="1:2">
      <c r="A15" s="4" t="s">
        <v>13</v>
      </c>
      <c r="B15" s="4">
        <v>11</v>
      </c>
    </row>
    <row r="16" spans="1:2">
      <c r="A16" s="4" t="s">
        <v>14</v>
      </c>
      <c r="B16" s="4">
        <v>12</v>
      </c>
    </row>
    <row r="17" spans="1:2">
      <c r="A17" s="4" t="s">
        <v>15</v>
      </c>
      <c r="B17" s="4">
        <v>13</v>
      </c>
    </row>
    <row r="18" spans="1:2">
      <c r="A18" s="4" t="s">
        <v>16</v>
      </c>
      <c r="B18" s="4">
        <v>14</v>
      </c>
    </row>
    <row r="19" spans="1:2">
      <c r="A19" s="4" t="s">
        <v>17</v>
      </c>
      <c r="B19" s="4">
        <v>15</v>
      </c>
    </row>
    <row r="20" spans="1:2">
      <c r="A20" s="4" t="s">
        <v>18</v>
      </c>
      <c r="B20" s="4">
        <v>16</v>
      </c>
    </row>
    <row r="21" spans="1:2">
      <c r="A21" s="4" t="s">
        <v>19</v>
      </c>
      <c r="B21" s="4">
        <v>17</v>
      </c>
    </row>
    <row r="22" spans="1:2">
      <c r="A22" s="4" t="s">
        <v>20</v>
      </c>
      <c r="B22" s="4">
        <v>18</v>
      </c>
    </row>
    <row r="30" spans="1:2">
      <c r="B30" s="2"/>
    </row>
    <row r="46" ht="13.5" customHeight="1"/>
  </sheetData>
  <hyperlinks>
    <hyperlink ref="A5:B5" location="'Front page'!A1" display="Front page" xr:uid="{12ED3D23-234C-4B35-A5DC-38100146F28A}"/>
    <hyperlink ref="A6:B6" location="Summary!A1" display="Summary" xr:uid="{192622C8-9615-489F-AA0C-F2D20B3C9F3A}"/>
    <hyperlink ref="A7:B7" location="'Key figures Ageas'!A1" display="Key figures Ageas" xr:uid="{E8AF3983-E436-4CED-9B0C-05400C65361F}"/>
    <hyperlink ref="A8:B8" location="'Capital indicators per region'!A1" display="Capital indicators per region" xr:uid="{5C7161AD-B08B-41F9-BB7C-EFDA1D8C4DF1}"/>
    <hyperlink ref="A9:B9" location="'Solvency II'!A1" display="Solvency II" xr:uid="{872F8181-CCAD-4533-AA55-11F3EB01CAAE}"/>
    <hyperlink ref="A10:B10" location="'Holding cash'!A1" display="Holding cash" xr:uid="{56A6643D-747B-4A32-934B-42EE074DBB30}"/>
    <hyperlink ref="A11:B11" location="'Inflows @ ageas Share'!A1" display="Inflows @ ageas Share" xr:uid="{3070564A-5A3A-4906-ABD2-B3EFCC76A7C4}"/>
    <hyperlink ref="A12:B12" location="Ageas!A1" display="Ageas" xr:uid="{62774DA8-F96C-47F7-8B2B-B72A10ADB9F6}"/>
    <hyperlink ref="A13:B13" location="'Ageas KPI'!A1" display="Ageas KPI" xr:uid="{55240A98-6E6B-4F67-8E9E-D41AECD5BD3A}"/>
    <hyperlink ref="A14:B14" location="AgeasCapGL!A1" display="AgeasCapGL" xr:uid="{12AA5512-8B9B-4BC8-BE47-D2C7B4C6273D}"/>
    <hyperlink ref="A15:B15" location="Belgium!A1" display="Belgium" xr:uid="{1316BCA0-CD58-49B3-8294-95BF2B1E9FD9}"/>
    <hyperlink ref="A16:B16" location="'Belgium KPI'!A1" display="Belgium KPI" xr:uid="{0F9EE3E5-7DFA-4465-AAEE-547078CD0285}"/>
    <hyperlink ref="A17:B17" location="Europe!A1" display="Europe" xr:uid="{7745DEDF-28CA-4E1D-A528-45C59E35C936}"/>
    <hyperlink ref="A18:B18" location="'Europe KPI'!A1" display="Europe KPI" xr:uid="{99CB5698-8CBF-488E-BCA1-3166301236CB}"/>
    <hyperlink ref="A19:B19" location="Asia!A1" display="Asia" xr:uid="{A0EA9085-73CD-4521-B7D0-6886BC49B875}"/>
    <hyperlink ref="A20:B20" location="'Asia KPI'!A1" display="Asia KPI" xr:uid="{C4C1A8F3-5931-483B-AF35-DEB6AD72F5A8}"/>
    <hyperlink ref="A21:B21" location="Reinsurance!A1" display="Reinsurance" xr:uid="{D0244B17-8443-4622-83AD-FB08175D8731}"/>
    <hyperlink ref="A22:B22" location="'Reinsurance KPI'!A1" display="Reinsurance KPI" xr:uid="{D4CF0585-229E-4C0F-95BD-EA5A71DF1BA6}"/>
  </hyperlinks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landscape" r:id="rId1"/>
  <headerFooter>
    <oddHeader>&amp;R&amp;D  &amp;T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7315-5898-47EE-9A06-F09E7FFEE0E8}">
  <sheetPr codeName="Sheet3">
    <tabColor rgb="FF00B050"/>
    <pageSetUpPr fitToPage="1"/>
  </sheetPr>
  <dimension ref="A1:M91"/>
  <sheetViews>
    <sheetView showGridLines="0" zoomScaleNormal="100" zoomScaleSheetLayoutView="145" workbookViewId="0"/>
  </sheetViews>
  <sheetFormatPr defaultColWidth="9.28515625" defaultRowHeight="11.25"/>
  <cols>
    <col min="1" max="1" width="52.7109375" style="7" customWidth="1"/>
    <col min="2" max="13" width="15.7109375" style="7" customWidth="1"/>
    <col min="14" max="16384" width="9.28515625" style="7"/>
  </cols>
  <sheetData>
    <row r="1" spans="1:13" ht="12" thickBot="1">
      <c r="A1" s="5" t="s">
        <v>21</v>
      </c>
      <c r="B1" s="6" t="s">
        <v>22</v>
      </c>
      <c r="C1" s="6" t="s">
        <v>23</v>
      </c>
      <c r="D1" s="6" t="s">
        <v>24</v>
      </c>
      <c r="E1" s="6" t="s">
        <v>25</v>
      </c>
      <c r="F1" s="6" t="s">
        <v>26</v>
      </c>
      <c r="G1" s="6" t="s">
        <v>27</v>
      </c>
      <c r="H1" s="6" t="s">
        <v>28</v>
      </c>
      <c r="I1" s="6" t="s">
        <v>29</v>
      </c>
      <c r="J1" s="6" t="s">
        <v>30</v>
      </c>
      <c r="K1" s="6" t="s">
        <v>31</v>
      </c>
      <c r="L1" s="6" t="s">
        <v>32</v>
      </c>
      <c r="M1" s="6" t="s">
        <v>33</v>
      </c>
    </row>
    <row r="2" spans="1:13" s="11" customFormat="1" ht="12" thickTop="1">
      <c r="A2" s="8" t="s">
        <v>34</v>
      </c>
      <c r="B2" s="9"/>
      <c r="C2" s="10"/>
      <c r="D2" s="10"/>
      <c r="E2" s="9"/>
      <c r="F2" s="10"/>
      <c r="G2" s="10"/>
      <c r="H2" s="9"/>
      <c r="I2" s="10"/>
      <c r="J2" s="10"/>
      <c r="K2" s="9"/>
      <c r="L2" s="10"/>
      <c r="M2" s="10"/>
    </row>
    <row r="3" spans="1:13" s="11" customFormat="1">
      <c r="A3" s="8" t="s">
        <v>35</v>
      </c>
      <c r="B3" s="9">
        <v>19621879000</v>
      </c>
      <c r="C3" s="10">
        <v>9171973000</v>
      </c>
      <c r="D3" s="10">
        <v>10449906000</v>
      </c>
      <c r="E3" s="9">
        <v>18305868000</v>
      </c>
      <c r="F3" s="10">
        <v>8215110000</v>
      </c>
      <c r="G3" s="10">
        <v>10090758000</v>
      </c>
      <c r="H3" s="9">
        <v>16960264000</v>
      </c>
      <c r="I3" s="10">
        <v>7772925000</v>
      </c>
      <c r="J3" s="10">
        <v>9187339000</v>
      </c>
      <c r="K3" s="9">
        <f>K4+K5+K6</f>
        <v>16456785000</v>
      </c>
      <c r="L3" s="10">
        <f t="shared" ref="L3:M3" si="0">L4+L5+L6</f>
        <v>7492247000</v>
      </c>
      <c r="M3" s="10">
        <f t="shared" si="0"/>
        <v>8964538000</v>
      </c>
    </row>
    <row r="4" spans="1:13" s="11" customFormat="1">
      <c r="A4" s="12" t="s">
        <v>36</v>
      </c>
      <c r="B4" s="13">
        <v>5614602000</v>
      </c>
      <c r="C4" s="14">
        <v>2724049000</v>
      </c>
      <c r="D4" s="14">
        <v>2890553000</v>
      </c>
      <c r="E4" s="13">
        <v>5331006000</v>
      </c>
      <c r="F4" s="14">
        <v>2654461000</v>
      </c>
      <c r="G4" s="14">
        <v>2676545000</v>
      </c>
      <c r="H4" s="13">
        <v>5071552000</v>
      </c>
      <c r="I4" s="14">
        <v>2522557000</v>
      </c>
      <c r="J4" s="14">
        <v>2548995000</v>
      </c>
      <c r="K4" s="13">
        <v>4957179000</v>
      </c>
      <c r="L4" s="14">
        <v>2435920000</v>
      </c>
      <c r="M4" s="14">
        <v>2521259000</v>
      </c>
    </row>
    <row r="5" spans="1:13" s="11" customFormat="1">
      <c r="A5" s="12" t="s">
        <v>37</v>
      </c>
      <c r="B5" s="13">
        <v>4403845000</v>
      </c>
      <c r="C5" s="14">
        <v>2344945000</v>
      </c>
      <c r="D5" s="14">
        <v>2058900000</v>
      </c>
      <c r="E5" s="13">
        <v>4162907000</v>
      </c>
      <c r="F5" s="14">
        <v>1945784000</v>
      </c>
      <c r="G5" s="14">
        <v>2217123000</v>
      </c>
      <c r="H5" s="13">
        <v>3621023000</v>
      </c>
      <c r="I5" s="14">
        <v>1921344000</v>
      </c>
      <c r="J5" s="14">
        <v>1699679000</v>
      </c>
      <c r="K5" s="13">
        <v>3377970000</v>
      </c>
      <c r="L5" s="14">
        <v>1612188000</v>
      </c>
      <c r="M5" s="14">
        <v>1765782000</v>
      </c>
    </row>
    <row r="6" spans="1:13" s="11" customFormat="1">
      <c r="A6" s="12" t="s">
        <v>38</v>
      </c>
      <c r="B6" s="13">
        <v>8698658000</v>
      </c>
      <c r="C6" s="14">
        <v>3475119000</v>
      </c>
      <c r="D6" s="14">
        <v>5223539000</v>
      </c>
      <c r="E6" s="13">
        <v>8598685000</v>
      </c>
      <c r="F6" s="14">
        <v>3588073000</v>
      </c>
      <c r="G6" s="14">
        <v>5010612000</v>
      </c>
      <c r="H6" s="13">
        <v>8163919000</v>
      </c>
      <c r="I6" s="14">
        <v>3292010000</v>
      </c>
      <c r="J6" s="14">
        <v>4871909000</v>
      </c>
      <c r="K6" s="13">
        <v>8121636000</v>
      </c>
      <c r="L6" s="14">
        <v>3444139000</v>
      </c>
      <c r="M6" s="14">
        <v>4677497000</v>
      </c>
    </row>
    <row r="7" spans="1:13" s="11" customFormat="1">
      <c r="A7" s="12" t="s">
        <v>39</v>
      </c>
      <c r="B7" s="13">
        <v>904774000</v>
      </c>
      <c r="C7" s="14">
        <v>627860000</v>
      </c>
      <c r="D7" s="14">
        <v>276914000</v>
      </c>
      <c r="E7" s="13">
        <v>213270000</v>
      </c>
      <c r="F7" s="14">
        <v>26762000</v>
      </c>
      <c r="G7" s="14">
        <v>186452000</v>
      </c>
      <c r="H7" s="13">
        <v>103448000</v>
      </c>
      <c r="I7" s="14">
        <v>37125000</v>
      </c>
      <c r="J7" s="14">
        <v>66323000</v>
      </c>
      <c r="K7" s="13"/>
      <c r="L7" s="14"/>
      <c r="M7" s="14"/>
    </row>
    <row r="8" spans="1:13" s="11" customFormat="1">
      <c r="A8" s="15"/>
      <c r="B8" s="13" t="s">
        <v>40</v>
      </c>
      <c r="C8" s="14" t="s">
        <v>40</v>
      </c>
      <c r="D8" s="14" t="s">
        <v>40</v>
      </c>
      <c r="E8" s="13" t="s">
        <v>40</v>
      </c>
      <c r="F8" s="14" t="s">
        <v>40</v>
      </c>
      <c r="G8" s="14" t="s">
        <v>40</v>
      </c>
      <c r="H8" s="13"/>
      <c r="I8" s="14"/>
      <c r="J8" s="14"/>
      <c r="K8" s="13"/>
      <c r="L8" s="14"/>
      <c r="M8" s="14"/>
    </row>
    <row r="9" spans="1:13" s="11" customFormat="1">
      <c r="A9" s="16" t="s">
        <v>41</v>
      </c>
      <c r="B9" s="9">
        <v>12076986000</v>
      </c>
      <c r="C9" s="10">
        <v>5242952000</v>
      </c>
      <c r="D9" s="10">
        <v>6834034000</v>
      </c>
      <c r="E9" s="9">
        <v>11713251000</v>
      </c>
      <c r="F9" s="10">
        <v>5222037000</v>
      </c>
      <c r="G9" s="10">
        <v>6491214000</v>
      </c>
      <c r="H9" s="9">
        <v>11161677000</v>
      </c>
      <c r="I9" s="10">
        <v>4925791000</v>
      </c>
      <c r="J9" s="10">
        <v>6235886000</v>
      </c>
      <c r="K9" s="9">
        <v>11334340000</v>
      </c>
      <c r="L9" s="10">
        <v>5067716000</v>
      </c>
      <c r="M9" s="10">
        <v>6266624000</v>
      </c>
    </row>
    <row r="10" spans="1:13" s="11" customFormat="1">
      <c r="A10" s="16" t="s">
        <v>42</v>
      </c>
      <c r="B10" s="9">
        <v>7544893000</v>
      </c>
      <c r="C10" s="10">
        <v>3929021000</v>
      </c>
      <c r="D10" s="10">
        <v>3615872000</v>
      </c>
      <c r="E10" s="9">
        <v>6592617000</v>
      </c>
      <c r="F10" s="10">
        <v>2993073000</v>
      </c>
      <c r="G10" s="10">
        <v>3599544000</v>
      </c>
      <c r="H10" s="9">
        <v>5798587000</v>
      </c>
      <c r="I10" s="10">
        <v>2847131000</v>
      </c>
      <c r="J10" s="10">
        <v>2951456000</v>
      </c>
      <c r="K10" s="9">
        <f>K3-K9</f>
        <v>5122445000</v>
      </c>
      <c r="L10" s="10">
        <f t="shared" ref="L10:M10" si="1">L3-L9</f>
        <v>2424531000</v>
      </c>
      <c r="M10" s="10">
        <f t="shared" si="1"/>
        <v>2697914000</v>
      </c>
    </row>
    <row r="11" spans="1:13" s="11" customFormat="1">
      <c r="A11" s="17"/>
      <c r="B11" s="13" t="s">
        <v>40</v>
      </c>
      <c r="C11" s="14" t="s">
        <v>40</v>
      </c>
      <c r="D11" s="14" t="s">
        <v>40</v>
      </c>
      <c r="E11" s="13" t="s">
        <v>40</v>
      </c>
      <c r="F11" s="14" t="s">
        <v>40</v>
      </c>
      <c r="G11" s="14" t="s">
        <v>40</v>
      </c>
      <c r="H11" s="13"/>
      <c r="I11" s="14"/>
      <c r="J11" s="14"/>
      <c r="K11" s="13"/>
      <c r="L11" s="14"/>
      <c r="M11" s="14"/>
    </row>
    <row r="12" spans="1:13" s="11" customFormat="1">
      <c r="A12" s="8" t="s">
        <v>43</v>
      </c>
      <c r="B12" s="9">
        <v>1711614000</v>
      </c>
      <c r="C12" s="10">
        <v>1034956000</v>
      </c>
      <c r="D12" s="10">
        <v>676658000</v>
      </c>
      <c r="E12" s="9">
        <v>1117985000</v>
      </c>
      <c r="F12" s="10">
        <v>475490000</v>
      </c>
      <c r="G12" s="10">
        <v>642495000</v>
      </c>
      <c r="H12" s="9">
        <v>953475000</v>
      </c>
      <c r="I12" s="10">
        <v>422644000</v>
      </c>
      <c r="J12" s="10">
        <v>530831000</v>
      </c>
      <c r="K12" s="9">
        <v>1096694000</v>
      </c>
      <c r="L12" s="10">
        <v>465906000</v>
      </c>
      <c r="M12" s="10">
        <v>630788000</v>
      </c>
    </row>
    <row r="13" spans="1:13" s="11" customFormat="1">
      <c r="A13" s="18" t="s">
        <v>44</v>
      </c>
      <c r="B13" s="9">
        <v>1654840000</v>
      </c>
      <c r="C13" s="10">
        <v>920478000</v>
      </c>
      <c r="D13" s="10">
        <v>734362000</v>
      </c>
      <c r="E13" s="9">
        <v>1240284000</v>
      </c>
      <c r="F13" s="10">
        <v>626811000</v>
      </c>
      <c r="G13" s="10">
        <v>613473000</v>
      </c>
      <c r="H13" s="9">
        <v>1165924000</v>
      </c>
      <c r="I13" s="10">
        <v>555188000</v>
      </c>
      <c r="J13" s="10">
        <v>610736000</v>
      </c>
      <c r="K13" s="9">
        <v>1312463000</v>
      </c>
      <c r="L13" s="10">
        <v>573425840</v>
      </c>
      <c r="M13" s="10">
        <v>739037000</v>
      </c>
    </row>
    <row r="14" spans="1:13" s="11" customFormat="1">
      <c r="A14" s="12" t="s">
        <v>36</v>
      </c>
      <c r="B14" s="13">
        <v>496561000</v>
      </c>
      <c r="C14" s="14">
        <v>248314000</v>
      </c>
      <c r="D14" s="14">
        <v>248247000</v>
      </c>
      <c r="E14" s="13">
        <v>468412000</v>
      </c>
      <c r="F14" s="14">
        <v>236084000</v>
      </c>
      <c r="G14" s="14">
        <v>232328000</v>
      </c>
      <c r="H14" s="13">
        <v>493607000</v>
      </c>
      <c r="I14" s="14">
        <v>230463000</v>
      </c>
      <c r="J14" s="14">
        <v>263144000</v>
      </c>
      <c r="K14" s="13">
        <v>515438000</v>
      </c>
      <c r="L14" s="14">
        <v>219255000</v>
      </c>
      <c r="M14" s="14">
        <v>296182000</v>
      </c>
    </row>
    <row r="15" spans="1:13" s="11" customFormat="1">
      <c r="A15" s="12" t="s">
        <v>37</v>
      </c>
      <c r="B15" s="13">
        <v>241262000</v>
      </c>
      <c r="C15" s="14">
        <v>126218000</v>
      </c>
      <c r="D15" s="14">
        <v>115044000</v>
      </c>
      <c r="E15" s="13">
        <v>203458000</v>
      </c>
      <c r="F15" s="14">
        <v>102429000</v>
      </c>
      <c r="G15" s="14">
        <v>101029000</v>
      </c>
      <c r="H15" s="13">
        <v>144124000</v>
      </c>
      <c r="I15" s="14">
        <v>96724000</v>
      </c>
      <c r="J15" s="14">
        <v>47400000</v>
      </c>
      <c r="K15" s="13">
        <v>115221000</v>
      </c>
      <c r="L15" s="14">
        <v>9182000</v>
      </c>
      <c r="M15" s="14">
        <v>106038000</v>
      </c>
    </row>
    <row r="16" spans="1:13" s="11" customFormat="1">
      <c r="A16" s="12" t="s">
        <v>38</v>
      </c>
      <c r="B16" s="13">
        <v>860484000</v>
      </c>
      <c r="C16" s="14">
        <v>509292000</v>
      </c>
      <c r="D16" s="14">
        <v>351192000</v>
      </c>
      <c r="E16" s="13">
        <v>526721000</v>
      </c>
      <c r="F16" s="14">
        <v>259253000</v>
      </c>
      <c r="G16" s="14">
        <v>267468000</v>
      </c>
      <c r="H16" s="13">
        <v>543585000</v>
      </c>
      <c r="I16" s="14">
        <v>246616000</v>
      </c>
      <c r="J16" s="14">
        <v>296969000</v>
      </c>
      <c r="K16" s="13">
        <v>667789000</v>
      </c>
      <c r="L16" s="14">
        <v>282595000</v>
      </c>
      <c r="M16" s="14">
        <v>385193000</v>
      </c>
    </row>
    <row r="17" spans="1:13" s="11" customFormat="1">
      <c r="A17" s="12" t="s">
        <v>45</v>
      </c>
      <c r="B17" s="13">
        <v>208166000</v>
      </c>
      <c r="C17" s="14">
        <v>121663000</v>
      </c>
      <c r="D17" s="14">
        <v>86503000</v>
      </c>
      <c r="E17" s="13">
        <v>163872000</v>
      </c>
      <c r="F17" s="14">
        <v>96467000</v>
      </c>
      <c r="G17" s="14">
        <v>67405000</v>
      </c>
      <c r="H17" s="13">
        <v>101185000</v>
      </c>
      <c r="I17" s="14">
        <v>35187000</v>
      </c>
      <c r="J17" s="14">
        <v>65998000</v>
      </c>
      <c r="K17" s="13">
        <v>-3395000</v>
      </c>
      <c r="L17" s="14">
        <v>-18090000</v>
      </c>
      <c r="M17" s="14">
        <v>14694000</v>
      </c>
    </row>
    <row r="18" spans="1:13" s="11" customFormat="1">
      <c r="A18" s="12" t="s">
        <v>46</v>
      </c>
      <c r="B18" s="13">
        <v>-151633000</v>
      </c>
      <c r="C18" s="14">
        <v>-85009000</v>
      </c>
      <c r="D18" s="14">
        <v>-66624000</v>
      </c>
      <c r="E18" s="13">
        <v>-122179000</v>
      </c>
      <c r="F18" s="14">
        <v>-67422000</v>
      </c>
      <c r="G18" s="14">
        <v>-54757000</v>
      </c>
      <c r="H18" s="13">
        <v>-116577000</v>
      </c>
      <c r="I18" s="14">
        <v>-53779000</v>
      </c>
      <c r="J18" s="14">
        <v>-62798000</v>
      </c>
      <c r="K18" s="13">
        <v>17410000</v>
      </c>
      <c r="L18" s="14">
        <v>80482000</v>
      </c>
      <c r="M18" s="14">
        <v>-63071000</v>
      </c>
    </row>
    <row r="19" spans="1:13" s="11" customFormat="1">
      <c r="A19" s="12"/>
      <c r="B19" s="13" t="s">
        <v>40</v>
      </c>
      <c r="C19" s="14" t="s">
        <v>40</v>
      </c>
      <c r="D19" s="14" t="s">
        <v>40</v>
      </c>
      <c r="E19" s="13" t="s">
        <v>40</v>
      </c>
      <c r="F19" s="14" t="s">
        <v>40</v>
      </c>
      <c r="G19" s="14" t="s">
        <v>40</v>
      </c>
      <c r="H19" s="13"/>
      <c r="I19" s="14"/>
      <c r="J19" s="14"/>
      <c r="K19" s="13"/>
      <c r="L19" s="14"/>
      <c r="M19" s="14"/>
    </row>
    <row r="20" spans="1:13" s="11" customFormat="1">
      <c r="A20" s="16" t="s">
        <v>41</v>
      </c>
      <c r="B20" s="13">
        <v>1258667000</v>
      </c>
      <c r="C20" s="14">
        <v>720184000</v>
      </c>
      <c r="D20" s="14">
        <v>538483000</v>
      </c>
      <c r="E20" s="13">
        <v>908893000</v>
      </c>
      <c r="F20" s="14">
        <v>440668000</v>
      </c>
      <c r="G20" s="14">
        <v>468225000</v>
      </c>
      <c r="H20" s="13">
        <v>893914000</v>
      </c>
      <c r="I20" s="14">
        <v>403776000</v>
      </c>
      <c r="J20" s="14">
        <v>490138000</v>
      </c>
      <c r="K20" s="13">
        <v>1059267000</v>
      </c>
      <c r="L20" s="14">
        <v>443575000</v>
      </c>
      <c r="M20" s="14">
        <v>615691000</v>
      </c>
    </row>
    <row r="21" spans="1:13" s="11" customFormat="1">
      <c r="A21" s="16" t="s">
        <v>47</v>
      </c>
      <c r="B21" s="13">
        <v>547806000</v>
      </c>
      <c r="C21" s="14">
        <v>285303000</v>
      </c>
      <c r="D21" s="14">
        <v>262503000</v>
      </c>
      <c r="E21" s="13">
        <v>453570000</v>
      </c>
      <c r="F21" s="14">
        <v>253565000</v>
      </c>
      <c r="G21" s="14">
        <v>200005000</v>
      </c>
      <c r="H21" s="13">
        <v>388587000</v>
      </c>
      <c r="I21" s="14">
        <v>205192000</v>
      </c>
      <c r="J21" s="14">
        <v>183395000</v>
      </c>
      <c r="K21" s="13">
        <v>235785000</v>
      </c>
      <c r="L21" s="14">
        <v>49470000</v>
      </c>
      <c r="M21" s="14">
        <v>186415000</v>
      </c>
    </row>
    <row r="22" spans="1:13" s="11" customFormat="1">
      <c r="A22" s="16" t="s">
        <v>46</v>
      </c>
      <c r="B22" s="13">
        <v>-151633000</v>
      </c>
      <c r="C22" s="14">
        <v>-85009000</v>
      </c>
      <c r="D22" s="14">
        <v>-66624000</v>
      </c>
      <c r="E22" s="13">
        <v>-122179000</v>
      </c>
      <c r="F22" s="14">
        <v>-67422000</v>
      </c>
      <c r="G22" s="14">
        <v>-54757000</v>
      </c>
      <c r="H22" s="13">
        <v>-116577000</v>
      </c>
      <c r="I22" s="14">
        <v>-53779000</v>
      </c>
      <c r="J22" s="14">
        <v>-62798000</v>
      </c>
      <c r="K22" s="13">
        <v>17410000</v>
      </c>
      <c r="L22" s="14">
        <v>80379000</v>
      </c>
      <c r="M22" s="14">
        <v>-63000000</v>
      </c>
    </row>
    <row r="23" spans="1:13" s="11" customFormat="1">
      <c r="A23" s="12"/>
      <c r="B23" s="13" t="s">
        <v>40</v>
      </c>
      <c r="C23" s="14" t="s">
        <v>40</v>
      </c>
      <c r="D23" s="14" t="s">
        <v>40</v>
      </c>
      <c r="E23" s="13" t="s">
        <v>40</v>
      </c>
      <c r="F23" s="14" t="s">
        <v>40</v>
      </c>
      <c r="G23" s="14" t="s">
        <v>40</v>
      </c>
      <c r="H23" s="13"/>
      <c r="I23" s="14"/>
      <c r="J23" s="14"/>
      <c r="K23" s="13"/>
      <c r="L23" s="14"/>
      <c r="M23" s="14"/>
    </row>
    <row r="24" spans="1:13" s="11" customFormat="1">
      <c r="A24" s="18" t="s">
        <v>48</v>
      </c>
      <c r="B24" s="21">
        <v>0.92510000000000003</v>
      </c>
      <c r="C24" s="22">
        <v>0.92910000000000004</v>
      </c>
      <c r="D24" s="22">
        <v>0.92059999999999997</v>
      </c>
      <c r="E24" s="21">
        <v>0.93630000000000002</v>
      </c>
      <c r="F24" s="22">
        <v>0.93259999999999998</v>
      </c>
      <c r="G24" s="22">
        <v>0.94010000000000005</v>
      </c>
      <c r="H24" s="21">
        <v>0.9375</v>
      </c>
      <c r="I24" s="22">
        <v>0.93410000000000004</v>
      </c>
      <c r="J24" s="22">
        <v>0.94120000000000004</v>
      </c>
      <c r="K24" s="21">
        <v>0.97555643671495451</v>
      </c>
      <c r="L24" s="22">
        <v>0.98844937251591725</v>
      </c>
      <c r="M24" s="22">
        <v>0.96265662460032764</v>
      </c>
    </row>
    <row r="25" spans="1:13" s="11" customFormat="1">
      <c r="A25" s="8"/>
      <c r="B25" s="21" t="s">
        <v>40</v>
      </c>
      <c r="C25" s="22" t="s">
        <v>40</v>
      </c>
      <c r="D25" s="22" t="s">
        <v>40</v>
      </c>
      <c r="E25" s="21" t="s">
        <v>40</v>
      </c>
      <c r="F25" s="22" t="s">
        <v>40</v>
      </c>
      <c r="G25" s="22" t="s">
        <v>40</v>
      </c>
      <c r="H25" s="21"/>
      <c r="I25" s="22"/>
      <c r="J25" s="22"/>
      <c r="K25" s="21"/>
      <c r="L25" s="22"/>
      <c r="M25" s="22"/>
    </row>
    <row r="26" spans="1:13" s="11" customFormat="1">
      <c r="A26" s="8" t="s">
        <v>49</v>
      </c>
      <c r="B26" s="9">
        <v>1869416000</v>
      </c>
      <c r="C26" s="10">
        <v>763770000</v>
      </c>
      <c r="D26" s="10">
        <v>1105646000</v>
      </c>
      <c r="E26" s="9">
        <v>2212245000</v>
      </c>
      <c r="F26" s="10">
        <v>994628000</v>
      </c>
      <c r="G26" s="10">
        <v>1217617000</v>
      </c>
      <c r="H26" s="9">
        <v>1803296000</v>
      </c>
      <c r="I26" s="10">
        <v>776873000</v>
      </c>
      <c r="J26" s="10">
        <v>1026423000</v>
      </c>
      <c r="K26" s="9">
        <v>1790773000</v>
      </c>
      <c r="L26" s="20">
        <v>906.44399999999996</v>
      </c>
      <c r="M26" s="20">
        <v>884.32899999999995</v>
      </c>
    </row>
    <row r="27" spans="1:13" s="11" customFormat="1">
      <c r="A27" s="8" t="s">
        <v>50</v>
      </c>
      <c r="B27" s="9">
        <v>792603000</v>
      </c>
      <c r="C27" s="10">
        <v>79992000</v>
      </c>
      <c r="D27" s="10">
        <v>712611000</v>
      </c>
      <c r="E27" s="9">
        <v>1500749000</v>
      </c>
      <c r="F27" s="10">
        <v>566569000</v>
      </c>
      <c r="G27" s="10">
        <v>934180000</v>
      </c>
      <c r="H27" s="9">
        <v>1161687000</v>
      </c>
      <c r="I27" s="10">
        <v>669566000</v>
      </c>
      <c r="J27" s="10">
        <v>492121000</v>
      </c>
      <c r="K27" s="9">
        <v>1172463000</v>
      </c>
      <c r="L27" s="20">
        <v>603.53</v>
      </c>
      <c r="M27" s="20">
        <v>568.93200000000002</v>
      </c>
    </row>
    <row r="28" spans="1:13" s="11" customFormat="1">
      <c r="A28" s="15"/>
      <c r="B28" s="19" t="s">
        <v>40</v>
      </c>
      <c r="C28" s="20" t="s">
        <v>40</v>
      </c>
      <c r="D28" s="20" t="s">
        <v>40</v>
      </c>
      <c r="E28" s="19" t="s">
        <v>40</v>
      </c>
      <c r="F28" s="20" t="s">
        <v>40</v>
      </c>
      <c r="G28" s="20" t="s">
        <v>40</v>
      </c>
      <c r="H28" s="19"/>
      <c r="I28" s="20"/>
      <c r="J28" s="20"/>
      <c r="K28" s="19"/>
      <c r="L28" s="20"/>
      <c r="M28" s="20"/>
    </row>
    <row r="29" spans="1:13" s="11" customFormat="1">
      <c r="A29" s="18" t="s">
        <v>51</v>
      </c>
      <c r="B29" s="476">
        <v>9440982000</v>
      </c>
      <c r="C29" s="477">
        <v>9440982000</v>
      </c>
      <c r="D29" s="10">
        <v>8076971000</v>
      </c>
      <c r="E29" s="9">
        <v>7751776000</v>
      </c>
      <c r="F29" s="10">
        <v>7751776000</v>
      </c>
      <c r="G29" s="10">
        <v>7539157000</v>
      </c>
      <c r="H29" s="9">
        <v>7422476000</v>
      </c>
      <c r="I29" s="10">
        <v>7422477000</v>
      </c>
      <c r="J29" s="10">
        <v>7225172000</v>
      </c>
      <c r="K29" s="9">
        <v>6974774000</v>
      </c>
      <c r="L29" s="10">
        <v>6974774000</v>
      </c>
      <c r="M29" s="10">
        <v>7266669000</v>
      </c>
    </row>
    <row r="30" spans="1:13" s="11" customFormat="1">
      <c r="A30" s="18" t="s">
        <v>52</v>
      </c>
      <c r="B30" s="476">
        <v>17518569000</v>
      </c>
      <c r="C30" s="477">
        <v>17518569000</v>
      </c>
      <c r="D30" s="10">
        <v>16007631000</v>
      </c>
      <c r="E30" s="9">
        <v>16050118000</v>
      </c>
      <c r="F30" s="10">
        <v>16050118000</v>
      </c>
      <c r="G30" s="10">
        <v>15902469000</v>
      </c>
      <c r="H30" s="9">
        <v>15619749000</v>
      </c>
      <c r="I30" s="10">
        <v>15619749000</v>
      </c>
      <c r="J30" s="10">
        <v>15603990000</v>
      </c>
      <c r="K30" s="9">
        <v>15669855000</v>
      </c>
      <c r="L30" s="10">
        <v>15669949000</v>
      </c>
      <c r="M30" s="10" t="s">
        <v>53</v>
      </c>
    </row>
    <row r="31" spans="1:13" s="11" customFormat="1">
      <c r="A31" s="18" t="s">
        <v>54</v>
      </c>
      <c r="B31" s="9">
        <v>19485516000</v>
      </c>
      <c r="C31" s="10">
        <v>19485516000</v>
      </c>
      <c r="D31" s="10">
        <v>20777109000</v>
      </c>
      <c r="E31" s="9">
        <v>20076501000</v>
      </c>
      <c r="F31" s="10">
        <v>20076501000</v>
      </c>
      <c r="G31" s="10">
        <v>17861308000</v>
      </c>
      <c r="H31" s="9">
        <v>17427761000</v>
      </c>
      <c r="I31" s="10">
        <v>17427761000</v>
      </c>
      <c r="J31" s="10">
        <v>15218551000</v>
      </c>
      <c r="K31" s="9">
        <v>14958586336.934723</v>
      </c>
      <c r="L31" s="10">
        <v>14958586336.934723</v>
      </c>
      <c r="M31" s="10">
        <v>16723559978.326393</v>
      </c>
    </row>
    <row r="32" spans="1:13" s="11" customFormat="1">
      <c r="A32" s="18" t="s">
        <v>55</v>
      </c>
      <c r="B32" s="478">
        <v>2.11</v>
      </c>
      <c r="C32" s="479">
        <v>2.11</v>
      </c>
      <c r="D32" s="30">
        <v>2.4</v>
      </c>
      <c r="E32" s="29">
        <v>2.1800000000000002</v>
      </c>
      <c r="F32" s="30">
        <v>2.1800000000000002</v>
      </c>
      <c r="G32" s="30">
        <v>2.1876000000000002</v>
      </c>
      <c r="H32" s="29">
        <v>2.17</v>
      </c>
      <c r="I32" s="30">
        <v>2.17</v>
      </c>
      <c r="J32" s="30">
        <v>2.2000000000000002</v>
      </c>
      <c r="K32" s="29">
        <v>2.1800000000000002</v>
      </c>
      <c r="L32" s="30">
        <v>2.1800000000000002</v>
      </c>
      <c r="M32" s="30">
        <v>2.21</v>
      </c>
    </row>
    <row r="33" spans="1:13" s="11" customFormat="1">
      <c r="A33" s="18"/>
      <c r="B33" s="9" t="s">
        <v>40</v>
      </c>
      <c r="C33" s="10"/>
      <c r="D33" s="10" t="s">
        <v>40</v>
      </c>
      <c r="E33" s="9"/>
      <c r="F33" s="10"/>
      <c r="G33" s="10"/>
      <c r="H33" s="9"/>
      <c r="I33" s="10"/>
      <c r="J33" s="10"/>
      <c r="K33" s="9"/>
      <c r="L33" s="10"/>
      <c r="M33" s="10"/>
    </row>
    <row r="34" spans="1:13" s="11" customFormat="1">
      <c r="A34" s="18" t="s">
        <v>56</v>
      </c>
      <c r="B34" s="21">
        <v>0.19250429801181024</v>
      </c>
      <c r="C34" s="22">
        <v>0.21017902645759043</v>
      </c>
      <c r="D34" s="22">
        <v>0.186</v>
      </c>
      <c r="E34" s="21">
        <v>0.16300000000000001</v>
      </c>
      <c r="F34" s="22">
        <v>0.16400000000000001</v>
      </c>
      <c r="G34" s="22">
        <v>0.16400000000000001</v>
      </c>
      <c r="H34" s="21">
        <v>0.16200000000000001</v>
      </c>
      <c r="I34" s="22">
        <v>0.152</v>
      </c>
      <c r="J34" s="22">
        <v>0.16900000000000001</v>
      </c>
      <c r="K34" s="21">
        <v>0.17299999999999999</v>
      </c>
      <c r="L34" s="22">
        <v>0.156</v>
      </c>
      <c r="M34" s="22">
        <v>0.192</v>
      </c>
    </row>
    <row r="35" spans="1:13" s="11" customFormat="1">
      <c r="A35" s="18"/>
      <c r="B35" s="19" t="s">
        <v>40</v>
      </c>
      <c r="C35" s="20" t="s">
        <v>40</v>
      </c>
      <c r="D35" s="20" t="s">
        <v>40</v>
      </c>
      <c r="E35" s="19" t="s">
        <v>40</v>
      </c>
      <c r="F35" s="20" t="s">
        <v>40</v>
      </c>
      <c r="G35" s="20" t="s">
        <v>40</v>
      </c>
      <c r="H35" s="19"/>
      <c r="I35" s="20"/>
      <c r="J35" s="20"/>
      <c r="K35" s="19"/>
      <c r="L35" s="20"/>
      <c r="M35" s="20"/>
    </row>
    <row r="36" spans="1:13" s="11" customFormat="1">
      <c r="A36" s="23" t="s">
        <v>57</v>
      </c>
      <c r="B36" s="476">
        <v>188066000</v>
      </c>
      <c r="C36" s="24">
        <v>188066000</v>
      </c>
      <c r="D36" s="24">
        <v>185333000</v>
      </c>
      <c r="E36" s="9">
        <v>182888000</v>
      </c>
      <c r="F36" s="24">
        <v>182888000</v>
      </c>
      <c r="G36" s="24">
        <v>183670785</v>
      </c>
      <c r="H36" s="9">
        <v>183670785</v>
      </c>
      <c r="I36" s="24">
        <v>183670785</v>
      </c>
      <c r="J36" s="24">
        <v>183655815</v>
      </c>
      <c r="K36" s="9">
        <v>184162054.054795</v>
      </c>
      <c r="L36" s="24" t="s">
        <v>53</v>
      </c>
      <c r="M36" s="24">
        <v>184678024.552486</v>
      </c>
    </row>
    <row r="37" spans="1:13" s="11" customFormat="1">
      <c r="A37" s="8" t="s">
        <v>58</v>
      </c>
      <c r="B37" s="25">
        <v>8.8000000000000007</v>
      </c>
      <c r="C37" s="26">
        <v>4.8899999999999997</v>
      </c>
      <c r="D37" s="26">
        <v>3.96</v>
      </c>
      <c r="E37" s="25">
        <v>6.78</v>
      </c>
      <c r="F37" s="26">
        <v>3.43</v>
      </c>
      <c r="G37" s="26">
        <v>3.34</v>
      </c>
      <c r="H37" s="25">
        <v>6.35</v>
      </c>
      <c r="I37" s="26">
        <v>3.02</v>
      </c>
      <c r="J37" s="26">
        <v>3.32</v>
      </c>
      <c r="K37" s="25">
        <v>7.1266774240555213</v>
      </c>
      <c r="L37" s="26">
        <v>3.1249142755117516</v>
      </c>
      <c r="M37" s="26">
        <v>4.0017631485437697</v>
      </c>
    </row>
    <row r="38" spans="1:13" s="11" customFormat="1">
      <c r="A38" s="23" t="s">
        <v>59</v>
      </c>
      <c r="B38" s="9">
        <v>190728000</v>
      </c>
      <c r="C38" s="24">
        <v>190728000</v>
      </c>
      <c r="D38" s="24">
        <v>191074000</v>
      </c>
      <c r="E38" s="9">
        <v>182106000</v>
      </c>
      <c r="F38" s="24">
        <v>182106000</v>
      </c>
      <c r="G38" s="24">
        <v>183670785</v>
      </c>
      <c r="H38" s="9">
        <v>183670785</v>
      </c>
      <c r="I38" s="24">
        <v>183670785</v>
      </c>
      <c r="J38" s="24">
        <v>183655815</v>
      </c>
      <c r="K38" s="9">
        <v>183655815</v>
      </c>
      <c r="L38" s="24" t="s">
        <v>53</v>
      </c>
      <c r="M38" s="24">
        <v>183689725</v>
      </c>
    </row>
    <row r="39" spans="1:13" s="11" customFormat="1">
      <c r="A39" s="18" t="s">
        <v>60</v>
      </c>
      <c r="B39" s="25">
        <v>91.85</v>
      </c>
      <c r="C39" s="26">
        <v>91.85</v>
      </c>
      <c r="D39" s="26">
        <v>83.78</v>
      </c>
      <c r="E39" s="25">
        <v>88.14</v>
      </c>
      <c r="F39" s="26">
        <v>88.14</v>
      </c>
      <c r="G39" s="26">
        <v>86.58</v>
      </c>
      <c r="H39" s="25">
        <v>85.042000000000002</v>
      </c>
      <c r="I39" s="26">
        <v>85.04</v>
      </c>
      <c r="J39" s="26">
        <v>84.96</v>
      </c>
      <c r="K39" s="25">
        <v>85.32</v>
      </c>
      <c r="L39" s="26" t="s">
        <v>53</v>
      </c>
      <c r="M39" s="26" t="s">
        <v>53</v>
      </c>
    </row>
    <row r="40" spans="1:13" s="11" customFormat="1">
      <c r="A40" s="18" t="s">
        <v>61</v>
      </c>
      <c r="B40" s="25">
        <v>3.75</v>
      </c>
      <c r="C40" s="26">
        <v>2.25</v>
      </c>
      <c r="D40" s="28">
        <v>1.5</v>
      </c>
      <c r="E40" s="27">
        <v>3.5</v>
      </c>
      <c r="F40" s="28">
        <v>2</v>
      </c>
      <c r="G40" s="28">
        <v>1.5</v>
      </c>
      <c r="H40" s="27">
        <v>3.25</v>
      </c>
      <c r="I40" s="28">
        <v>1.75</v>
      </c>
      <c r="J40" s="26">
        <v>1.5</v>
      </c>
      <c r="K40" s="25">
        <v>3</v>
      </c>
      <c r="L40" s="26">
        <v>1.5</v>
      </c>
      <c r="M40" s="26">
        <v>1.5</v>
      </c>
    </row>
    <row r="41" spans="1:13">
      <c r="C41" s="97"/>
      <c r="D41" s="97"/>
      <c r="F41" s="411"/>
    </row>
    <row r="42" spans="1:13" ht="12.75">
      <c r="A42" s="426" t="s">
        <v>62</v>
      </c>
    </row>
    <row r="43" spans="1:13">
      <c r="A43" s="7" t="s">
        <v>63</v>
      </c>
      <c r="C43" s="474"/>
    </row>
    <row r="48" spans="1:13">
      <c r="B48" s="411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</row>
    <row r="49" spans="2:13">
      <c r="B49" s="411"/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411"/>
    </row>
    <row r="50" spans="2:13">
      <c r="B50" s="411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411"/>
    </row>
    <row r="51" spans="2:13"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</row>
    <row r="52" spans="2:13"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411"/>
    </row>
    <row r="53" spans="2:13"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</row>
    <row r="54" spans="2:13">
      <c r="B54" s="411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</row>
    <row r="55" spans="2:13">
      <c r="B55" s="411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</row>
    <row r="56" spans="2:13"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</row>
    <row r="57" spans="2:13"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</row>
    <row r="58" spans="2:13"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</row>
    <row r="59" spans="2:13">
      <c r="B59" s="411"/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</row>
    <row r="60" spans="2:13">
      <c r="B60" s="411"/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</row>
    <row r="61" spans="2:13">
      <c r="B61" s="411"/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</row>
    <row r="62" spans="2:13">
      <c r="B62" s="411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</row>
    <row r="63" spans="2:13"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</row>
    <row r="64" spans="2:13"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</row>
    <row r="65" spans="2:13"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</row>
    <row r="66" spans="2:13"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</row>
    <row r="67" spans="2:13">
      <c r="B67" s="411"/>
      <c r="C67" s="411"/>
      <c r="D67" s="411"/>
      <c r="E67" s="411"/>
      <c r="F67" s="411"/>
      <c r="G67" s="411"/>
      <c r="H67" s="411"/>
      <c r="I67" s="411"/>
      <c r="J67" s="411"/>
      <c r="K67" s="411"/>
      <c r="L67" s="411"/>
      <c r="M67" s="411"/>
    </row>
    <row r="68" spans="2:13">
      <c r="B68" s="411"/>
      <c r="C68" s="411"/>
      <c r="D68" s="411"/>
      <c r="E68" s="411"/>
      <c r="F68" s="411"/>
      <c r="G68" s="411"/>
      <c r="H68" s="411"/>
      <c r="I68" s="411"/>
      <c r="J68" s="411"/>
      <c r="K68" s="411"/>
      <c r="L68" s="411"/>
      <c r="M68" s="411"/>
    </row>
    <row r="69" spans="2:13">
      <c r="B69" s="411"/>
      <c r="C69" s="411"/>
      <c r="D69" s="411"/>
      <c r="E69" s="411"/>
      <c r="F69" s="411"/>
      <c r="G69" s="411"/>
      <c r="H69" s="411"/>
      <c r="I69" s="411"/>
      <c r="J69" s="411"/>
      <c r="K69" s="411"/>
      <c r="L69" s="411"/>
      <c r="M69" s="411"/>
    </row>
    <row r="70" spans="2:13">
      <c r="B70" s="411"/>
      <c r="C70" s="411"/>
      <c r="D70" s="411"/>
      <c r="E70" s="411"/>
      <c r="F70" s="411"/>
      <c r="G70" s="411"/>
      <c r="H70" s="411"/>
      <c r="I70" s="411"/>
      <c r="J70" s="411"/>
      <c r="K70" s="411"/>
      <c r="L70" s="411"/>
      <c r="M70" s="411"/>
    </row>
    <row r="71" spans="2:13"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1"/>
    </row>
    <row r="72" spans="2:13">
      <c r="B72" s="411"/>
      <c r="C72" s="411"/>
      <c r="D72" s="411"/>
      <c r="E72" s="411"/>
      <c r="F72" s="411"/>
      <c r="G72" s="411"/>
      <c r="H72" s="411"/>
      <c r="I72" s="411"/>
      <c r="J72" s="411"/>
      <c r="K72" s="411"/>
      <c r="L72" s="411"/>
      <c r="M72" s="411"/>
    </row>
    <row r="73" spans="2:13">
      <c r="B73" s="411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</row>
    <row r="74" spans="2:13">
      <c r="B74" s="411"/>
      <c r="C74" s="411"/>
      <c r="D74" s="411"/>
      <c r="E74" s="411"/>
      <c r="F74" s="411"/>
      <c r="G74" s="411"/>
      <c r="H74" s="411"/>
      <c r="I74" s="411"/>
      <c r="J74" s="411"/>
      <c r="K74" s="411"/>
      <c r="L74" s="411"/>
      <c r="M74" s="411"/>
    </row>
    <row r="75" spans="2:13">
      <c r="B75" s="411"/>
      <c r="C75" s="411"/>
      <c r="D75" s="411"/>
      <c r="E75" s="411"/>
      <c r="F75" s="411"/>
      <c r="G75" s="411"/>
      <c r="H75" s="411"/>
      <c r="I75" s="411"/>
      <c r="J75" s="411"/>
      <c r="K75" s="411"/>
      <c r="L75" s="411"/>
      <c r="M75" s="411"/>
    </row>
    <row r="76" spans="2:13">
      <c r="B76" s="411"/>
      <c r="C76" s="411"/>
      <c r="D76" s="411"/>
      <c r="E76" s="411"/>
      <c r="F76" s="411"/>
      <c r="G76" s="411"/>
      <c r="H76" s="411"/>
      <c r="I76" s="411"/>
      <c r="J76" s="411"/>
      <c r="K76" s="411"/>
      <c r="L76" s="411"/>
      <c r="M76" s="411"/>
    </row>
    <row r="77" spans="2:13">
      <c r="B77" s="411"/>
      <c r="C77" s="411"/>
      <c r="D77" s="411"/>
      <c r="E77" s="411"/>
      <c r="F77" s="411"/>
      <c r="G77" s="411"/>
      <c r="H77" s="411"/>
      <c r="I77" s="411"/>
      <c r="J77" s="411"/>
      <c r="K77" s="411"/>
      <c r="L77" s="411"/>
      <c r="M77" s="411"/>
    </row>
    <row r="78" spans="2:13"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</row>
    <row r="79" spans="2:13">
      <c r="B79" s="411"/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1"/>
    </row>
    <row r="80" spans="2:13">
      <c r="B80" s="411"/>
      <c r="C80" s="411"/>
      <c r="D80" s="411"/>
      <c r="E80" s="411"/>
      <c r="F80" s="411"/>
      <c r="G80" s="411"/>
      <c r="H80" s="411"/>
      <c r="I80" s="411"/>
      <c r="J80" s="411"/>
      <c r="K80" s="411"/>
      <c r="L80" s="411"/>
      <c r="M80" s="411"/>
    </row>
    <row r="81" spans="2:13">
      <c r="B81" s="411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</row>
    <row r="82" spans="2:13">
      <c r="B82" s="411"/>
      <c r="C82" s="411"/>
      <c r="D82" s="411"/>
      <c r="E82" s="411"/>
      <c r="F82" s="411"/>
      <c r="G82" s="411"/>
      <c r="H82" s="411"/>
      <c r="I82" s="411"/>
      <c r="J82" s="411"/>
      <c r="K82" s="411"/>
      <c r="L82" s="411"/>
      <c r="M82" s="411"/>
    </row>
    <row r="83" spans="2:13">
      <c r="B83" s="411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</row>
    <row r="84" spans="2:13"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1"/>
    </row>
    <row r="85" spans="2:13">
      <c r="B85" s="411"/>
      <c r="C85" s="411"/>
      <c r="D85" s="411"/>
      <c r="E85" s="411"/>
      <c r="F85" s="411"/>
      <c r="G85" s="411"/>
      <c r="H85" s="411"/>
      <c r="I85" s="411"/>
      <c r="J85" s="411"/>
      <c r="K85" s="411"/>
      <c r="L85" s="411"/>
      <c r="M85" s="411"/>
    </row>
    <row r="86" spans="2:13">
      <c r="B86" s="411"/>
      <c r="C86" s="411"/>
      <c r="D86" s="411"/>
      <c r="E86" s="411"/>
      <c r="F86" s="411"/>
      <c r="G86" s="411"/>
      <c r="H86" s="411"/>
      <c r="I86" s="411"/>
      <c r="J86" s="411"/>
      <c r="K86" s="411"/>
      <c r="L86" s="411"/>
      <c r="M86" s="411"/>
    </row>
    <row r="87" spans="2:13">
      <c r="B87" s="411"/>
      <c r="C87" s="411"/>
      <c r="D87" s="411"/>
      <c r="E87" s="411"/>
      <c r="F87" s="411"/>
      <c r="G87" s="411"/>
      <c r="H87" s="411"/>
      <c r="I87" s="411"/>
      <c r="J87" s="411"/>
      <c r="K87" s="411"/>
      <c r="L87" s="411"/>
      <c r="M87" s="411"/>
    </row>
    <row r="88" spans="2:13">
      <c r="B88" s="411"/>
      <c r="C88" s="411"/>
      <c r="D88" s="411"/>
      <c r="E88" s="411"/>
      <c r="F88" s="411"/>
      <c r="G88" s="411"/>
      <c r="H88" s="411"/>
      <c r="I88" s="411"/>
      <c r="J88" s="411"/>
      <c r="K88" s="411"/>
      <c r="L88" s="411"/>
      <c r="M88" s="411"/>
    </row>
    <row r="89" spans="2:13">
      <c r="B89" s="411"/>
      <c r="C89" s="411"/>
      <c r="D89" s="411"/>
      <c r="E89" s="411"/>
      <c r="F89" s="411"/>
      <c r="G89" s="411"/>
      <c r="H89" s="411"/>
      <c r="I89" s="411"/>
      <c r="J89" s="411"/>
      <c r="K89" s="411"/>
      <c r="L89" s="411"/>
      <c r="M89" s="411"/>
    </row>
    <row r="90" spans="2:13">
      <c r="B90" s="411"/>
      <c r="C90" s="411"/>
      <c r="D90" s="411"/>
      <c r="E90" s="411"/>
      <c r="F90" s="411"/>
      <c r="G90" s="411"/>
      <c r="H90" s="411"/>
      <c r="I90" s="411"/>
      <c r="J90" s="411"/>
      <c r="K90" s="411"/>
      <c r="L90" s="411"/>
      <c r="M90" s="411"/>
    </row>
    <row r="91" spans="2:13">
      <c r="B91" s="411"/>
      <c r="C91" s="411"/>
      <c r="D91" s="411"/>
      <c r="E91" s="411"/>
      <c r="F91" s="411"/>
      <c r="G91" s="411"/>
      <c r="H91" s="411"/>
      <c r="I91" s="411"/>
      <c r="J91" s="411"/>
      <c r="K91" s="411"/>
      <c r="L91" s="411"/>
      <c r="M91" s="411"/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86" orientation="landscape" r:id="rId1"/>
  <headerFooter>
    <oddHeader>&amp;R&amp;D  &amp;T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A3E9-049C-45F5-A055-8F5D9BFFAA42}">
  <sheetPr codeName="Sheet4">
    <tabColor rgb="FF00B050"/>
    <pageSetUpPr fitToPage="1"/>
  </sheetPr>
  <dimension ref="A1:M63"/>
  <sheetViews>
    <sheetView showGridLines="0" zoomScaleNormal="100" workbookViewId="0"/>
  </sheetViews>
  <sheetFormatPr defaultColWidth="9.28515625" defaultRowHeight="11.25"/>
  <cols>
    <col min="1" max="1" width="37.28515625" style="11" bestFit="1" customWidth="1"/>
    <col min="2" max="13" width="15.7109375" style="11" customWidth="1"/>
    <col min="14" max="16384" width="9.28515625" style="11"/>
  </cols>
  <sheetData>
    <row r="1" spans="1:13" ht="12" thickBot="1">
      <c r="A1" s="31" t="s">
        <v>64</v>
      </c>
      <c r="B1" s="304" t="s">
        <v>22</v>
      </c>
      <c r="C1" s="304" t="s">
        <v>23</v>
      </c>
      <c r="D1" s="304" t="s">
        <v>24</v>
      </c>
      <c r="E1" s="304" t="s">
        <v>25</v>
      </c>
      <c r="F1" s="304" t="s">
        <v>26</v>
      </c>
      <c r="G1" s="304" t="s">
        <v>27</v>
      </c>
      <c r="H1" s="304" t="s">
        <v>28</v>
      </c>
      <c r="I1" s="304" t="s">
        <v>29</v>
      </c>
      <c r="J1" s="304" t="s">
        <v>30</v>
      </c>
      <c r="K1" s="304" t="s">
        <v>31</v>
      </c>
      <c r="L1" s="304" t="s">
        <v>32</v>
      </c>
      <c r="M1" s="304" t="s">
        <v>33</v>
      </c>
    </row>
    <row r="2" spans="1:13" ht="12" thickTop="1">
      <c r="A2" s="32" t="s">
        <v>65</v>
      </c>
      <c r="B2" s="305"/>
      <c r="C2" s="306"/>
      <c r="D2" s="306"/>
      <c r="E2" s="305"/>
      <c r="F2" s="306"/>
      <c r="G2" s="306"/>
      <c r="H2" s="305"/>
      <c r="I2" s="306"/>
      <c r="J2" s="306"/>
      <c r="K2" s="305"/>
      <c r="L2" s="306"/>
      <c r="M2" s="306"/>
    </row>
    <row r="3" spans="1:13">
      <c r="A3" s="32" t="s">
        <v>13</v>
      </c>
      <c r="B3" s="305"/>
      <c r="C3" s="306"/>
      <c r="D3" s="306"/>
      <c r="E3" s="305"/>
      <c r="F3" s="306"/>
      <c r="G3" s="306"/>
      <c r="H3" s="305"/>
      <c r="I3" s="306"/>
      <c r="J3" s="306" t="s">
        <v>66</v>
      </c>
      <c r="K3" s="305"/>
      <c r="L3" s="306"/>
      <c r="M3" s="306"/>
    </row>
    <row r="4" spans="1:13">
      <c r="A4" s="33" t="s">
        <v>67</v>
      </c>
      <c r="B4" s="307">
        <v>2237522000</v>
      </c>
      <c r="C4" s="403">
        <v>2237522000</v>
      </c>
      <c r="D4" s="403">
        <v>1709105000</v>
      </c>
      <c r="E4" s="307">
        <v>1673762000</v>
      </c>
      <c r="F4" s="308">
        <v>1673762000</v>
      </c>
      <c r="G4" s="403">
        <v>1544289000</v>
      </c>
      <c r="H4" s="307">
        <v>1663895000</v>
      </c>
      <c r="I4" s="308">
        <v>1663894000</v>
      </c>
      <c r="J4" s="403">
        <v>1454516000</v>
      </c>
      <c r="K4" s="307">
        <v>1437894000</v>
      </c>
      <c r="L4" s="308">
        <v>1437894000</v>
      </c>
      <c r="M4" s="403">
        <v>1216144000</v>
      </c>
    </row>
    <row r="5" spans="1:13">
      <c r="A5" s="33" t="s">
        <v>68</v>
      </c>
      <c r="B5" s="307">
        <v>1958171000</v>
      </c>
      <c r="C5" s="403">
        <v>1958171000</v>
      </c>
      <c r="D5" s="403">
        <v>1869226000</v>
      </c>
      <c r="E5" s="307">
        <v>1845633000</v>
      </c>
      <c r="F5" s="308">
        <v>1845633000</v>
      </c>
      <c r="G5" s="403">
        <v>1966093000</v>
      </c>
      <c r="H5" s="307">
        <v>2001170000</v>
      </c>
      <c r="I5" s="308">
        <v>2001170000</v>
      </c>
      <c r="J5" s="403">
        <v>1878431000</v>
      </c>
      <c r="K5" s="307">
        <v>1845220000</v>
      </c>
      <c r="L5" s="308">
        <v>1845220000</v>
      </c>
      <c r="M5" s="403">
        <v>1809356000</v>
      </c>
    </row>
    <row r="6" spans="1:13">
      <c r="A6" s="33" t="s">
        <v>69</v>
      </c>
      <c r="B6" s="307">
        <v>798211000</v>
      </c>
      <c r="C6" s="403">
        <v>798211000</v>
      </c>
      <c r="D6" s="403">
        <v>961029000</v>
      </c>
      <c r="E6" s="307">
        <v>937860000</v>
      </c>
      <c r="F6" s="308">
        <v>937860000</v>
      </c>
      <c r="G6" s="403">
        <v>1026378000</v>
      </c>
      <c r="H6" s="307">
        <v>1031046000</v>
      </c>
      <c r="I6" s="308">
        <v>1031046000</v>
      </c>
      <c r="J6" s="403">
        <v>1110830000</v>
      </c>
      <c r="K6" s="307">
        <v>1139785000</v>
      </c>
      <c r="L6" s="308">
        <v>1139785000</v>
      </c>
      <c r="M6" s="403" t="s">
        <v>53</v>
      </c>
    </row>
    <row r="7" spans="1:13">
      <c r="A7" s="33" t="s">
        <v>70</v>
      </c>
      <c r="B7" s="307">
        <v>4993904000</v>
      </c>
      <c r="C7" s="403">
        <v>4993904000</v>
      </c>
      <c r="D7" s="403">
        <v>4539360000</v>
      </c>
      <c r="E7" s="307">
        <v>4457255000</v>
      </c>
      <c r="F7" s="308">
        <v>4457255000</v>
      </c>
      <c r="G7" s="403">
        <v>4536760000</v>
      </c>
      <c r="H7" s="307">
        <v>4696111000</v>
      </c>
      <c r="I7" s="308">
        <v>4696111000</v>
      </c>
      <c r="J7" s="403">
        <v>4443761000</v>
      </c>
      <c r="K7" s="307">
        <v>4422222000</v>
      </c>
      <c r="L7" s="308">
        <v>4422222000</v>
      </c>
      <c r="M7" s="403" t="s">
        <v>53</v>
      </c>
    </row>
    <row r="8" spans="1:13">
      <c r="A8" s="34" t="s">
        <v>71</v>
      </c>
      <c r="B8" s="307">
        <v>5644788000</v>
      </c>
      <c r="C8" s="404">
        <v>5644788000</v>
      </c>
      <c r="D8" s="404">
        <v>5385746000</v>
      </c>
      <c r="E8" s="307">
        <v>5292965000</v>
      </c>
      <c r="F8" s="308">
        <v>5292965000</v>
      </c>
      <c r="G8" s="404">
        <v>5122150000</v>
      </c>
      <c r="H8" s="307">
        <v>5561558000</v>
      </c>
      <c r="I8" s="308">
        <v>5561558000</v>
      </c>
      <c r="J8" s="404">
        <v>5418147000</v>
      </c>
      <c r="K8" s="307">
        <v>5261366000</v>
      </c>
      <c r="L8" s="308">
        <v>5261366000</v>
      </c>
      <c r="M8" s="404">
        <v>5427362000</v>
      </c>
    </row>
    <row r="9" spans="1:13">
      <c r="A9" s="34" t="s">
        <v>72</v>
      </c>
      <c r="B9" s="307">
        <v>2357435000</v>
      </c>
      <c r="C9" s="404">
        <v>2357435000</v>
      </c>
      <c r="D9" s="404">
        <v>2170283000</v>
      </c>
      <c r="E9" s="307">
        <v>2256816000</v>
      </c>
      <c r="F9" s="308">
        <v>2256816000</v>
      </c>
      <c r="G9" s="404">
        <v>2192387000</v>
      </c>
      <c r="H9" s="307">
        <v>2293389000</v>
      </c>
      <c r="I9" s="308">
        <v>2293389000</v>
      </c>
      <c r="J9" s="404">
        <v>2161199000</v>
      </c>
      <c r="K9" s="307">
        <v>2181934000</v>
      </c>
      <c r="L9" s="308">
        <v>2181934000</v>
      </c>
      <c r="M9" s="404">
        <v>2355341000</v>
      </c>
    </row>
    <row r="10" spans="1:13">
      <c r="A10" s="33" t="s">
        <v>73</v>
      </c>
      <c r="B10" s="309">
        <v>2.39</v>
      </c>
      <c r="C10" s="405">
        <v>2.39</v>
      </c>
      <c r="D10" s="405">
        <v>2.48</v>
      </c>
      <c r="E10" s="309">
        <v>2.35</v>
      </c>
      <c r="F10" s="310">
        <v>2.35</v>
      </c>
      <c r="G10" s="405">
        <v>2.3363</v>
      </c>
      <c r="H10" s="309">
        <v>2.4249999999999998</v>
      </c>
      <c r="I10" s="310">
        <v>2.4249999999999998</v>
      </c>
      <c r="J10" s="405">
        <v>2.5099999999999998</v>
      </c>
      <c r="K10" s="309">
        <v>2.41</v>
      </c>
      <c r="L10" s="310">
        <v>2.41</v>
      </c>
      <c r="M10" s="405">
        <v>2.3041999999999998</v>
      </c>
    </row>
    <row r="11" spans="1:13">
      <c r="A11" s="33" t="s">
        <v>49</v>
      </c>
      <c r="B11" s="307">
        <v>714417000</v>
      </c>
      <c r="C11" s="404">
        <v>397476000</v>
      </c>
      <c r="D11" s="404">
        <v>316941000</v>
      </c>
      <c r="E11" s="307">
        <v>650849000</v>
      </c>
      <c r="F11" s="308">
        <v>325329000</v>
      </c>
      <c r="G11" s="404">
        <v>325520000</v>
      </c>
      <c r="H11" s="307">
        <v>572874000</v>
      </c>
      <c r="I11" s="308">
        <v>274658000</v>
      </c>
      <c r="J11" s="404">
        <v>298216000</v>
      </c>
      <c r="K11" s="307">
        <v>521651000</v>
      </c>
      <c r="L11" s="308">
        <v>249503000</v>
      </c>
      <c r="M11" s="404">
        <v>272147000</v>
      </c>
    </row>
    <row r="12" spans="1:13">
      <c r="A12" s="33" t="s">
        <v>74</v>
      </c>
      <c r="B12" s="307">
        <v>26454000</v>
      </c>
      <c r="C12" s="404">
        <v>35399000</v>
      </c>
      <c r="D12" s="404">
        <v>-8945000</v>
      </c>
      <c r="E12" s="307">
        <v>-5151000</v>
      </c>
      <c r="F12" s="308">
        <v>-17021000</v>
      </c>
      <c r="G12" s="404">
        <v>11870000</v>
      </c>
      <c r="H12" s="307">
        <v>49710000</v>
      </c>
      <c r="I12" s="308">
        <v>64402000</v>
      </c>
      <c r="J12" s="404">
        <v>-14692000</v>
      </c>
      <c r="K12" s="307">
        <v>-31101000</v>
      </c>
      <c r="L12" s="308">
        <v>226000</v>
      </c>
      <c r="M12" s="404">
        <v>-31328000</v>
      </c>
    </row>
    <row r="13" spans="1:13">
      <c r="A13" s="33" t="s">
        <v>50</v>
      </c>
      <c r="B13" s="307">
        <v>662853000</v>
      </c>
      <c r="C13" s="404">
        <v>330996000</v>
      </c>
      <c r="D13" s="404">
        <v>331857000</v>
      </c>
      <c r="E13" s="307">
        <v>666452000</v>
      </c>
      <c r="F13" s="308">
        <v>354794000</v>
      </c>
      <c r="G13" s="404">
        <v>311658000</v>
      </c>
      <c r="H13" s="307">
        <v>506071000</v>
      </c>
      <c r="I13" s="308">
        <v>181059000</v>
      </c>
      <c r="J13" s="404">
        <v>325012000</v>
      </c>
      <c r="K13" s="307">
        <v>578193000</v>
      </c>
      <c r="L13" s="308">
        <v>253610000</v>
      </c>
      <c r="M13" s="404">
        <v>324583000</v>
      </c>
    </row>
    <row r="14" spans="1:13">
      <c r="A14" s="33"/>
      <c r="B14" s="305" t="s">
        <v>40</v>
      </c>
      <c r="C14" s="406" t="s">
        <v>40</v>
      </c>
      <c r="D14" s="406" t="s">
        <v>40</v>
      </c>
      <c r="E14" s="305" t="s">
        <v>40</v>
      </c>
      <c r="F14" s="311" t="s">
        <v>40</v>
      </c>
      <c r="G14" s="406" t="s">
        <v>40</v>
      </c>
      <c r="H14" s="305"/>
      <c r="I14" s="311"/>
      <c r="J14" s="406"/>
      <c r="K14" s="305"/>
      <c r="L14" s="311"/>
      <c r="M14" s="406"/>
    </row>
    <row r="15" spans="1:13">
      <c r="A15" s="32" t="s">
        <v>15</v>
      </c>
      <c r="B15" s="305" t="s">
        <v>40</v>
      </c>
      <c r="C15" s="406" t="s">
        <v>40</v>
      </c>
      <c r="D15" s="406" t="s">
        <v>40</v>
      </c>
      <c r="E15" s="305" t="s">
        <v>40</v>
      </c>
      <c r="F15" s="311" t="s">
        <v>40</v>
      </c>
      <c r="G15" s="406" t="s">
        <v>40</v>
      </c>
      <c r="H15" s="305"/>
      <c r="I15" s="311"/>
      <c r="J15" s="406"/>
      <c r="K15" s="305"/>
      <c r="L15" s="311"/>
      <c r="M15" s="406"/>
    </row>
    <row r="16" spans="1:13">
      <c r="A16" s="33" t="s">
        <v>67</v>
      </c>
      <c r="B16" s="307">
        <v>3201779000</v>
      </c>
      <c r="C16" s="403">
        <v>3201779000</v>
      </c>
      <c r="D16" s="403">
        <v>1931362000</v>
      </c>
      <c r="E16" s="307">
        <v>2042334000</v>
      </c>
      <c r="F16" s="308">
        <v>2042334000</v>
      </c>
      <c r="G16" s="403">
        <v>1860800000</v>
      </c>
      <c r="H16" s="307">
        <v>1836297000</v>
      </c>
      <c r="I16" s="308">
        <v>1836297000</v>
      </c>
      <c r="J16" s="403">
        <v>1796951000</v>
      </c>
      <c r="K16" s="307">
        <v>1866353000</v>
      </c>
      <c r="L16" s="308">
        <v>1866353000</v>
      </c>
      <c r="M16" s="403">
        <v>1931440000</v>
      </c>
    </row>
    <row r="17" spans="1:13">
      <c r="A17" s="33" t="s">
        <v>68</v>
      </c>
      <c r="B17" s="307">
        <v>117717000</v>
      </c>
      <c r="C17" s="403">
        <v>117717000</v>
      </c>
      <c r="D17" s="403">
        <v>103098000</v>
      </c>
      <c r="E17" s="307">
        <v>95674000</v>
      </c>
      <c r="F17" s="308">
        <v>95674000</v>
      </c>
      <c r="G17" s="403">
        <v>89162000</v>
      </c>
      <c r="H17" s="307">
        <v>73795000</v>
      </c>
      <c r="I17" s="308">
        <v>73795000</v>
      </c>
      <c r="J17" s="403">
        <v>73381000</v>
      </c>
      <c r="K17" s="307">
        <v>74010000</v>
      </c>
      <c r="L17" s="308">
        <v>74010000</v>
      </c>
      <c r="M17" s="403" t="s">
        <v>53</v>
      </c>
    </row>
    <row r="18" spans="1:13">
      <c r="A18" s="33" t="s">
        <v>69</v>
      </c>
      <c r="B18" s="307">
        <v>53708000</v>
      </c>
      <c r="C18" s="403">
        <v>53708000</v>
      </c>
      <c r="D18" s="403">
        <v>36897000</v>
      </c>
      <c r="E18" s="307">
        <v>31733000</v>
      </c>
      <c r="F18" s="308">
        <v>31733000</v>
      </c>
      <c r="G18" s="403">
        <v>39933000</v>
      </c>
      <c r="H18" s="307">
        <v>38363000</v>
      </c>
      <c r="I18" s="308">
        <v>38363000</v>
      </c>
      <c r="J18" s="403">
        <v>37786000</v>
      </c>
      <c r="K18" s="307">
        <v>40480000</v>
      </c>
      <c r="L18" s="308">
        <v>40480000</v>
      </c>
      <c r="M18" s="403" t="s">
        <v>53</v>
      </c>
    </row>
    <row r="19" spans="1:13">
      <c r="A19" s="33" t="s">
        <v>70</v>
      </c>
      <c r="B19" s="307">
        <v>3373204000</v>
      </c>
      <c r="C19" s="403">
        <v>3373204000</v>
      </c>
      <c r="D19" s="403">
        <v>2071357000</v>
      </c>
      <c r="E19" s="307">
        <v>2169741000</v>
      </c>
      <c r="F19" s="308">
        <v>2169741000</v>
      </c>
      <c r="G19" s="403">
        <v>1989895000</v>
      </c>
      <c r="H19" s="307">
        <v>1948455000</v>
      </c>
      <c r="I19" s="308">
        <v>1948455000</v>
      </c>
      <c r="J19" s="403">
        <v>1908090000</v>
      </c>
      <c r="K19" s="307">
        <v>1980903000</v>
      </c>
      <c r="L19" s="308">
        <v>1980903000</v>
      </c>
      <c r="M19" s="403" t="s">
        <v>53</v>
      </c>
    </row>
    <row r="20" spans="1:13">
      <c r="A20" s="34" t="s">
        <v>71</v>
      </c>
      <c r="B20" s="307">
        <v>2569436000</v>
      </c>
      <c r="C20" s="403">
        <v>2569436000</v>
      </c>
      <c r="D20" s="403">
        <v>1955067000</v>
      </c>
      <c r="E20" s="307">
        <v>1972560000</v>
      </c>
      <c r="F20" s="308">
        <v>1972560000</v>
      </c>
      <c r="G20" s="403">
        <v>1917055000</v>
      </c>
      <c r="H20" s="307">
        <v>1777918000</v>
      </c>
      <c r="I20" s="308">
        <v>1777918000</v>
      </c>
      <c r="J20" s="403">
        <v>1905447000</v>
      </c>
      <c r="K20" s="307">
        <v>1833021000</v>
      </c>
      <c r="L20" s="308">
        <v>1833021000</v>
      </c>
      <c r="M20" s="403">
        <v>1934732000</v>
      </c>
    </row>
    <row r="21" spans="1:13">
      <c r="A21" s="34" t="s">
        <v>72</v>
      </c>
      <c r="B21" s="307">
        <v>1422609000</v>
      </c>
      <c r="C21" s="403">
        <v>1422609000</v>
      </c>
      <c r="D21" s="403">
        <v>1047758000</v>
      </c>
      <c r="E21" s="307">
        <v>1031718000</v>
      </c>
      <c r="F21" s="308">
        <v>1031718000</v>
      </c>
      <c r="G21" s="403">
        <v>1045304000</v>
      </c>
      <c r="H21" s="307">
        <v>963560000</v>
      </c>
      <c r="I21" s="308">
        <v>963560000</v>
      </c>
      <c r="J21" s="403">
        <v>1066510000</v>
      </c>
      <c r="K21" s="307">
        <v>1015880000</v>
      </c>
      <c r="L21" s="308">
        <v>1015880000</v>
      </c>
      <c r="M21" s="403">
        <v>1079447000</v>
      </c>
    </row>
    <row r="22" spans="1:13">
      <c r="A22" s="33" t="s">
        <v>73</v>
      </c>
      <c r="B22" s="309">
        <v>1.81</v>
      </c>
      <c r="C22" s="405">
        <v>1.81</v>
      </c>
      <c r="D22" s="405">
        <v>1.87</v>
      </c>
      <c r="E22" s="309">
        <v>1.91</v>
      </c>
      <c r="F22" s="310">
        <v>1.91</v>
      </c>
      <c r="G22" s="405">
        <v>1.8340000000000001</v>
      </c>
      <c r="H22" s="309">
        <v>1.8452</v>
      </c>
      <c r="I22" s="310">
        <v>1.8452</v>
      </c>
      <c r="J22" s="405">
        <v>1.7866</v>
      </c>
      <c r="K22" s="309">
        <v>1.8043</v>
      </c>
      <c r="L22" s="310">
        <v>1.8043</v>
      </c>
      <c r="M22" s="405">
        <v>1.7923</v>
      </c>
    </row>
    <row r="23" spans="1:13">
      <c r="A23" s="33" t="s">
        <v>49</v>
      </c>
      <c r="B23" s="307">
        <v>230335000</v>
      </c>
      <c r="C23" s="404">
        <v>120722000</v>
      </c>
      <c r="D23" s="404">
        <v>109613000</v>
      </c>
      <c r="E23" s="307">
        <v>228992000</v>
      </c>
      <c r="F23" s="308">
        <v>90550000</v>
      </c>
      <c r="G23" s="404">
        <v>138442000</v>
      </c>
      <c r="H23" s="307">
        <v>158121000</v>
      </c>
      <c r="I23" s="308">
        <v>86002000</v>
      </c>
      <c r="J23" s="404">
        <v>72119000</v>
      </c>
      <c r="K23" s="307">
        <v>98965000</v>
      </c>
      <c r="L23" s="308">
        <v>40799000</v>
      </c>
      <c r="M23" s="404">
        <v>65165000</v>
      </c>
    </row>
    <row r="24" spans="1:13">
      <c r="A24" s="33" t="s">
        <v>74</v>
      </c>
      <c r="B24" s="307">
        <v>31840000</v>
      </c>
      <c r="C24" s="404">
        <v>12589000</v>
      </c>
      <c r="D24" s="404">
        <v>19251000</v>
      </c>
      <c r="E24" s="307">
        <v>18286000</v>
      </c>
      <c r="F24" s="308">
        <v>-41081000</v>
      </c>
      <c r="G24" s="404">
        <v>59367000</v>
      </c>
      <c r="H24" s="307">
        <v>72823000</v>
      </c>
      <c r="I24" s="308">
        <v>37379000</v>
      </c>
      <c r="J24" s="404">
        <v>35444000</v>
      </c>
      <c r="K24" s="307">
        <v>-50090000</v>
      </c>
      <c r="L24" s="308">
        <v>-30064000</v>
      </c>
      <c r="M24" s="404">
        <v>-17822000</v>
      </c>
    </row>
    <row r="25" spans="1:13">
      <c r="A25" s="33" t="s">
        <v>50</v>
      </c>
      <c r="B25" s="307">
        <v>176938000</v>
      </c>
      <c r="C25" s="404">
        <v>102333000</v>
      </c>
      <c r="D25" s="404">
        <v>74605000</v>
      </c>
      <c r="E25" s="307">
        <v>199806000</v>
      </c>
      <c r="F25" s="308">
        <v>157657000</v>
      </c>
      <c r="G25" s="404">
        <v>42149000</v>
      </c>
      <c r="H25" s="307">
        <v>38654000</v>
      </c>
      <c r="I25" s="308">
        <v>23764000</v>
      </c>
      <c r="J25" s="404">
        <v>14890000</v>
      </c>
      <c r="K25" s="307">
        <v>173404000</v>
      </c>
      <c r="L25" s="308">
        <v>84899000</v>
      </c>
      <c r="M25" s="404">
        <v>91648000</v>
      </c>
    </row>
    <row r="26" spans="1:13">
      <c r="A26" s="35"/>
      <c r="B26" s="305" t="s">
        <v>40</v>
      </c>
      <c r="C26" s="406" t="s">
        <v>40</v>
      </c>
      <c r="D26" s="406" t="s">
        <v>40</v>
      </c>
      <c r="E26" s="305" t="s">
        <v>40</v>
      </c>
      <c r="F26" s="311" t="s">
        <v>40</v>
      </c>
      <c r="G26" s="406" t="s">
        <v>40</v>
      </c>
      <c r="H26" s="305"/>
      <c r="I26" s="311"/>
      <c r="J26" s="406"/>
      <c r="K26" s="305"/>
      <c r="L26" s="311"/>
      <c r="M26" s="406"/>
    </row>
    <row r="27" spans="1:13">
      <c r="A27" s="32" t="s">
        <v>17</v>
      </c>
      <c r="B27" s="305" t="s">
        <v>40</v>
      </c>
      <c r="C27" s="406" t="s">
        <v>40</v>
      </c>
      <c r="D27" s="406" t="s">
        <v>40</v>
      </c>
      <c r="E27" s="305" t="s">
        <v>40</v>
      </c>
      <c r="F27" s="311" t="s">
        <v>40</v>
      </c>
      <c r="G27" s="406" t="s">
        <v>40</v>
      </c>
      <c r="H27" s="305"/>
      <c r="I27" s="311"/>
      <c r="J27" s="406"/>
      <c r="K27" s="305"/>
      <c r="L27" s="311"/>
      <c r="M27" s="406"/>
    </row>
    <row r="28" spans="1:13">
      <c r="A28" s="33" t="s">
        <v>67</v>
      </c>
      <c r="B28" s="307">
        <v>4920684000</v>
      </c>
      <c r="C28" s="403">
        <v>4920684000</v>
      </c>
      <c r="D28" s="403">
        <v>3999945000</v>
      </c>
      <c r="E28" s="307">
        <v>4275177000</v>
      </c>
      <c r="F28" s="308">
        <v>4275177000</v>
      </c>
      <c r="G28" s="403">
        <v>4188141000</v>
      </c>
      <c r="H28" s="307">
        <v>4110835000</v>
      </c>
      <c r="I28" s="308">
        <v>4110835000</v>
      </c>
      <c r="J28" s="403">
        <v>4296141000</v>
      </c>
      <c r="K28" s="307">
        <v>4242220000</v>
      </c>
      <c r="L28" s="308">
        <v>4242220000</v>
      </c>
      <c r="M28" s="403">
        <v>4339031000</v>
      </c>
    </row>
    <row r="29" spans="1:13">
      <c r="A29" s="33" t="s">
        <v>68</v>
      </c>
      <c r="B29" s="307">
        <v>5020555000</v>
      </c>
      <c r="C29" s="404">
        <v>5020555000</v>
      </c>
      <c r="D29" s="404">
        <v>4836965000</v>
      </c>
      <c r="E29" s="307">
        <v>5238305000</v>
      </c>
      <c r="F29" s="308">
        <v>5238305000</v>
      </c>
      <c r="G29" s="404">
        <v>5126218000</v>
      </c>
      <c r="H29" s="307">
        <v>4936057000</v>
      </c>
      <c r="I29" s="308">
        <v>4936057000</v>
      </c>
      <c r="J29" s="404">
        <v>5140748000</v>
      </c>
      <c r="K29" s="307">
        <v>5453307000</v>
      </c>
      <c r="L29" s="308">
        <v>5453307000</v>
      </c>
      <c r="M29" s="404" t="s">
        <v>53</v>
      </c>
    </row>
    <row r="30" spans="1:13">
      <c r="A30" s="33" t="s">
        <v>69</v>
      </c>
      <c r="B30" s="307">
        <v>133251000</v>
      </c>
      <c r="C30" s="403">
        <v>133251000</v>
      </c>
      <c r="D30" s="403">
        <v>127719000</v>
      </c>
      <c r="E30" s="307">
        <v>153234000</v>
      </c>
      <c r="F30" s="308">
        <v>153234000</v>
      </c>
      <c r="G30" s="403">
        <v>119238000</v>
      </c>
      <c r="H30" s="307">
        <v>119998000</v>
      </c>
      <c r="I30" s="308">
        <v>119998000</v>
      </c>
      <c r="J30" s="403">
        <v>140923000</v>
      </c>
      <c r="K30" s="307">
        <v>145624000</v>
      </c>
      <c r="L30" s="308">
        <v>145624000</v>
      </c>
      <c r="M30" s="403" t="s">
        <v>53</v>
      </c>
    </row>
    <row r="31" spans="1:13">
      <c r="A31" s="33" t="s">
        <v>70</v>
      </c>
      <c r="B31" s="307">
        <v>10074490000</v>
      </c>
      <c r="C31" s="403">
        <v>10074490000</v>
      </c>
      <c r="D31" s="403">
        <v>8964629000</v>
      </c>
      <c r="E31" s="307">
        <v>9666716000</v>
      </c>
      <c r="F31" s="308">
        <v>9666716000</v>
      </c>
      <c r="G31" s="403">
        <v>9433597000</v>
      </c>
      <c r="H31" s="307">
        <v>9166890000</v>
      </c>
      <c r="I31" s="308">
        <v>9166890000</v>
      </c>
      <c r="J31" s="403">
        <v>9577682000</v>
      </c>
      <c r="K31" s="307">
        <v>9841153000</v>
      </c>
      <c r="L31" s="308">
        <v>9841153000</v>
      </c>
      <c r="M31" s="403" t="s">
        <v>53</v>
      </c>
    </row>
    <row r="32" spans="1:13">
      <c r="A32" s="34" t="s">
        <v>71</v>
      </c>
      <c r="B32" s="307">
        <v>11075416000</v>
      </c>
      <c r="C32" s="403">
        <v>11075416000</v>
      </c>
      <c r="D32" s="403">
        <v>11984416000</v>
      </c>
      <c r="E32" s="307">
        <v>12406876000</v>
      </c>
      <c r="F32" s="308">
        <v>12406876000</v>
      </c>
      <c r="G32" s="403">
        <v>10254338000</v>
      </c>
      <c r="H32" s="307">
        <v>10006308000</v>
      </c>
      <c r="I32" s="308">
        <v>10006308000</v>
      </c>
      <c r="J32" s="403">
        <v>7957980000</v>
      </c>
      <c r="K32" s="307">
        <v>7854995000</v>
      </c>
      <c r="L32" s="308">
        <v>7854995000</v>
      </c>
      <c r="M32" s="403">
        <v>9004030000</v>
      </c>
    </row>
    <row r="33" spans="1:13">
      <c r="A33" s="34" t="s">
        <v>72</v>
      </c>
      <c r="B33" s="307">
        <v>4581365000</v>
      </c>
      <c r="C33" s="403">
        <v>4581365000</v>
      </c>
      <c r="D33" s="403">
        <v>4120048000</v>
      </c>
      <c r="E33" s="307">
        <v>4252615000</v>
      </c>
      <c r="F33" s="308">
        <v>4252615000</v>
      </c>
      <c r="G33" s="403">
        <v>3748451000</v>
      </c>
      <c r="H33" s="307">
        <v>3560667000</v>
      </c>
      <c r="I33" s="308">
        <v>3560667000</v>
      </c>
      <c r="J33" s="403">
        <v>3701567000</v>
      </c>
      <c r="K33" s="307">
        <v>3741279000</v>
      </c>
      <c r="L33" s="308">
        <v>3741279000</v>
      </c>
      <c r="M33" s="403">
        <v>3609095000</v>
      </c>
    </row>
    <row r="34" spans="1:13">
      <c r="A34" s="33" t="s">
        <v>73</v>
      </c>
      <c r="B34" s="309">
        <v>2.42</v>
      </c>
      <c r="C34" s="405">
        <v>2.42</v>
      </c>
      <c r="D34" s="405">
        <v>2.91</v>
      </c>
      <c r="E34" s="309">
        <v>2.92</v>
      </c>
      <c r="F34" s="310">
        <v>2.92</v>
      </c>
      <c r="G34" s="405">
        <v>2.7355999999999998</v>
      </c>
      <c r="H34" s="309">
        <v>2.8102</v>
      </c>
      <c r="I34" s="310">
        <v>2.8102</v>
      </c>
      <c r="J34" s="405">
        <v>2.1497999999999999</v>
      </c>
      <c r="K34" s="309">
        <v>2.0994999999999999</v>
      </c>
      <c r="L34" s="310">
        <v>2.0994999999999999</v>
      </c>
      <c r="M34" s="405">
        <v>2.4948000000000001</v>
      </c>
    </row>
    <row r="35" spans="1:13">
      <c r="A35" s="33" t="s">
        <v>49</v>
      </c>
      <c r="B35" s="307">
        <v>899109000</v>
      </c>
      <c r="C35" s="404">
        <v>236967000</v>
      </c>
      <c r="D35" s="404">
        <v>662142000</v>
      </c>
      <c r="E35" s="307">
        <v>1285560000</v>
      </c>
      <c r="F35" s="308">
        <v>535583000</v>
      </c>
      <c r="G35" s="404">
        <v>749977000</v>
      </c>
      <c r="H35" s="307">
        <v>1127437000</v>
      </c>
      <c r="I35" s="308">
        <v>415752000</v>
      </c>
      <c r="J35" s="404">
        <v>711685000</v>
      </c>
      <c r="K35" s="307">
        <v>1261379000</v>
      </c>
      <c r="L35" s="308">
        <v>645352000</v>
      </c>
      <c r="M35" s="404">
        <v>609027000</v>
      </c>
    </row>
    <row r="36" spans="1:13">
      <c r="A36" s="33" t="s">
        <v>74</v>
      </c>
      <c r="B36" s="307">
        <v>541091000</v>
      </c>
      <c r="C36" s="404">
        <v>339898000</v>
      </c>
      <c r="D36" s="404">
        <v>201193000</v>
      </c>
      <c r="E36" s="307">
        <v>360727000</v>
      </c>
      <c r="F36" s="308">
        <v>280913000</v>
      </c>
      <c r="G36" s="404">
        <v>79814000</v>
      </c>
      <c r="H36" s="307">
        <v>187273000</v>
      </c>
      <c r="I36" s="308">
        <v>-96990000</v>
      </c>
      <c r="J36" s="404">
        <v>284263000</v>
      </c>
      <c r="K36" s="307">
        <v>391094000</v>
      </c>
      <c r="L36" s="308">
        <v>171464000</v>
      </c>
      <c r="M36" s="404">
        <v>217426000</v>
      </c>
    </row>
    <row r="37" spans="1:13">
      <c r="A37" s="33" t="s">
        <v>50</v>
      </c>
      <c r="B37" s="307">
        <v>-47621000</v>
      </c>
      <c r="C37" s="404">
        <v>-356960000</v>
      </c>
      <c r="D37" s="404">
        <v>309339000</v>
      </c>
      <c r="E37" s="307">
        <v>660411000</v>
      </c>
      <c r="F37" s="308">
        <v>46745000</v>
      </c>
      <c r="G37" s="404">
        <v>613666000</v>
      </c>
      <c r="H37" s="307">
        <v>800737000</v>
      </c>
      <c r="I37" s="308">
        <v>586513000</v>
      </c>
      <c r="J37" s="404">
        <v>214224000</v>
      </c>
      <c r="K37" s="307">
        <v>576964000</v>
      </c>
      <c r="L37" s="308">
        <v>345288000</v>
      </c>
      <c r="M37" s="404">
        <v>228531000</v>
      </c>
    </row>
    <row r="38" spans="1:13">
      <c r="A38" s="33"/>
      <c r="B38" s="305" t="s">
        <v>40</v>
      </c>
      <c r="C38" s="406" t="s">
        <v>40</v>
      </c>
      <c r="D38" s="406" t="s">
        <v>40</v>
      </c>
      <c r="E38" s="305" t="s">
        <v>40</v>
      </c>
      <c r="F38" s="311" t="s">
        <v>40</v>
      </c>
      <c r="G38" s="406" t="s">
        <v>40</v>
      </c>
      <c r="H38" s="305"/>
      <c r="I38" s="311"/>
      <c r="J38" s="406"/>
      <c r="K38" s="305"/>
      <c r="L38" s="311"/>
      <c r="M38" s="406"/>
    </row>
    <row r="39" spans="1:13">
      <c r="A39" s="32" t="s">
        <v>19</v>
      </c>
      <c r="B39" s="305" t="s">
        <v>40</v>
      </c>
      <c r="C39" s="406" t="s">
        <v>40</v>
      </c>
      <c r="D39" s="406" t="s">
        <v>40</v>
      </c>
      <c r="E39" s="305" t="s">
        <v>40</v>
      </c>
      <c r="F39" s="311" t="s">
        <v>40</v>
      </c>
      <c r="G39" s="406" t="s">
        <v>40</v>
      </c>
      <c r="H39" s="305"/>
      <c r="I39" s="311"/>
      <c r="J39" s="406"/>
      <c r="K39" s="305"/>
      <c r="L39" s="311"/>
      <c r="M39" s="406"/>
    </row>
    <row r="40" spans="1:13">
      <c r="A40" s="33" t="s">
        <v>67</v>
      </c>
      <c r="B40" s="307">
        <v>392573000</v>
      </c>
      <c r="C40" s="403">
        <v>392573000</v>
      </c>
      <c r="D40" s="403">
        <v>263840000</v>
      </c>
      <c r="E40" s="307">
        <v>311455000</v>
      </c>
      <c r="F40" s="308">
        <v>311455000</v>
      </c>
      <c r="G40" s="403">
        <v>187592000</v>
      </c>
      <c r="H40" s="307">
        <v>190539000</v>
      </c>
      <c r="I40" s="308">
        <v>190539000</v>
      </c>
      <c r="J40" s="403">
        <v>115570000</v>
      </c>
      <c r="K40" s="307">
        <v>-68803000</v>
      </c>
      <c r="L40" s="308">
        <v>-68803000</v>
      </c>
      <c r="M40" s="403">
        <v>-23663000</v>
      </c>
    </row>
    <row r="41" spans="1:13">
      <c r="A41" s="33" t="s">
        <v>68</v>
      </c>
      <c r="B41" s="307">
        <v>0</v>
      </c>
      <c r="C41" s="403">
        <v>0</v>
      </c>
      <c r="D41" s="403">
        <v>0</v>
      </c>
      <c r="E41" s="307">
        <v>0</v>
      </c>
      <c r="F41" s="308">
        <v>0</v>
      </c>
      <c r="G41" s="403">
        <v>0</v>
      </c>
      <c r="H41" s="307">
        <v>0</v>
      </c>
      <c r="I41" s="308">
        <v>0</v>
      </c>
      <c r="J41" s="403">
        <v>0</v>
      </c>
      <c r="K41" s="307">
        <v>0</v>
      </c>
      <c r="L41" s="308" t="s">
        <v>53</v>
      </c>
      <c r="M41" s="403" t="s">
        <v>53</v>
      </c>
    </row>
    <row r="42" spans="1:13">
      <c r="A42" s="33" t="s">
        <v>69</v>
      </c>
      <c r="B42" s="307">
        <v>0</v>
      </c>
      <c r="C42" s="403">
        <v>0</v>
      </c>
      <c r="D42" s="403">
        <v>0</v>
      </c>
      <c r="E42" s="307">
        <v>0</v>
      </c>
      <c r="F42" s="308">
        <v>0</v>
      </c>
      <c r="G42" s="403">
        <v>0</v>
      </c>
      <c r="H42" s="307">
        <v>0</v>
      </c>
      <c r="I42" s="308">
        <v>0</v>
      </c>
      <c r="J42" s="403">
        <v>0</v>
      </c>
      <c r="K42" s="307">
        <v>0</v>
      </c>
      <c r="L42" s="308" t="s">
        <v>53</v>
      </c>
      <c r="M42" s="403" t="s">
        <v>53</v>
      </c>
    </row>
    <row r="43" spans="1:13">
      <c r="A43" s="33" t="s">
        <v>70</v>
      </c>
      <c r="B43" s="307">
        <v>392573000</v>
      </c>
      <c r="C43" s="403">
        <v>392573000</v>
      </c>
      <c r="D43" s="403">
        <v>263840000</v>
      </c>
      <c r="E43" s="307">
        <v>311455000</v>
      </c>
      <c r="F43" s="308">
        <v>311455000</v>
      </c>
      <c r="G43" s="403">
        <v>187592000</v>
      </c>
      <c r="H43" s="307">
        <v>190539000</v>
      </c>
      <c r="I43" s="308">
        <v>190539000</v>
      </c>
      <c r="J43" s="403">
        <v>115570000</v>
      </c>
      <c r="K43" s="307">
        <v>-68803000</v>
      </c>
      <c r="L43" s="308">
        <v>-68803000</v>
      </c>
      <c r="M43" s="403" t="s">
        <v>53</v>
      </c>
    </row>
    <row r="44" spans="1:13">
      <c r="A44" s="34" t="s">
        <v>71</v>
      </c>
      <c r="B44" s="307">
        <v>1074536000</v>
      </c>
      <c r="C44" s="404">
        <v>1074536000</v>
      </c>
      <c r="D44" s="404">
        <v>1073474000</v>
      </c>
      <c r="E44" s="307">
        <v>1046214000</v>
      </c>
      <c r="F44" s="308">
        <v>1046214000</v>
      </c>
      <c r="G44" s="404">
        <v>1030987000</v>
      </c>
      <c r="H44" s="307">
        <v>940010000</v>
      </c>
      <c r="I44" s="308">
        <v>940010000</v>
      </c>
      <c r="J44" s="404">
        <v>803608000</v>
      </c>
      <c r="K44" s="307">
        <v>905163000</v>
      </c>
      <c r="L44" s="308">
        <v>905163000</v>
      </c>
      <c r="M44" s="404">
        <v>867610000</v>
      </c>
    </row>
    <row r="45" spans="1:13">
      <c r="A45" s="34" t="s">
        <v>72</v>
      </c>
      <c r="B45" s="307">
        <v>614021000</v>
      </c>
      <c r="C45" s="404">
        <v>614021000</v>
      </c>
      <c r="D45" s="404">
        <v>613414000</v>
      </c>
      <c r="E45" s="307">
        <v>597836000</v>
      </c>
      <c r="F45" s="308">
        <v>597836000</v>
      </c>
      <c r="G45" s="404">
        <v>589329000</v>
      </c>
      <c r="H45" s="307">
        <v>537149000</v>
      </c>
      <c r="I45" s="308">
        <v>537149000</v>
      </c>
      <c r="J45" s="404">
        <v>441857000</v>
      </c>
      <c r="K45" s="307">
        <v>440638000</v>
      </c>
      <c r="L45" s="308">
        <v>440638000</v>
      </c>
      <c r="M45" s="404">
        <v>391557000</v>
      </c>
    </row>
    <row r="46" spans="1:13">
      <c r="A46" s="33" t="s">
        <v>73</v>
      </c>
      <c r="B46" s="309">
        <v>1.75</v>
      </c>
      <c r="C46" s="405">
        <v>1.75</v>
      </c>
      <c r="D46" s="405">
        <v>1.75</v>
      </c>
      <c r="E46" s="309">
        <v>1.75</v>
      </c>
      <c r="F46" s="310">
        <v>1.75</v>
      </c>
      <c r="G46" s="405">
        <v>1.7494000000000001</v>
      </c>
      <c r="H46" s="309">
        <v>1.7499</v>
      </c>
      <c r="I46" s="310">
        <v>1.7499</v>
      </c>
      <c r="J46" s="405">
        <v>1.8187</v>
      </c>
      <c r="K46" s="309">
        <v>2.0541999999999998</v>
      </c>
      <c r="L46" s="310">
        <v>2.0541999999999998</v>
      </c>
      <c r="M46" s="405">
        <v>2.2157</v>
      </c>
    </row>
    <row r="47" spans="1:13">
      <c r="A47" s="33" t="s">
        <v>49</v>
      </c>
      <c r="B47" s="307">
        <v>212953000</v>
      </c>
      <c r="C47" s="404">
        <v>108438000</v>
      </c>
      <c r="D47" s="404">
        <v>104515000</v>
      </c>
      <c r="E47" s="307">
        <v>210775000</v>
      </c>
      <c r="F47" s="308">
        <v>138206000</v>
      </c>
      <c r="G47" s="404">
        <v>72569000</v>
      </c>
      <c r="H47" s="307">
        <v>113880000</v>
      </c>
      <c r="I47" s="308">
        <v>75478000</v>
      </c>
      <c r="J47" s="404">
        <v>38402000</v>
      </c>
      <c r="K47" s="307">
        <v>46089000</v>
      </c>
      <c r="L47" s="308">
        <v>26947000</v>
      </c>
      <c r="M47" s="404">
        <v>19141000</v>
      </c>
    </row>
    <row r="48" spans="1:13">
      <c r="A48" s="33" t="s">
        <v>74</v>
      </c>
      <c r="B48" s="307">
        <v>19884000</v>
      </c>
      <c r="C48" s="404">
        <v>8715000</v>
      </c>
      <c r="D48" s="404">
        <v>11169000</v>
      </c>
      <c r="E48" s="307">
        <v>89986000</v>
      </c>
      <c r="F48" s="308">
        <v>38230000</v>
      </c>
      <c r="G48" s="404">
        <v>51756000</v>
      </c>
      <c r="H48" s="307">
        <v>92534000</v>
      </c>
      <c r="I48" s="308">
        <v>98459000</v>
      </c>
      <c r="J48" s="404">
        <v>-5925000</v>
      </c>
      <c r="K48" s="307">
        <v>56806000</v>
      </c>
      <c r="L48" s="308">
        <v>54902000</v>
      </c>
      <c r="M48" s="404">
        <v>1903000</v>
      </c>
    </row>
    <row r="49" spans="1:13">
      <c r="A49" s="33" t="s">
        <v>50</v>
      </c>
      <c r="B49" s="307">
        <v>178156000</v>
      </c>
      <c r="C49" s="404">
        <v>93186000</v>
      </c>
      <c r="D49" s="404">
        <v>84970000</v>
      </c>
      <c r="E49" s="307">
        <v>53300000</v>
      </c>
      <c r="F49" s="308">
        <v>71304000</v>
      </c>
      <c r="G49" s="404">
        <v>-18004000</v>
      </c>
      <c r="H49" s="307">
        <v>-48054000</v>
      </c>
      <c r="I49" s="308">
        <v>-96825000</v>
      </c>
      <c r="J49" s="404">
        <v>48771000</v>
      </c>
      <c r="K49" s="307">
        <v>-53322000</v>
      </c>
      <c r="L49" s="308">
        <v>-69132000</v>
      </c>
      <c r="M49" s="404">
        <v>15810000</v>
      </c>
    </row>
    <row r="50" spans="1:13">
      <c r="A50" s="33"/>
      <c r="B50" s="313" t="s">
        <v>40</v>
      </c>
      <c r="C50" s="408" t="s">
        <v>40</v>
      </c>
      <c r="D50" s="408" t="s">
        <v>40</v>
      </c>
      <c r="E50" s="313" t="s">
        <v>40</v>
      </c>
      <c r="F50" s="312" t="s">
        <v>40</v>
      </c>
      <c r="G50" s="408" t="s">
        <v>40</v>
      </c>
      <c r="H50" s="313"/>
      <c r="I50" s="312"/>
      <c r="J50" s="408"/>
      <c r="K50" s="313"/>
      <c r="L50" s="312"/>
      <c r="M50" s="408"/>
    </row>
    <row r="51" spans="1:13">
      <c r="A51" s="32" t="s">
        <v>10</v>
      </c>
      <c r="B51" s="313" t="s">
        <v>40</v>
      </c>
      <c r="C51" s="408" t="s">
        <v>40</v>
      </c>
      <c r="D51" s="408" t="s">
        <v>40</v>
      </c>
      <c r="E51" s="313" t="s">
        <v>40</v>
      </c>
      <c r="F51" s="312" t="s">
        <v>40</v>
      </c>
      <c r="G51" s="408" t="s">
        <v>40</v>
      </c>
      <c r="H51" s="313"/>
      <c r="I51" s="312"/>
      <c r="J51" s="408"/>
      <c r="K51" s="313"/>
      <c r="L51" s="312"/>
      <c r="M51" s="408"/>
    </row>
    <row r="52" spans="1:13">
      <c r="A52" s="33" t="s">
        <v>67</v>
      </c>
      <c r="B52" s="307">
        <v>9440982000</v>
      </c>
      <c r="C52" s="404">
        <v>9440982000</v>
      </c>
      <c r="D52" s="404">
        <v>8076971000</v>
      </c>
      <c r="E52" s="307">
        <v>7751776000</v>
      </c>
      <c r="F52" s="308">
        <v>7751776000</v>
      </c>
      <c r="G52" s="404">
        <v>7539157000</v>
      </c>
      <c r="H52" s="307">
        <v>7422476000</v>
      </c>
      <c r="I52" s="308">
        <v>7422477000</v>
      </c>
      <c r="J52" s="404">
        <v>7225172000</v>
      </c>
      <c r="K52" s="307">
        <v>6974774000</v>
      </c>
      <c r="L52" s="308">
        <v>6974774000</v>
      </c>
      <c r="M52" s="404">
        <v>7266669000</v>
      </c>
    </row>
    <row r="53" spans="1:13">
      <c r="A53" s="33" t="s">
        <v>68</v>
      </c>
      <c r="B53" s="307">
        <v>7092417000</v>
      </c>
      <c r="C53" s="404">
        <v>7092417000</v>
      </c>
      <c r="D53" s="404">
        <v>6805014000</v>
      </c>
      <c r="E53" s="307">
        <v>7175513000</v>
      </c>
      <c r="F53" s="308">
        <v>7175513000</v>
      </c>
      <c r="G53" s="404">
        <v>7177763000</v>
      </c>
      <c r="H53" s="307">
        <v>7007865000</v>
      </c>
      <c r="I53" s="308">
        <v>7007865000</v>
      </c>
      <c r="J53" s="404">
        <v>7089275000</v>
      </c>
      <c r="K53" s="307">
        <v>7369189000</v>
      </c>
      <c r="L53" s="308">
        <v>7369189000</v>
      </c>
      <c r="M53" s="404" t="s">
        <v>53</v>
      </c>
    </row>
    <row r="54" spans="1:13">
      <c r="A54" s="33" t="s">
        <v>69</v>
      </c>
      <c r="B54" s="307">
        <v>985170000</v>
      </c>
      <c r="C54" s="403">
        <v>985170000</v>
      </c>
      <c r="D54" s="403">
        <v>1125646000</v>
      </c>
      <c r="E54" s="307">
        <v>1122829000</v>
      </c>
      <c r="F54" s="308">
        <v>1122829000</v>
      </c>
      <c r="G54" s="403">
        <v>1185549000</v>
      </c>
      <c r="H54" s="307">
        <v>1189408000</v>
      </c>
      <c r="I54" s="308">
        <v>1189408000</v>
      </c>
      <c r="J54" s="403">
        <v>1289540000</v>
      </c>
      <c r="K54" s="307">
        <v>1325891000</v>
      </c>
      <c r="L54" s="308">
        <v>1325891000</v>
      </c>
      <c r="M54" s="403" t="s">
        <v>53</v>
      </c>
    </row>
    <row r="55" spans="1:13">
      <c r="A55" s="33" t="s">
        <v>70</v>
      </c>
      <c r="B55" s="307">
        <v>17518569000</v>
      </c>
      <c r="C55" s="403">
        <v>17518569000</v>
      </c>
      <c r="D55" s="403">
        <v>16007631000</v>
      </c>
      <c r="E55" s="307">
        <v>16050118000</v>
      </c>
      <c r="F55" s="308">
        <v>16050118000</v>
      </c>
      <c r="G55" s="403">
        <v>15902469000</v>
      </c>
      <c r="H55" s="307">
        <v>15619749000</v>
      </c>
      <c r="I55" s="308">
        <v>15619749000</v>
      </c>
      <c r="J55" s="403">
        <v>15603990000</v>
      </c>
      <c r="K55" s="307">
        <v>15669855000</v>
      </c>
      <c r="L55" s="308">
        <v>15669855000</v>
      </c>
      <c r="M55" s="403" t="s">
        <v>53</v>
      </c>
    </row>
    <row r="56" spans="1:13" ht="12" customHeight="1">
      <c r="A56" s="33" t="s">
        <v>71</v>
      </c>
      <c r="B56" s="307">
        <v>19485516000</v>
      </c>
      <c r="C56" s="403">
        <v>19485516000</v>
      </c>
      <c r="D56" s="403">
        <v>20777109000</v>
      </c>
      <c r="E56" s="307">
        <v>20076501000</v>
      </c>
      <c r="F56" s="308">
        <v>20076501000</v>
      </c>
      <c r="G56" s="403">
        <v>17861308000</v>
      </c>
      <c r="H56" s="307">
        <v>17427761000</v>
      </c>
      <c r="I56" s="308">
        <v>17427761000</v>
      </c>
      <c r="J56" s="403">
        <v>15218551000</v>
      </c>
      <c r="K56" s="307">
        <v>14958586000</v>
      </c>
      <c r="L56" s="308">
        <v>14958586000</v>
      </c>
      <c r="M56" s="403">
        <v>16723559000</v>
      </c>
    </row>
    <row r="57" spans="1:13" ht="12" customHeight="1">
      <c r="A57" s="33" t="s">
        <v>72</v>
      </c>
      <c r="B57" s="307">
        <v>8544679000</v>
      </c>
      <c r="C57" s="403">
        <v>8544679000</v>
      </c>
      <c r="D57" s="403">
        <v>7769202000</v>
      </c>
      <c r="E57" s="307">
        <v>7743426000</v>
      </c>
      <c r="F57" s="308">
        <v>7743426000</v>
      </c>
      <c r="G57" s="403">
        <v>7211139000</v>
      </c>
      <c r="H57" s="307">
        <v>6997908000</v>
      </c>
      <c r="I57" s="308">
        <v>6997908000</v>
      </c>
      <c r="J57" s="403">
        <v>7028149000</v>
      </c>
      <c r="K57" s="307">
        <v>7026898000</v>
      </c>
      <c r="L57" s="308">
        <v>7026898000</v>
      </c>
      <c r="M57" s="403">
        <v>7142856000</v>
      </c>
    </row>
    <row r="58" spans="1:13" ht="12" customHeight="1">
      <c r="A58" s="33" t="s">
        <v>73</v>
      </c>
      <c r="B58" s="309">
        <v>2.2799999999999998</v>
      </c>
      <c r="C58" s="407">
        <v>2.2799999999999998</v>
      </c>
      <c r="D58" s="407">
        <v>2.67</v>
      </c>
      <c r="E58" s="309">
        <v>2.59</v>
      </c>
      <c r="F58" s="310">
        <v>2.59</v>
      </c>
      <c r="G58" s="407">
        <v>2.4769000000000001</v>
      </c>
      <c r="H58" s="309">
        <v>2.4904000000000002</v>
      </c>
      <c r="I58" s="310">
        <v>2.4904000000000002</v>
      </c>
      <c r="J58" s="407">
        <v>2.1652999999999998</v>
      </c>
      <c r="K58" s="309">
        <v>2.1286999999999998</v>
      </c>
      <c r="L58" s="310">
        <v>2.1286999999999998</v>
      </c>
      <c r="M58" s="407">
        <v>2.3412000000000002</v>
      </c>
    </row>
    <row r="59" spans="1:13" ht="12" customHeight="1">
      <c r="A59" s="33" t="s">
        <v>49</v>
      </c>
      <c r="B59" s="307">
        <v>1869416000</v>
      </c>
      <c r="C59" s="404">
        <v>763770000</v>
      </c>
      <c r="D59" s="404">
        <v>1105646000</v>
      </c>
      <c r="E59" s="307">
        <v>2212245000</v>
      </c>
      <c r="F59" s="308">
        <v>994628000</v>
      </c>
      <c r="G59" s="404">
        <v>1217617000</v>
      </c>
      <c r="H59" s="307">
        <v>1803296000</v>
      </c>
      <c r="I59" s="308">
        <v>776873000</v>
      </c>
      <c r="J59" s="404">
        <v>1026423000</v>
      </c>
      <c r="K59" s="307">
        <v>1790773000</v>
      </c>
      <c r="L59" s="308">
        <v>906444000</v>
      </c>
      <c r="M59" s="404">
        <v>884329000</v>
      </c>
    </row>
    <row r="60" spans="1:13" ht="12" customHeight="1">
      <c r="A60" s="33" t="s">
        <v>74</v>
      </c>
      <c r="B60" s="307">
        <v>613740000</v>
      </c>
      <c r="C60" s="404">
        <v>390733000</v>
      </c>
      <c r="D60" s="404">
        <v>223007000</v>
      </c>
      <c r="E60" s="307">
        <v>415440000</v>
      </c>
      <c r="F60" s="308">
        <v>243264000</v>
      </c>
      <c r="G60" s="404">
        <v>172176000</v>
      </c>
      <c r="H60" s="307">
        <v>383315000</v>
      </c>
      <c r="I60" s="308">
        <v>74639000</v>
      </c>
      <c r="J60" s="404">
        <v>308676000</v>
      </c>
      <c r="K60" s="307">
        <v>347231000</v>
      </c>
      <c r="L60" s="308">
        <v>171059000</v>
      </c>
      <c r="M60" s="404">
        <v>176171000</v>
      </c>
    </row>
    <row r="61" spans="1:13" ht="12" customHeight="1">
      <c r="A61" s="33" t="s">
        <v>50</v>
      </c>
      <c r="B61" s="307">
        <v>792603000</v>
      </c>
      <c r="C61" s="404">
        <v>79992000</v>
      </c>
      <c r="D61" s="404">
        <v>712611000</v>
      </c>
      <c r="E61" s="307">
        <v>1500749000</v>
      </c>
      <c r="F61" s="308">
        <v>566569000</v>
      </c>
      <c r="G61" s="404">
        <v>934180000</v>
      </c>
      <c r="H61" s="307">
        <v>1161687000</v>
      </c>
      <c r="I61" s="308">
        <v>669566000</v>
      </c>
      <c r="J61" s="404">
        <v>492121000</v>
      </c>
      <c r="K61" s="307">
        <v>1172463000</v>
      </c>
      <c r="L61" s="308">
        <v>603530000</v>
      </c>
      <c r="M61" s="404">
        <v>568932000</v>
      </c>
    </row>
    <row r="63" spans="1:13">
      <c r="B63" s="415"/>
      <c r="C63" s="416"/>
      <c r="D63" s="416"/>
      <c r="E63" s="415"/>
      <c r="G63" s="416"/>
      <c r="H63" s="415"/>
      <c r="J63" s="416"/>
      <c r="K63" s="415"/>
      <c r="M63" s="416"/>
    </row>
  </sheetData>
  <hyperlinks>
    <hyperlink ref="A25" location="'Contents and differences'!C4" display="Table of contents" xr:uid="{8B9E1B5B-A3C2-49D1-93D0-DA1AC179AC95}"/>
    <hyperlink ref="H61" location="Rollup!A1" display="Rollup" xr:uid="{2085E3B2-C2B1-46B0-B48F-B0D27C952D16}"/>
  </hyperlink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88" orientation="landscape" r:id="rId1"/>
  <headerFooter>
    <oddHeader>&amp;R&amp;D  &amp;T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A90B-8273-4D33-BB67-46C68A0D9321}">
  <sheetPr codeName="Sheet6">
    <tabColor rgb="FF00B050"/>
    <pageSetUpPr fitToPage="1"/>
  </sheetPr>
  <dimension ref="A1:M52"/>
  <sheetViews>
    <sheetView showGridLines="0" zoomScaleNormal="100" zoomScaleSheetLayoutView="115" workbookViewId="0"/>
  </sheetViews>
  <sheetFormatPr defaultColWidth="9.28515625" defaultRowHeight="11.25"/>
  <cols>
    <col min="1" max="1" width="41.85546875" style="7" bestFit="1" customWidth="1"/>
    <col min="2" max="13" width="15.7109375" style="7" customWidth="1"/>
    <col min="14" max="16384" width="9.28515625" style="7"/>
  </cols>
  <sheetData>
    <row r="1" spans="1:13" ht="11.25" customHeight="1" thickBot="1">
      <c r="A1" s="36" t="s">
        <v>7</v>
      </c>
      <c r="B1" s="314" t="s">
        <v>22</v>
      </c>
      <c r="C1" s="314" t="s">
        <v>23</v>
      </c>
      <c r="D1" s="314" t="s">
        <v>24</v>
      </c>
      <c r="E1" s="314" t="s">
        <v>25</v>
      </c>
      <c r="F1" s="314" t="s">
        <v>26</v>
      </c>
      <c r="G1" s="314" t="s">
        <v>27</v>
      </c>
      <c r="H1" s="314" t="s">
        <v>28</v>
      </c>
      <c r="I1" s="314" t="s">
        <v>29</v>
      </c>
      <c r="J1" s="314" t="s">
        <v>30</v>
      </c>
      <c r="K1" s="314" t="s">
        <v>31</v>
      </c>
      <c r="L1" s="314" t="s">
        <v>32</v>
      </c>
      <c r="M1" s="37" t="s">
        <v>33</v>
      </c>
    </row>
    <row r="2" spans="1:13" ht="11.25" customHeight="1" thickTop="1">
      <c r="A2" s="38" t="s">
        <v>75</v>
      </c>
      <c r="B2" s="315"/>
      <c r="C2" s="316"/>
      <c r="D2" s="316"/>
      <c r="E2" s="315"/>
      <c r="F2" s="316"/>
      <c r="G2" s="316"/>
      <c r="H2" s="315"/>
      <c r="I2" s="316"/>
      <c r="J2" s="316"/>
      <c r="K2" s="315"/>
      <c r="L2" s="316"/>
      <c r="M2" s="317"/>
    </row>
    <row r="3" spans="1:13" ht="11.25" customHeight="1">
      <c r="A3" s="38" t="s">
        <v>13</v>
      </c>
      <c r="B3" s="318"/>
      <c r="C3" s="319"/>
      <c r="D3" s="319"/>
      <c r="E3" s="318"/>
      <c r="F3" s="319"/>
      <c r="G3" s="319"/>
      <c r="H3" s="318"/>
      <c r="I3" s="319"/>
      <c r="J3" s="319"/>
      <c r="K3" s="318"/>
      <c r="L3" s="319"/>
      <c r="M3" s="320"/>
    </row>
    <row r="4" spans="1:13" ht="11.25" customHeight="1">
      <c r="A4" s="39" t="s">
        <v>76</v>
      </c>
      <c r="B4" s="321">
        <v>5644788000</v>
      </c>
      <c r="C4" s="322">
        <v>5644788000</v>
      </c>
      <c r="D4" s="322">
        <v>5385746000</v>
      </c>
      <c r="E4" s="321">
        <v>5292965000</v>
      </c>
      <c r="F4" s="322">
        <v>5292965000</v>
      </c>
      <c r="G4" s="322">
        <v>5122150000</v>
      </c>
      <c r="H4" s="321">
        <v>5561558000</v>
      </c>
      <c r="I4" s="322">
        <v>5561558000</v>
      </c>
      <c r="J4" s="322">
        <v>5418147789</v>
      </c>
      <c r="K4" s="321">
        <v>5261366670.5</v>
      </c>
      <c r="L4" s="322">
        <v>5261366670.5</v>
      </c>
      <c r="M4" s="323">
        <v>5427362820</v>
      </c>
    </row>
    <row r="5" spans="1:13" ht="11.25" customHeight="1">
      <c r="A5" s="39" t="s">
        <v>77</v>
      </c>
      <c r="B5" s="321">
        <v>2357435000</v>
      </c>
      <c r="C5" s="322">
        <v>2357435000</v>
      </c>
      <c r="D5" s="322">
        <v>2170283000</v>
      </c>
      <c r="E5" s="321">
        <v>2256816000</v>
      </c>
      <c r="F5" s="322">
        <v>2256816000</v>
      </c>
      <c r="G5" s="322">
        <v>2192387000</v>
      </c>
      <c r="H5" s="321">
        <v>2293389000</v>
      </c>
      <c r="I5" s="322">
        <v>2293389000</v>
      </c>
      <c r="J5" s="322">
        <v>2161199572</v>
      </c>
      <c r="K5" s="321">
        <v>2181934443</v>
      </c>
      <c r="L5" s="322">
        <v>2181934443</v>
      </c>
      <c r="M5" s="323">
        <v>2355341338</v>
      </c>
    </row>
    <row r="6" spans="1:13" ht="11.25" customHeight="1">
      <c r="A6" s="40" t="s">
        <v>78</v>
      </c>
      <c r="B6" s="324">
        <v>2.39</v>
      </c>
      <c r="C6" s="325">
        <v>2.39</v>
      </c>
      <c r="D6" s="325">
        <v>2.48</v>
      </c>
      <c r="E6" s="324">
        <v>2.35</v>
      </c>
      <c r="F6" s="325">
        <v>2.35</v>
      </c>
      <c r="G6" s="325">
        <v>2.3363</v>
      </c>
      <c r="H6" s="324">
        <v>2.4250391015218091</v>
      </c>
      <c r="I6" s="325">
        <v>2.4250391015218091</v>
      </c>
      <c r="J6" s="325">
        <v>2.5099999999999998</v>
      </c>
      <c r="K6" s="324">
        <v>2.41</v>
      </c>
      <c r="L6" s="325">
        <v>2.41</v>
      </c>
      <c r="M6" s="326">
        <v>2.3042786760616858</v>
      </c>
    </row>
    <row r="7" spans="1:13" ht="11.25" customHeight="1">
      <c r="A7" s="39" t="s">
        <v>79</v>
      </c>
      <c r="B7" s="327">
        <v>5062921000</v>
      </c>
      <c r="C7" s="328">
        <v>5062921000</v>
      </c>
      <c r="D7" s="328">
        <v>4715299000</v>
      </c>
      <c r="E7" s="327">
        <v>4515556000</v>
      </c>
      <c r="F7" s="328">
        <v>4515556000</v>
      </c>
      <c r="G7" s="328">
        <v>4645967000</v>
      </c>
      <c r="H7" s="327">
        <v>5182000000</v>
      </c>
      <c r="I7" s="328">
        <v>5182000000</v>
      </c>
      <c r="J7" s="328">
        <v>5024708425</v>
      </c>
      <c r="K7" s="327">
        <v>4786907041.5</v>
      </c>
      <c r="L7" s="328">
        <v>4786907041.5</v>
      </c>
      <c r="M7" s="329">
        <v>5272119609</v>
      </c>
    </row>
    <row r="8" spans="1:13" ht="11.25" customHeight="1">
      <c r="A8" s="39" t="s">
        <v>80</v>
      </c>
      <c r="B8" s="327">
        <v>2373224000</v>
      </c>
      <c r="C8" s="328">
        <v>2373224000</v>
      </c>
      <c r="D8" s="328">
        <v>2372872000</v>
      </c>
      <c r="E8" s="327">
        <v>2513767000</v>
      </c>
      <c r="F8" s="328">
        <v>2513767000</v>
      </c>
      <c r="G8" s="328">
        <v>2264644000</v>
      </c>
      <c r="H8" s="327">
        <v>2247000000</v>
      </c>
      <c r="I8" s="328">
        <v>2247000000</v>
      </c>
      <c r="J8" s="328">
        <v>2091305010</v>
      </c>
      <c r="K8" s="327">
        <v>2134688099</v>
      </c>
      <c r="L8" s="328">
        <v>2134688099</v>
      </c>
      <c r="M8" s="329">
        <v>2232218792</v>
      </c>
    </row>
    <row r="9" spans="1:13" ht="11.25" customHeight="1">
      <c r="A9" s="40" t="s">
        <v>81</v>
      </c>
      <c r="B9" s="324">
        <v>2.13</v>
      </c>
      <c r="C9" s="325">
        <v>2.13</v>
      </c>
      <c r="D9" s="325">
        <v>1.99</v>
      </c>
      <c r="E9" s="324">
        <v>1.8</v>
      </c>
      <c r="F9" s="325">
        <v>1.8</v>
      </c>
      <c r="G9" s="325">
        <v>2.0514999999999999</v>
      </c>
      <c r="H9" s="324">
        <v>2.306186025812194</v>
      </c>
      <c r="I9" s="325">
        <v>2.306186025812194</v>
      </c>
      <c r="J9" s="325">
        <v>2.4026664694883499</v>
      </c>
      <c r="K9" s="324">
        <v>2.2424386231142801</v>
      </c>
      <c r="L9" s="325">
        <v>2.2424386231142801</v>
      </c>
      <c r="M9" s="326">
        <v>2.3618292381977199</v>
      </c>
    </row>
    <row r="10" spans="1:13" ht="11.25" customHeight="1">
      <c r="A10" s="39"/>
      <c r="B10" s="330" t="s">
        <v>40</v>
      </c>
      <c r="C10" s="331" t="s">
        <v>40</v>
      </c>
      <c r="D10" s="331" t="s">
        <v>40</v>
      </c>
      <c r="E10" s="330" t="s">
        <v>40</v>
      </c>
      <c r="F10" s="331" t="s">
        <v>40</v>
      </c>
      <c r="G10" s="331" t="s">
        <v>40</v>
      </c>
      <c r="H10" s="330"/>
      <c r="I10" s="331"/>
      <c r="J10" s="331"/>
      <c r="K10" s="330"/>
      <c r="L10" s="331"/>
      <c r="M10" s="332"/>
    </row>
    <row r="11" spans="1:13" ht="11.25" customHeight="1">
      <c r="A11" s="38" t="s">
        <v>15</v>
      </c>
      <c r="B11" s="330" t="s">
        <v>40</v>
      </c>
      <c r="C11" s="331" t="s">
        <v>40</v>
      </c>
      <c r="D11" s="331" t="s">
        <v>40</v>
      </c>
      <c r="E11" s="330" t="s">
        <v>40</v>
      </c>
      <c r="F11" s="331" t="s">
        <v>40</v>
      </c>
      <c r="G11" s="331" t="s">
        <v>40</v>
      </c>
      <c r="H11" s="330"/>
      <c r="I11" s="331"/>
      <c r="J11" s="331"/>
      <c r="K11" s="330"/>
      <c r="L11" s="331"/>
      <c r="M11" s="332"/>
    </row>
    <row r="12" spans="1:13" ht="11.25" customHeight="1">
      <c r="A12" s="39" t="s">
        <v>76</v>
      </c>
      <c r="B12" s="321">
        <v>2512796000</v>
      </c>
      <c r="C12" s="322">
        <v>2512796000</v>
      </c>
      <c r="D12" s="322">
        <v>1904532000</v>
      </c>
      <c r="E12" s="321">
        <v>1920914000</v>
      </c>
      <c r="F12" s="322">
        <v>1920914000</v>
      </c>
      <c r="G12" s="322">
        <v>1876932000</v>
      </c>
      <c r="H12" s="321">
        <v>1742000000</v>
      </c>
      <c r="I12" s="322">
        <v>1742000000</v>
      </c>
      <c r="J12" s="322">
        <v>1872447019.7654834</v>
      </c>
      <c r="K12" s="321">
        <v>1795021079.3195086</v>
      </c>
      <c r="L12" s="322">
        <v>1795021079.3195086</v>
      </c>
      <c r="M12" s="323">
        <v>1921732027.52212</v>
      </c>
    </row>
    <row r="13" spans="1:13" ht="11.25" customHeight="1">
      <c r="A13" s="39" t="s">
        <v>77</v>
      </c>
      <c r="B13" s="321">
        <v>1389522000</v>
      </c>
      <c r="C13" s="322">
        <v>1389522000</v>
      </c>
      <c r="D13" s="322">
        <v>1018056000</v>
      </c>
      <c r="E13" s="321">
        <v>998950000</v>
      </c>
      <c r="F13" s="322">
        <v>998950000</v>
      </c>
      <c r="G13" s="322">
        <v>1007653000</v>
      </c>
      <c r="H13" s="321">
        <v>929000000</v>
      </c>
      <c r="I13" s="322">
        <v>929000000</v>
      </c>
      <c r="J13" s="322">
        <v>1028510266.7387795</v>
      </c>
      <c r="K13" s="321">
        <v>978880643.86359501</v>
      </c>
      <c r="L13" s="322">
        <v>978880643.86359501</v>
      </c>
      <c r="M13" s="323">
        <v>1037447745.8698065</v>
      </c>
    </row>
    <row r="14" spans="1:13" ht="11.25" customHeight="1">
      <c r="A14" s="40" t="s">
        <v>78</v>
      </c>
      <c r="B14" s="324">
        <v>1.81</v>
      </c>
      <c r="C14" s="325">
        <v>1.81</v>
      </c>
      <c r="D14" s="325">
        <v>1.87</v>
      </c>
      <c r="E14" s="324">
        <v>1.92</v>
      </c>
      <c r="F14" s="325">
        <v>1.92</v>
      </c>
      <c r="G14" s="325">
        <v>1.8627</v>
      </c>
      <c r="H14" s="324">
        <v>1.8751345532831001</v>
      </c>
      <c r="I14" s="325">
        <v>1.8751345532831001</v>
      </c>
      <c r="J14" s="325">
        <v>1.8205428572946336</v>
      </c>
      <c r="K14" s="324">
        <v>1.8337486705576753</v>
      </c>
      <c r="L14" s="325">
        <v>1.8337486705576753</v>
      </c>
      <c r="M14" s="326">
        <v>1.8523651289163685</v>
      </c>
    </row>
    <row r="15" spans="1:13" ht="11.25" customHeight="1">
      <c r="A15" s="39" t="s">
        <v>79</v>
      </c>
      <c r="B15" s="327">
        <v>2587644000</v>
      </c>
      <c r="C15" s="328">
        <v>2587644000</v>
      </c>
      <c r="D15" s="328">
        <v>1967848000</v>
      </c>
      <c r="E15" s="327">
        <v>1996779000</v>
      </c>
      <c r="F15" s="328">
        <v>1996779000</v>
      </c>
      <c r="G15" s="328">
        <v>1943585000</v>
      </c>
      <c r="H15" s="327">
        <v>1834000000</v>
      </c>
      <c r="I15" s="328">
        <v>1834000000</v>
      </c>
      <c r="J15" s="328">
        <v>2101286984.3882</v>
      </c>
      <c r="K15" s="327">
        <v>2018851540.66414</v>
      </c>
      <c r="L15" s="328">
        <v>2018851540.66414</v>
      </c>
      <c r="M15" s="329">
        <v>2194547646.3555498</v>
      </c>
    </row>
    <row r="16" spans="1:13" ht="11.25" customHeight="1">
      <c r="A16" s="39" t="s">
        <v>80</v>
      </c>
      <c r="B16" s="327">
        <v>1428995000</v>
      </c>
      <c r="C16" s="328">
        <v>1428995000</v>
      </c>
      <c r="D16" s="328">
        <v>1057540000</v>
      </c>
      <c r="E16" s="327">
        <v>1070100000</v>
      </c>
      <c r="F16" s="328">
        <v>1070100000</v>
      </c>
      <c r="G16" s="328">
        <v>1053701000</v>
      </c>
      <c r="H16" s="327">
        <v>958000000</v>
      </c>
      <c r="I16" s="328">
        <v>958000000</v>
      </c>
      <c r="J16" s="328">
        <v>1023830145.5267299</v>
      </c>
      <c r="K16" s="327">
        <v>990656560.80608296</v>
      </c>
      <c r="L16" s="328">
        <v>990656560.80608296</v>
      </c>
      <c r="M16" s="329">
        <v>999225047.66178203</v>
      </c>
    </row>
    <row r="17" spans="1:13" ht="11.25" customHeight="1">
      <c r="A17" s="40" t="s">
        <v>81</v>
      </c>
      <c r="B17" s="324">
        <v>1.81</v>
      </c>
      <c r="C17" s="325">
        <v>1.81</v>
      </c>
      <c r="D17" s="325">
        <v>1.86</v>
      </c>
      <c r="E17" s="324">
        <v>1.87</v>
      </c>
      <c r="F17" s="325">
        <v>1.87</v>
      </c>
      <c r="G17" s="325">
        <v>1.8445</v>
      </c>
      <c r="H17" s="324">
        <v>1.9144050104384134</v>
      </c>
      <c r="I17" s="325">
        <v>1.9144050104384134</v>
      </c>
      <c r="J17" s="325">
        <v>2.05014223538539</v>
      </c>
      <c r="K17" s="324">
        <v>2.03789246499456</v>
      </c>
      <c r="L17" s="325">
        <v>2.03789246499456</v>
      </c>
      <c r="M17" s="326">
        <v>2.19624963514562</v>
      </c>
    </row>
    <row r="18" spans="1:13" ht="11.25" customHeight="1">
      <c r="A18" s="39"/>
      <c r="B18" s="330" t="s">
        <v>40</v>
      </c>
      <c r="C18" s="331" t="s">
        <v>40</v>
      </c>
      <c r="D18" s="331" t="s">
        <v>40</v>
      </c>
      <c r="E18" s="330" t="s">
        <v>40</v>
      </c>
      <c r="F18" s="331" t="s">
        <v>40</v>
      </c>
      <c r="G18" s="331" t="s">
        <v>40</v>
      </c>
      <c r="H18" s="330"/>
      <c r="I18" s="331"/>
      <c r="J18" s="331"/>
      <c r="K18" s="330"/>
      <c r="L18" s="331"/>
      <c r="M18" s="332"/>
    </row>
    <row r="19" spans="1:13" ht="11.25" customHeight="1">
      <c r="A19" s="38" t="s">
        <v>10</v>
      </c>
      <c r="B19" s="330" t="s">
        <v>40</v>
      </c>
      <c r="C19" s="333" t="s">
        <v>40</v>
      </c>
      <c r="D19" s="333" t="s">
        <v>40</v>
      </c>
      <c r="E19" s="330" t="s">
        <v>40</v>
      </c>
      <c r="F19" s="333" t="s">
        <v>40</v>
      </c>
      <c r="G19" s="333" t="s">
        <v>40</v>
      </c>
      <c r="H19" s="330"/>
      <c r="I19" s="333"/>
      <c r="J19" s="333"/>
      <c r="K19" s="330"/>
      <c r="L19" s="333"/>
      <c r="M19" s="334"/>
    </row>
    <row r="20" spans="1:13" ht="11.25" customHeight="1">
      <c r="A20" s="39" t="s">
        <v>76</v>
      </c>
      <c r="B20" s="321">
        <v>8631669000</v>
      </c>
      <c r="C20" s="322">
        <v>8631669000</v>
      </c>
      <c r="D20" s="322">
        <v>9038708000</v>
      </c>
      <c r="E20" s="321">
        <v>7879103000</v>
      </c>
      <c r="F20" s="322">
        <v>7879103000</v>
      </c>
      <c r="G20" s="322">
        <v>7826024000</v>
      </c>
      <c r="H20" s="321">
        <v>7665000000</v>
      </c>
      <c r="I20" s="322">
        <v>7665000000</v>
      </c>
      <c r="J20" s="322">
        <v>7502678200.7242813</v>
      </c>
      <c r="K20" s="321">
        <v>7337185506.0180883</v>
      </c>
      <c r="L20" s="322">
        <v>7337185506.0180883</v>
      </c>
      <c r="M20" s="323">
        <v>7706070323.2150583</v>
      </c>
    </row>
    <row r="21" spans="1:13" ht="11.25" customHeight="1">
      <c r="A21" s="39" t="s">
        <v>77</v>
      </c>
      <c r="B21" s="321">
        <v>4090518000</v>
      </c>
      <c r="C21" s="322">
        <v>4090518000</v>
      </c>
      <c r="D21" s="322">
        <v>3773480000</v>
      </c>
      <c r="E21" s="321">
        <v>3620538000</v>
      </c>
      <c r="F21" s="322">
        <v>3620538000</v>
      </c>
      <c r="G21" s="322">
        <v>3577465000</v>
      </c>
      <c r="H21" s="321">
        <v>3533000000</v>
      </c>
      <c r="I21" s="322">
        <v>3533000000</v>
      </c>
      <c r="J21" s="322">
        <v>3408415771</v>
      </c>
      <c r="K21" s="321">
        <v>3362961919</v>
      </c>
      <c r="L21" s="322">
        <v>3362961919</v>
      </c>
      <c r="M21" s="323">
        <v>3491792457</v>
      </c>
    </row>
    <row r="22" spans="1:13" ht="11.25" customHeight="1">
      <c r="A22" s="40" t="s">
        <v>78</v>
      </c>
      <c r="B22" s="324">
        <v>2.11</v>
      </c>
      <c r="C22" s="325">
        <v>2.11</v>
      </c>
      <c r="D22" s="325">
        <v>2.4</v>
      </c>
      <c r="E22" s="324">
        <v>2.1800000000000002</v>
      </c>
      <c r="F22" s="325">
        <v>2.1800000000000002</v>
      </c>
      <c r="G22" s="325">
        <v>2.1876000000000002</v>
      </c>
      <c r="H22" s="324">
        <v>2.1695442966317575</v>
      </c>
      <c r="I22" s="325">
        <v>2.1695442966317575</v>
      </c>
      <c r="J22" s="325">
        <v>2.2012215365741779</v>
      </c>
      <c r="K22" s="324">
        <v>2.1817628872228951</v>
      </c>
      <c r="L22" s="325">
        <v>2.1817628872228951</v>
      </c>
      <c r="M22" s="326">
        <v>2.2069096082061495</v>
      </c>
    </row>
    <row r="23" spans="1:13" ht="11.25" customHeight="1">
      <c r="A23" s="39" t="s">
        <v>79</v>
      </c>
      <c r="B23" s="327">
        <v>8238082000</v>
      </c>
      <c r="C23" s="322">
        <v>8238082000</v>
      </c>
      <c r="D23" s="322">
        <v>8617454000</v>
      </c>
      <c r="E23" s="327">
        <v>7399920000</v>
      </c>
      <c r="F23" s="328">
        <v>7399920000</v>
      </c>
      <c r="G23" s="328">
        <v>7515108000</v>
      </c>
      <c r="H23" s="327">
        <v>7410000000</v>
      </c>
      <c r="I23" s="328">
        <v>7410000000</v>
      </c>
      <c r="J23" s="328">
        <v>7333933000</v>
      </c>
      <c r="K23" s="327">
        <v>7137160000</v>
      </c>
      <c r="L23" s="328">
        <v>7137160000</v>
      </c>
      <c r="M23" s="329">
        <v>7759000000</v>
      </c>
    </row>
    <row r="24" spans="1:13" ht="11.25" customHeight="1">
      <c r="A24" s="39" t="s">
        <v>80</v>
      </c>
      <c r="B24" s="327">
        <v>4265755000</v>
      </c>
      <c r="C24" s="328">
        <v>4265755000</v>
      </c>
      <c r="D24" s="328">
        <v>4107130000</v>
      </c>
      <c r="E24" s="327">
        <v>4032683000</v>
      </c>
      <c r="F24" s="328">
        <v>4032683000</v>
      </c>
      <c r="G24" s="328">
        <v>3701660000</v>
      </c>
      <c r="H24" s="327">
        <v>3546000000</v>
      </c>
      <c r="I24" s="328">
        <v>3546000000</v>
      </c>
      <c r="J24" s="328">
        <v>3447691047</v>
      </c>
      <c r="K24" s="327">
        <v>3459638302</v>
      </c>
      <c r="L24" s="328">
        <v>3459638302</v>
      </c>
      <c r="M24" s="329">
        <v>3393284518</v>
      </c>
    </row>
    <row r="25" spans="1:13" ht="11.25" customHeight="1">
      <c r="A25" s="40" t="s">
        <v>81</v>
      </c>
      <c r="B25" s="324">
        <v>1.93</v>
      </c>
      <c r="C25" s="325">
        <v>1.93</v>
      </c>
      <c r="D25" s="325">
        <v>2.1</v>
      </c>
      <c r="E25" s="324">
        <v>1.83</v>
      </c>
      <c r="F25" s="325">
        <v>1.83</v>
      </c>
      <c r="G25" s="325">
        <v>2.0301999999999998</v>
      </c>
      <c r="H25" s="324">
        <v>2.0896785109983078</v>
      </c>
      <c r="I25" s="325">
        <v>2.0896785109983078</v>
      </c>
      <c r="J25" s="325">
        <v>2.1269999999999998</v>
      </c>
      <c r="K25" s="324">
        <v>2.0629785423825799</v>
      </c>
      <c r="L25" s="325">
        <v>2.0629785423825799</v>
      </c>
      <c r="M25" s="326">
        <v>2.2865777963296101</v>
      </c>
    </row>
    <row r="26" spans="1:13">
      <c r="B26" s="7" t="s">
        <v>40</v>
      </c>
      <c r="C26" s="7" t="s">
        <v>40</v>
      </c>
      <c r="D26" s="7" t="s">
        <v>40</v>
      </c>
      <c r="E26" s="7" t="s">
        <v>40</v>
      </c>
      <c r="F26" s="7" t="s">
        <v>40</v>
      </c>
      <c r="G26" s="7" t="s">
        <v>40</v>
      </c>
    </row>
    <row r="27" spans="1:13">
      <c r="A27" s="40" t="s">
        <v>82</v>
      </c>
      <c r="B27" s="413"/>
      <c r="C27" s="412"/>
      <c r="D27" s="412"/>
      <c r="E27" s="413"/>
      <c r="F27" s="412"/>
      <c r="G27" s="412" t="s">
        <v>40</v>
      </c>
      <c r="H27" s="413"/>
      <c r="I27" s="412"/>
      <c r="J27" s="412"/>
      <c r="K27" s="413"/>
      <c r="L27" s="412"/>
      <c r="M27" s="414"/>
    </row>
    <row r="28" spans="1:13">
      <c r="A28" s="39" t="s">
        <v>83</v>
      </c>
      <c r="B28" s="321">
        <v>4650932000</v>
      </c>
      <c r="C28" s="322">
        <v>4650932000</v>
      </c>
      <c r="D28" s="322">
        <v>4411216000</v>
      </c>
      <c r="E28" s="321">
        <v>4250243000</v>
      </c>
      <c r="F28" s="322">
        <v>4250243000</v>
      </c>
      <c r="G28" s="322">
        <v>4344075000</v>
      </c>
      <c r="H28" s="321">
        <v>4255217000</v>
      </c>
      <c r="I28" s="322">
        <v>4255217000</v>
      </c>
      <c r="J28" s="322">
        <v>4276263000</v>
      </c>
      <c r="K28" s="321">
        <v>4070365000</v>
      </c>
      <c r="L28" s="322">
        <v>4070365000</v>
      </c>
      <c r="M28" s="323">
        <v>4259088000</v>
      </c>
    </row>
    <row r="29" spans="1:13">
      <c r="A29" s="39" t="s">
        <v>84</v>
      </c>
      <c r="B29" s="321">
        <v>244711000</v>
      </c>
      <c r="C29" s="322">
        <v>244711000</v>
      </c>
      <c r="D29" s="322">
        <v>216156000</v>
      </c>
      <c r="E29" s="321">
        <v>216612000</v>
      </c>
      <c r="F29" s="322">
        <v>216612000</v>
      </c>
      <c r="G29" s="322">
        <v>236553000</v>
      </c>
      <c r="H29" s="321">
        <v>201859000</v>
      </c>
      <c r="I29" s="322">
        <v>201859000</v>
      </c>
      <c r="J29" s="322">
        <v>190693000</v>
      </c>
      <c r="K29" s="321">
        <v>190537000</v>
      </c>
      <c r="L29" s="322">
        <v>190537000</v>
      </c>
      <c r="M29" s="323">
        <v>230092000</v>
      </c>
    </row>
    <row r="30" spans="1:13">
      <c r="A30" s="39" t="s">
        <v>85</v>
      </c>
      <c r="B30" s="321">
        <v>2587797000</v>
      </c>
      <c r="C30" s="322">
        <v>2587797000</v>
      </c>
      <c r="D30" s="322">
        <v>2242126000</v>
      </c>
      <c r="E30" s="321">
        <v>1968369000</v>
      </c>
      <c r="F30" s="322">
        <v>1968369000</v>
      </c>
      <c r="G30" s="322">
        <v>2133941000</v>
      </c>
      <c r="H30" s="321">
        <v>1892838000</v>
      </c>
      <c r="I30" s="322">
        <v>1892838000</v>
      </c>
      <c r="J30" s="322">
        <v>1793999000</v>
      </c>
      <c r="K30" s="321">
        <v>1806416000</v>
      </c>
      <c r="L30" s="322">
        <v>1806416000</v>
      </c>
      <c r="M30" s="323">
        <v>1347086000</v>
      </c>
    </row>
    <row r="31" spans="1:13">
      <c r="A31" s="39" t="s">
        <v>86</v>
      </c>
      <c r="B31" s="321">
        <v>525692000</v>
      </c>
      <c r="C31" s="322">
        <v>525692000</v>
      </c>
      <c r="D31" s="322">
        <v>521510000</v>
      </c>
      <c r="E31" s="321">
        <v>540773000</v>
      </c>
      <c r="F31" s="322">
        <v>540773000</v>
      </c>
      <c r="G31" s="322">
        <v>403174000</v>
      </c>
      <c r="H31" s="321">
        <v>433396000</v>
      </c>
      <c r="I31" s="322">
        <v>433396000</v>
      </c>
      <c r="J31" s="322">
        <v>414310000</v>
      </c>
      <c r="K31" s="321">
        <v>429963000</v>
      </c>
      <c r="L31" s="322">
        <v>429963000</v>
      </c>
      <c r="M31" s="323">
        <v>358526000</v>
      </c>
    </row>
    <row r="32" spans="1:13">
      <c r="A32" s="39" t="s">
        <v>87</v>
      </c>
      <c r="B32" s="321">
        <v>1420022000</v>
      </c>
      <c r="C32" s="322">
        <v>1420022000</v>
      </c>
      <c r="D32" s="322">
        <v>1262681000</v>
      </c>
      <c r="E32" s="321">
        <v>1251658000</v>
      </c>
      <c r="F32" s="322">
        <v>1251658000</v>
      </c>
      <c r="G32" s="322">
        <v>1189938000</v>
      </c>
      <c r="H32" s="321">
        <v>1117436000</v>
      </c>
      <c r="I32" s="322">
        <v>1117436000</v>
      </c>
      <c r="J32" s="322">
        <v>885005000</v>
      </c>
      <c r="K32" s="321">
        <v>886544000</v>
      </c>
      <c r="L32" s="322">
        <v>886544000</v>
      </c>
      <c r="M32" s="323">
        <v>817579000</v>
      </c>
    </row>
    <row r="33" spans="1:13">
      <c r="A33" s="39" t="s">
        <v>88</v>
      </c>
      <c r="B33" s="321">
        <v>-2856423000</v>
      </c>
      <c r="C33" s="322">
        <v>-2856423000</v>
      </c>
      <c r="D33" s="322">
        <v>-2578122000</v>
      </c>
      <c r="E33" s="321">
        <v>-2450708000</v>
      </c>
      <c r="F33" s="322">
        <v>-2450708000</v>
      </c>
      <c r="G33" s="322">
        <v>-2418709000</v>
      </c>
      <c r="H33" s="321">
        <v>-2262153000</v>
      </c>
      <c r="I33" s="322">
        <v>-2262153000</v>
      </c>
      <c r="J33" s="322">
        <v>-2058571000</v>
      </c>
      <c r="K33" s="321">
        <v>-2059169000</v>
      </c>
      <c r="L33" s="322">
        <v>-2059169000</v>
      </c>
      <c r="M33" s="323">
        <v>-1788058000</v>
      </c>
    </row>
    <row r="34" spans="1:13">
      <c r="A34" s="39" t="s">
        <v>89</v>
      </c>
      <c r="B34" s="321">
        <v>746264000</v>
      </c>
      <c r="C34" s="322">
        <v>746264000</v>
      </c>
      <c r="D34" s="322">
        <v>642184000</v>
      </c>
      <c r="E34" s="321">
        <v>606949000</v>
      </c>
      <c r="F34" s="322">
        <v>606949000</v>
      </c>
      <c r="G34" s="322">
        <v>565076000</v>
      </c>
      <c r="H34" s="321">
        <v>539060000</v>
      </c>
      <c r="I34" s="322">
        <v>539060000</v>
      </c>
      <c r="J34" s="322">
        <v>575717000</v>
      </c>
      <c r="K34" s="321">
        <v>557910000</v>
      </c>
      <c r="L34" s="322">
        <v>557910000</v>
      </c>
      <c r="M34" s="323">
        <v>487595000</v>
      </c>
    </row>
    <row r="35" spans="1:13">
      <c r="A35" s="39" t="s">
        <v>90</v>
      </c>
      <c r="B35" s="321">
        <v>-2684735000</v>
      </c>
      <c r="C35" s="322">
        <v>-2684735000</v>
      </c>
      <c r="D35" s="322">
        <v>-2555905000</v>
      </c>
      <c r="E35" s="321">
        <v>-2208840000</v>
      </c>
      <c r="F35" s="322">
        <v>-2208840000</v>
      </c>
      <c r="G35" s="322">
        <v>-2358850000</v>
      </c>
      <c r="H35" s="321">
        <v>-2065452000</v>
      </c>
      <c r="I35" s="322">
        <v>-2065452000</v>
      </c>
      <c r="J35" s="322">
        <v>-2100299000</v>
      </c>
      <c r="K35" s="321">
        <v>-1921534000</v>
      </c>
      <c r="L35" s="322">
        <v>-1921534000</v>
      </c>
      <c r="M35" s="323">
        <v>-1597740000</v>
      </c>
    </row>
    <row r="36" spans="1:13">
      <c r="A36" s="39" t="s">
        <v>91</v>
      </c>
      <c r="B36" s="321">
        <v>-706125000</v>
      </c>
      <c r="C36" s="322">
        <v>-706125000</v>
      </c>
      <c r="D36" s="322">
        <v>-670150000</v>
      </c>
      <c r="E36" s="321">
        <v>-701711000</v>
      </c>
      <c r="F36" s="322">
        <v>-701711000</v>
      </c>
      <c r="G36" s="322">
        <v>-662897000</v>
      </c>
      <c r="H36" s="321">
        <v>-684775000</v>
      </c>
      <c r="I36" s="322">
        <v>-684775000</v>
      </c>
      <c r="J36" s="322">
        <v>-656617000</v>
      </c>
      <c r="K36" s="321">
        <v>-676767000</v>
      </c>
      <c r="L36" s="322">
        <v>-676767000</v>
      </c>
      <c r="M36" s="323">
        <v>-728514000</v>
      </c>
    </row>
    <row r="37" spans="1:13">
      <c r="A37" s="38" t="s">
        <v>92</v>
      </c>
      <c r="B37" s="321">
        <f>3928213000-78000</f>
        <v>3928135000</v>
      </c>
      <c r="C37" s="322">
        <v>3928135000</v>
      </c>
      <c r="D37" s="322">
        <v>3491696000</v>
      </c>
      <c r="E37" s="321">
        <v>3473345000</v>
      </c>
      <c r="F37" s="322">
        <v>3473345000</v>
      </c>
      <c r="G37" s="322">
        <v>3432370000</v>
      </c>
      <c r="H37" s="321">
        <v>3427505000</v>
      </c>
      <c r="I37" s="322">
        <v>3427505000</v>
      </c>
      <c r="J37" s="322">
        <v>3320483000</v>
      </c>
      <c r="K37" s="321">
        <v>3284274000</v>
      </c>
      <c r="L37" s="322">
        <v>3284274000</v>
      </c>
      <c r="M37" s="323">
        <v>3385654000</v>
      </c>
    </row>
    <row r="38" spans="1:13">
      <c r="A38" s="39" t="s">
        <v>93</v>
      </c>
      <c r="B38" s="321">
        <f>162305000+78000</f>
        <v>162383000</v>
      </c>
      <c r="C38" s="322">
        <v>162383000</v>
      </c>
      <c r="D38" s="322">
        <v>281784000</v>
      </c>
      <c r="E38" s="321">
        <v>147193000</v>
      </c>
      <c r="F38" s="322">
        <v>147193000</v>
      </c>
      <c r="G38" s="322">
        <v>145095000</v>
      </c>
      <c r="H38" s="321">
        <v>105495000</v>
      </c>
      <c r="I38" s="322">
        <v>105495000</v>
      </c>
      <c r="J38" s="322">
        <v>87932771</v>
      </c>
      <c r="K38" s="321">
        <v>78687919</v>
      </c>
      <c r="L38" s="322">
        <v>78687919</v>
      </c>
      <c r="M38" s="428">
        <v>106138457</v>
      </c>
    </row>
    <row r="39" spans="1:13">
      <c r="A39" s="427" t="s">
        <v>77</v>
      </c>
      <c r="B39" s="321">
        <v>4090518000</v>
      </c>
      <c r="C39" s="322">
        <v>4090518000</v>
      </c>
      <c r="D39" s="322">
        <v>3773480000</v>
      </c>
      <c r="E39" s="321">
        <v>3620538000</v>
      </c>
      <c r="F39" s="322">
        <v>3620538000</v>
      </c>
      <c r="G39" s="322">
        <v>3577465000</v>
      </c>
      <c r="H39" s="321">
        <v>3533000000</v>
      </c>
      <c r="I39" s="322">
        <v>3533000000</v>
      </c>
      <c r="J39" s="322">
        <v>3408415771</v>
      </c>
      <c r="K39" s="321">
        <v>3362961919</v>
      </c>
      <c r="L39" s="322">
        <v>3362961919</v>
      </c>
      <c r="M39" s="428">
        <v>3491792457</v>
      </c>
    </row>
    <row r="40" spans="1:13">
      <c r="B40" s="7" t="s">
        <v>40</v>
      </c>
      <c r="C40" s="7" t="s">
        <v>40</v>
      </c>
      <c r="D40" s="7" t="s">
        <v>40</v>
      </c>
      <c r="E40" s="7" t="s">
        <v>40</v>
      </c>
      <c r="F40" s="7" t="s">
        <v>40</v>
      </c>
      <c r="G40" s="7" t="s">
        <v>40</v>
      </c>
      <c r="H40" s="7" t="s">
        <v>40</v>
      </c>
      <c r="I40" s="7" t="s">
        <v>40</v>
      </c>
      <c r="J40" s="7" t="s">
        <v>40</v>
      </c>
      <c r="K40" s="7" t="s">
        <v>40</v>
      </c>
      <c r="L40" s="7" t="s">
        <v>40</v>
      </c>
      <c r="M40" s="7" t="s">
        <v>40</v>
      </c>
    </row>
    <row r="41" spans="1:13" ht="11.25" customHeight="1">
      <c r="A41" s="40" t="s">
        <v>94</v>
      </c>
      <c r="B41" s="321">
        <v>8238082000</v>
      </c>
      <c r="C41" s="322">
        <v>8238082000</v>
      </c>
      <c r="D41" s="322">
        <v>8617454000</v>
      </c>
      <c r="E41" s="321">
        <v>7399920000</v>
      </c>
      <c r="F41" s="322">
        <v>7399920000</v>
      </c>
      <c r="G41" s="322">
        <v>7515108000</v>
      </c>
      <c r="H41" s="321">
        <v>7410000000</v>
      </c>
      <c r="I41" s="322">
        <v>7410000000</v>
      </c>
      <c r="J41" s="322">
        <v>7333933000</v>
      </c>
      <c r="K41" s="321">
        <v>7137160000</v>
      </c>
      <c r="L41" s="322">
        <v>7137160000</v>
      </c>
      <c r="M41" s="323">
        <v>7759000000</v>
      </c>
    </row>
    <row r="42" spans="1:13" ht="11.25" customHeight="1">
      <c r="A42" s="39" t="s">
        <v>95</v>
      </c>
      <c r="B42" s="321">
        <v>5093234000</v>
      </c>
      <c r="C42" s="322">
        <v>5093234000</v>
      </c>
      <c r="D42" s="322">
        <v>5928502000</v>
      </c>
      <c r="E42" s="321">
        <v>5218582000</v>
      </c>
      <c r="F42" s="322">
        <v>5218582000</v>
      </c>
      <c r="G42" s="322">
        <v>5404693000</v>
      </c>
      <c r="H42" s="321">
        <v>5189786000</v>
      </c>
      <c r="I42" s="322">
        <v>5189786000</v>
      </c>
      <c r="J42" s="322">
        <v>5173434000</v>
      </c>
      <c r="K42" s="321">
        <v>5011670000</v>
      </c>
      <c r="L42" s="322">
        <v>5011670000</v>
      </c>
      <c r="M42" s="323">
        <v>5285000000</v>
      </c>
    </row>
    <row r="43" spans="1:13" ht="11.25" customHeight="1">
      <c r="A43" s="39" t="s">
        <v>96</v>
      </c>
      <c r="B43" s="321">
        <v>1252772000</v>
      </c>
      <c r="C43" s="322">
        <v>1252772000</v>
      </c>
      <c r="D43" s="322">
        <v>867592000</v>
      </c>
      <c r="E43" s="321">
        <v>861604000</v>
      </c>
      <c r="F43" s="322">
        <v>861604000</v>
      </c>
      <c r="G43" s="322">
        <v>835863000</v>
      </c>
      <c r="H43" s="321">
        <v>842164000</v>
      </c>
      <c r="I43" s="322">
        <v>842164000</v>
      </c>
      <c r="J43" s="322">
        <v>810370000</v>
      </c>
      <c r="K43" s="321">
        <v>801828000</v>
      </c>
      <c r="L43" s="322">
        <v>801828000</v>
      </c>
      <c r="M43" s="323">
        <v>1076000000</v>
      </c>
    </row>
    <row r="44" spans="1:13">
      <c r="A44" s="39" t="s">
        <v>97</v>
      </c>
      <c r="B44" s="321">
        <v>1859770000</v>
      </c>
      <c r="C44" s="322">
        <v>1859770000</v>
      </c>
      <c r="D44" s="322">
        <v>1782684000</v>
      </c>
      <c r="E44" s="321">
        <v>1285992000</v>
      </c>
      <c r="F44" s="322">
        <v>1285992000</v>
      </c>
      <c r="G44" s="322">
        <v>1232939000</v>
      </c>
      <c r="H44" s="321">
        <v>1326555000</v>
      </c>
      <c r="I44" s="322">
        <v>1326555000</v>
      </c>
      <c r="J44" s="322">
        <v>1265781000</v>
      </c>
      <c r="K44" s="321">
        <v>1265781000</v>
      </c>
      <c r="L44" s="322">
        <v>1265781000</v>
      </c>
      <c r="M44" s="323">
        <v>1340000000</v>
      </c>
    </row>
    <row r="45" spans="1:13">
      <c r="A45" s="39" t="s">
        <v>98</v>
      </c>
      <c r="B45" s="321">
        <v>32306000</v>
      </c>
      <c r="C45" s="483">
        <v>32306000</v>
      </c>
      <c r="D45" s="322">
        <v>38676000</v>
      </c>
      <c r="E45" s="321">
        <v>33742000</v>
      </c>
      <c r="F45" s="322">
        <v>33742000</v>
      </c>
      <c r="G45" s="322">
        <v>41613000</v>
      </c>
      <c r="H45" s="321">
        <v>51495000</v>
      </c>
      <c r="I45" s="322">
        <v>51495000</v>
      </c>
      <c r="J45" s="322">
        <v>84348000</v>
      </c>
      <c r="K45" s="321">
        <v>57881000</v>
      </c>
      <c r="L45" s="322">
        <v>57881000</v>
      </c>
      <c r="M45" s="323">
        <v>58000000</v>
      </c>
    </row>
    <row r="48" spans="1:13">
      <c r="B48" s="418"/>
      <c r="C48" s="418"/>
      <c r="D48" s="418"/>
      <c r="E48" s="418"/>
      <c r="F48" s="418"/>
      <c r="G48" s="418"/>
      <c r="H48" s="417"/>
      <c r="I48" s="418"/>
      <c r="J48" s="418"/>
      <c r="K48" s="418"/>
      <c r="L48" s="418"/>
      <c r="M48" s="418"/>
    </row>
    <row r="49" spans="2:13">
      <c r="B49" s="418"/>
      <c r="C49" s="418"/>
      <c r="D49" s="418"/>
      <c r="E49" s="418"/>
      <c r="F49" s="418"/>
      <c r="G49" s="418"/>
      <c r="H49" s="418"/>
      <c r="I49" s="418"/>
      <c r="J49" s="418"/>
      <c r="K49" s="418"/>
      <c r="L49" s="418"/>
      <c r="M49" s="418"/>
    </row>
    <row r="50" spans="2:13">
      <c r="B50" s="474"/>
      <c r="C50" s="474"/>
      <c r="D50" s="474"/>
      <c r="E50" s="474"/>
    </row>
    <row r="51" spans="2:13">
      <c r="B51" s="409"/>
      <c r="C51" s="409"/>
      <c r="D51" s="409"/>
      <c r="E51" s="409"/>
    </row>
    <row r="52" spans="2:13">
      <c r="B52" s="475"/>
      <c r="C52" s="475"/>
      <c r="D52" s="475"/>
      <c r="E52" s="475"/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3" orientation="landscape" r:id="rId1"/>
  <headerFooter>
    <oddHeader>&amp;R&amp;D  &amp;T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B619-0FF8-4563-916D-49A330409A4C}">
  <sheetPr codeName="Sheet5">
    <tabColor rgb="FF00B050"/>
    <pageSetUpPr fitToPage="1"/>
  </sheetPr>
  <dimension ref="A1:I59"/>
  <sheetViews>
    <sheetView showGridLines="0" zoomScaleNormal="100" zoomScaleSheetLayoutView="130" workbookViewId="0"/>
  </sheetViews>
  <sheetFormatPr defaultColWidth="9.28515625" defaultRowHeight="11.25"/>
  <cols>
    <col min="1" max="1" width="46.5703125" style="7" bestFit="1" customWidth="1"/>
    <col min="2" max="9" width="15.7109375" style="7" customWidth="1"/>
    <col min="10" max="16384" width="9.28515625" style="7"/>
  </cols>
  <sheetData>
    <row r="1" spans="1:9" ht="12" thickBot="1">
      <c r="A1" s="41" t="s">
        <v>99</v>
      </c>
      <c r="B1" s="42" t="s">
        <v>22</v>
      </c>
      <c r="C1" s="42" t="s">
        <v>24</v>
      </c>
      <c r="D1" s="42" t="s">
        <v>25</v>
      </c>
      <c r="E1" s="42" t="s">
        <v>27</v>
      </c>
      <c r="F1" s="42" t="s">
        <v>28</v>
      </c>
      <c r="G1" s="42" t="s">
        <v>30</v>
      </c>
      <c r="H1" s="42" t="s">
        <v>31</v>
      </c>
      <c r="I1" s="42" t="s">
        <v>33</v>
      </c>
    </row>
    <row r="2" spans="1:9" ht="12" thickTop="1">
      <c r="A2" s="43" t="s">
        <v>100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101</v>
      </c>
      <c r="B3" s="471">
        <v>1066276000</v>
      </c>
      <c r="C3" s="471">
        <v>1066276000</v>
      </c>
      <c r="D3" s="471">
        <v>958855000</v>
      </c>
      <c r="E3" s="471">
        <v>958855000</v>
      </c>
      <c r="F3" s="471">
        <v>623511000</v>
      </c>
      <c r="G3" s="471">
        <v>623511000</v>
      </c>
      <c r="H3" s="471">
        <v>1104516000</v>
      </c>
      <c r="I3" s="471">
        <v>1104516000</v>
      </c>
    </row>
    <row r="4" spans="1:9">
      <c r="A4" s="45"/>
      <c r="B4" s="48" t="s">
        <v>40</v>
      </c>
      <c r="C4" s="48" t="s">
        <v>40</v>
      </c>
      <c r="D4" s="48" t="s">
        <v>40</v>
      </c>
      <c r="E4" s="48" t="s">
        <v>40</v>
      </c>
      <c r="F4" s="48" t="s">
        <v>40</v>
      </c>
      <c r="G4" s="48" t="s">
        <v>40</v>
      </c>
      <c r="H4" s="48" t="s">
        <v>40</v>
      </c>
      <c r="I4" s="48" t="s">
        <v>40</v>
      </c>
    </row>
    <row r="5" spans="1:9">
      <c r="A5" s="45" t="s">
        <v>102</v>
      </c>
      <c r="B5" s="471">
        <v>-781583000</v>
      </c>
      <c r="C5" s="471">
        <v>-480115000</v>
      </c>
      <c r="D5" s="471">
        <v>-658711000</v>
      </c>
      <c r="E5" s="471">
        <v>-315346000</v>
      </c>
      <c r="F5" s="471">
        <v>-540593000</v>
      </c>
      <c r="G5" s="471">
        <v>-270296000</v>
      </c>
      <c r="H5" s="471">
        <v>-860872000</v>
      </c>
      <c r="I5" s="471">
        <v>-585423000</v>
      </c>
    </row>
    <row r="6" spans="1:9">
      <c r="A6" s="46" t="s">
        <v>103</v>
      </c>
      <c r="B6" s="472">
        <v>-375698000</v>
      </c>
      <c r="C6" s="472">
        <v>-375698000</v>
      </c>
      <c r="D6" s="472">
        <v>-315346000</v>
      </c>
      <c r="E6" s="472">
        <v>-315346000</v>
      </c>
      <c r="F6" s="472">
        <v>-270297000</v>
      </c>
      <c r="G6" s="472">
        <v>-270296000</v>
      </c>
      <c r="H6" s="472">
        <v>-495353000</v>
      </c>
      <c r="I6" s="472">
        <v>-495353000</v>
      </c>
    </row>
    <row r="7" spans="1:9">
      <c r="A7" s="46" t="s">
        <v>104</v>
      </c>
      <c r="B7" s="472">
        <v>-280882000</v>
      </c>
      <c r="C7" s="48"/>
      <c r="D7" s="472">
        <v>-268365000</v>
      </c>
      <c r="E7" s="472"/>
      <c r="F7" s="472">
        <v>-270296000</v>
      </c>
      <c r="G7" s="472"/>
      <c r="H7" s="472">
        <v>-269881000</v>
      </c>
      <c r="I7" s="472">
        <v>0</v>
      </c>
    </row>
    <row r="8" spans="1:9">
      <c r="A8" s="46" t="s">
        <v>105</v>
      </c>
      <c r="B8" s="472">
        <v>-125003000</v>
      </c>
      <c r="C8" s="472">
        <v>-104417000</v>
      </c>
      <c r="D8" s="472">
        <v>-75000000</v>
      </c>
      <c r="E8" s="472"/>
      <c r="F8" s="472"/>
      <c r="G8" s="472"/>
      <c r="H8" s="472">
        <v>-95638000</v>
      </c>
      <c r="I8" s="472">
        <v>-90070000</v>
      </c>
    </row>
    <row r="9" spans="1:9">
      <c r="A9" s="47"/>
      <c r="B9" s="48" t="s">
        <v>40</v>
      </c>
      <c r="C9" s="48" t="s">
        <v>40</v>
      </c>
      <c r="D9" s="48" t="s">
        <v>40</v>
      </c>
      <c r="E9" s="48"/>
      <c r="F9" s="48" t="s">
        <v>40</v>
      </c>
      <c r="G9" s="48" t="s">
        <v>40</v>
      </c>
      <c r="H9" s="48" t="s">
        <v>40</v>
      </c>
      <c r="I9" s="48" t="s">
        <v>40</v>
      </c>
    </row>
    <row r="10" spans="1:9">
      <c r="A10" s="45" t="s">
        <v>106</v>
      </c>
      <c r="B10" s="471">
        <v>948742000</v>
      </c>
      <c r="C10" s="471">
        <v>724872000</v>
      </c>
      <c r="D10" s="471">
        <v>805315000</v>
      </c>
      <c r="E10" s="471">
        <v>600661000</v>
      </c>
      <c r="F10" s="471">
        <v>918970000</v>
      </c>
      <c r="G10" s="471">
        <v>629076000</v>
      </c>
      <c r="H10" s="471">
        <v>754347000</v>
      </c>
      <c r="I10" s="471">
        <v>743420000</v>
      </c>
    </row>
    <row r="11" spans="1:9">
      <c r="A11" s="46" t="s">
        <v>13</v>
      </c>
      <c r="B11" s="472">
        <v>468412000</v>
      </c>
      <c r="C11" s="472">
        <v>268411000</v>
      </c>
      <c r="D11" s="472">
        <v>493605000</v>
      </c>
      <c r="E11" s="472">
        <v>293604000</v>
      </c>
      <c r="F11" s="472">
        <v>663721000</v>
      </c>
      <c r="G11" s="472">
        <v>463720000</v>
      </c>
      <c r="H11" s="472">
        <v>400427000</v>
      </c>
      <c r="I11" s="472">
        <v>400427000</v>
      </c>
    </row>
    <row r="12" spans="1:9">
      <c r="A12" s="46" t="s">
        <v>15</v>
      </c>
      <c r="B12" s="472">
        <v>167001000</v>
      </c>
      <c r="C12" s="472">
        <v>164280000</v>
      </c>
      <c r="D12" s="472">
        <v>84711000</v>
      </c>
      <c r="E12" s="472">
        <v>83181000</v>
      </c>
      <c r="F12" s="472">
        <v>96101000</v>
      </c>
      <c r="G12" s="472">
        <v>96101000</v>
      </c>
      <c r="H12" s="472">
        <v>121955000</v>
      </c>
      <c r="I12" s="472">
        <v>121955000</v>
      </c>
    </row>
    <row r="13" spans="1:9">
      <c r="A13" s="46" t="s">
        <v>107</v>
      </c>
      <c r="B13" s="472">
        <v>71600000</v>
      </c>
      <c r="C13" s="472">
        <v>71600000</v>
      </c>
      <c r="D13" s="472">
        <v>80075000</v>
      </c>
      <c r="E13" s="472">
        <v>80075000</v>
      </c>
      <c r="F13" s="472">
        <v>93500000</v>
      </c>
      <c r="G13" s="472">
        <v>93500000</v>
      </c>
      <c r="H13" s="472">
        <v>65727000</v>
      </c>
      <c r="I13" s="472">
        <v>65727000</v>
      </c>
    </row>
    <row r="14" spans="1:9">
      <c r="A14" s="46" t="s">
        <v>108</v>
      </c>
      <c r="B14" s="472">
        <v>86678000</v>
      </c>
      <c r="C14" s="472">
        <v>83957000</v>
      </c>
      <c r="D14" s="472">
        <v>1530000</v>
      </c>
      <c r="E14" s="472"/>
      <c r="F14" s="472"/>
      <c r="G14" s="472"/>
      <c r="H14" s="472">
        <v>56228000</v>
      </c>
      <c r="I14" s="472">
        <v>56228000</v>
      </c>
    </row>
    <row r="15" spans="1:9">
      <c r="A15" s="49" t="s">
        <v>109</v>
      </c>
      <c r="B15" s="472">
        <v>8723000</v>
      </c>
      <c r="C15" s="472">
        <v>8723000</v>
      </c>
      <c r="D15" s="472">
        <v>3106000</v>
      </c>
      <c r="E15" s="472">
        <v>3106000</v>
      </c>
      <c r="F15" s="472">
        <v>2601000</v>
      </c>
      <c r="G15" s="472">
        <v>2601000</v>
      </c>
      <c r="H15" s="472"/>
      <c r="I15" s="472"/>
    </row>
    <row r="16" spans="1:9">
      <c r="A16" s="46" t="s">
        <v>17</v>
      </c>
      <c r="B16" s="472">
        <v>149460000</v>
      </c>
      <c r="C16" s="472">
        <v>128312000</v>
      </c>
      <c r="D16" s="472">
        <v>125999000</v>
      </c>
      <c r="E16" s="472">
        <v>122876000</v>
      </c>
      <c r="F16" s="472">
        <v>127148000</v>
      </c>
      <c r="G16" s="472">
        <v>37255000</v>
      </c>
      <c r="H16" s="472">
        <v>143891000</v>
      </c>
      <c r="I16" s="472">
        <v>132964000</v>
      </c>
    </row>
    <row r="17" spans="1:9">
      <c r="A17" s="46" t="s">
        <v>110</v>
      </c>
      <c r="B17" s="472">
        <v>13348000</v>
      </c>
      <c r="C17" s="472">
        <v>13348000</v>
      </c>
      <c r="D17" s="472">
        <v>8429000</v>
      </c>
      <c r="E17" s="472">
        <v>8429000</v>
      </c>
      <c r="F17" s="472">
        <v>8796000</v>
      </c>
      <c r="G17" s="472">
        <v>8796000</v>
      </c>
      <c r="H17" s="472">
        <v>7068000</v>
      </c>
      <c r="I17" s="472">
        <v>7068000</v>
      </c>
    </row>
    <row r="18" spans="1:9">
      <c r="A18" s="46" t="s">
        <v>111</v>
      </c>
      <c r="B18" s="472">
        <v>109640000</v>
      </c>
      <c r="C18" s="472">
        <v>98736000</v>
      </c>
      <c r="D18" s="472">
        <v>79500000</v>
      </c>
      <c r="E18" s="472">
        <v>77534000</v>
      </c>
      <c r="F18" s="472">
        <v>89803000</v>
      </c>
      <c r="G18" s="472">
        <v>1079000</v>
      </c>
      <c r="H18" s="472">
        <v>117755000</v>
      </c>
      <c r="I18" s="472">
        <v>109416000</v>
      </c>
    </row>
    <row r="19" spans="1:9">
      <c r="A19" s="46" t="s">
        <v>112</v>
      </c>
      <c r="B19" s="472">
        <v>21389000</v>
      </c>
      <c r="C19" s="472">
        <v>15217000</v>
      </c>
      <c r="D19" s="472">
        <v>30904000</v>
      </c>
      <c r="E19" s="472">
        <v>30904000</v>
      </c>
      <c r="F19" s="472">
        <v>23365000</v>
      </c>
      <c r="G19" s="472">
        <v>23365000</v>
      </c>
      <c r="H19" s="472">
        <v>16480000</v>
      </c>
      <c r="I19" s="472">
        <v>16480000</v>
      </c>
    </row>
    <row r="20" spans="1:9">
      <c r="A20" s="46" t="s">
        <v>113</v>
      </c>
      <c r="B20" s="472">
        <v>4078000</v>
      </c>
      <c r="C20" s="472">
        <v>1011000</v>
      </c>
      <c r="D20" s="472">
        <v>7166000</v>
      </c>
      <c r="E20" s="472">
        <v>6009000</v>
      </c>
      <c r="F20" s="472">
        <v>5184000</v>
      </c>
      <c r="G20" s="472">
        <v>4015000</v>
      </c>
      <c r="H20" s="472">
        <v>2588000</v>
      </c>
      <c r="I20" s="472" t="s">
        <v>40</v>
      </c>
    </row>
    <row r="21" spans="1:9">
      <c r="A21" s="49" t="s">
        <v>114</v>
      </c>
      <c r="B21" s="472">
        <v>1005000</v>
      </c>
      <c r="C21" s="472"/>
      <c r="D21" s="472"/>
      <c r="E21" s="472"/>
      <c r="F21" s="472"/>
      <c r="G21" s="472"/>
      <c r="H21" s="472"/>
      <c r="I21" s="472"/>
    </row>
    <row r="22" spans="1:9">
      <c r="A22" s="46" t="s">
        <v>19</v>
      </c>
      <c r="B22" s="472">
        <v>163869000</v>
      </c>
      <c r="C22" s="472">
        <v>163869000</v>
      </c>
      <c r="D22" s="472">
        <v>101000000</v>
      </c>
      <c r="E22" s="472">
        <v>101000000</v>
      </c>
      <c r="F22" s="472">
        <v>32000000</v>
      </c>
      <c r="G22" s="472">
        <v>32000000</v>
      </c>
      <c r="H22" s="472">
        <v>87200000</v>
      </c>
      <c r="I22" s="472">
        <v>87200000</v>
      </c>
    </row>
    <row r="23" spans="1:9">
      <c r="A23" s="46" t="s">
        <v>115</v>
      </c>
      <c r="B23" s="48" t="s">
        <v>40</v>
      </c>
      <c r="C23" s="48"/>
      <c r="D23" s="472"/>
      <c r="E23" s="472"/>
      <c r="F23" s="472"/>
      <c r="G23" s="472"/>
      <c r="H23" s="472">
        <v>874000</v>
      </c>
      <c r="I23" s="472">
        <v>874000</v>
      </c>
    </row>
    <row r="24" spans="1:9">
      <c r="A24" s="50"/>
      <c r="B24" s="48" t="s">
        <v>40</v>
      </c>
      <c r="C24" s="48" t="s">
        <v>40</v>
      </c>
      <c r="D24" s="48" t="s">
        <v>40</v>
      </c>
      <c r="E24" s="48" t="s">
        <v>40</v>
      </c>
      <c r="F24" s="48" t="s">
        <v>40</v>
      </c>
      <c r="G24" s="48" t="s">
        <v>40</v>
      </c>
      <c r="H24" s="48" t="s">
        <v>40</v>
      </c>
      <c r="I24" s="48" t="s">
        <v>40</v>
      </c>
    </row>
    <row r="25" spans="1:9">
      <c r="A25" s="45" t="s">
        <v>116</v>
      </c>
      <c r="B25" s="471">
        <v>391386000</v>
      </c>
      <c r="C25" s="471">
        <v>1038909000</v>
      </c>
      <c r="D25" s="471">
        <v>114711000</v>
      </c>
      <c r="E25" s="471">
        <v>170789000</v>
      </c>
      <c r="F25" s="471">
        <v>132859000</v>
      </c>
      <c r="G25" s="471">
        <v>-44946000</v>
      </c>
      <c r="H25" s="471">
        <v>-182524000</v>
      </c>
      <c r="I25" s="471">
        <v>-3100000</v>
      </c>
    </row>
    <row r="26" spans="1:9">
      <c r="A26" s="46" t="s">
        <v>13</v>
      </c>
      <c r="B26" s="48" t="s">
        <v>40</v>
      </c>
      <c r="C26" s="48" t="s">
        <v>40</v>
      </c>
      <c r="D26" s="472">
        <v>350000000</v>
      </c>
      <c r="E26" s="472">
        <v>350000000</v>
      </c>
      <c r="F26" s="472"/>
      <c r="G26" s="472"/>
      <c r="H26" s="472"/>
      <c r="I26" s="472"/>
    </row>
    <row r="27" spans="1:9">
      <c r="A27" s="46" t="s">
        <v>15</v>
      </c>
      <c r="B27" s="472">
        <v>-69043000</v>
      </c>
      <c r="C27" s="472">
        <v>1049550000</v>
      </c>
      <c r="D27" s="472">
        <v>-53278000</v>
      </c>
      <c r="E27" s="472"/>
      <c r="F27" s="472">
        <v>184382000</v>
      </c>
      <c r="G27" s="472"/>
      <c r="H27" s="472">
        <v>28280000</v>
      </c>
      <c r="I27" s="472"/>
    </row>
    <row r="28" spans="1:9">
      <c r="A28" s="46" t="s">
        <v>17</v>
      </c>
      <c r="B28" s="472">
        <v>-4720000</v>
      </c>
      <c r="C28" s="472">
        <v>-13342000</v>
      </c>
      <c r="D28" s="472">
        <v>-137211000</v>
      </c>
      <c r="E28" s="472">
        <v>-137211000</v>
      </c>
      <c r="F28" s="472">
        <v>-10105000</v>
      </c>
      <c r="G28" s="472">
        <v>-3722000</v>
      </c>
      <c r="H28" s="472">
        <v>-83220000</v>
      </c>
      <c r="I28" s="472">
        <v>-3100000</v>
      </c>
    </row>
    <row r="29" spans="1:9">
      <c r="A29" s="46" t="s">
        <v>19</v>
      </c>
      <c r="B29" s="472">
        <v>-3700000</v>
      </c>
      <c r="C29" s="472">
        <v>-3700000</v>
      </c>
      <c r="D29" s="472">
        <v>-44800000</v>
      </c>
      <c r="E29" s="472">
        <v>-42000000</v>
      </c>
      <c r="F29" s="472">
        <v>-40000000</v>
      </c>
      <c r="G29" s="472">
        <v>-40000000</v>
      </c>
      <c r="H29" s="472"/>
      <c r="I29" s="472"/>
    </row>
    <row r="30" spans="1:9">
      <c r="A30" s="46" t="s">
        <v>117</v>
      </c>
      <c r="B30" s="472">
        <v>468849000</v>
      </c>
      <c r="C30" s="472">
        <v>6401000</v>
      </c>
      <c r="D30" s="472"/>
      <c r="E30" s="472"/>
      <c r="F30" s="472">
        <v>-1418000</v>
      </c>
      <c r="G30" s="472">
        <v>-1224000</v>
      </c>
      <c r="H30" s="472">
        <v>-127584000</v>
      </c>
      <c r="I30" s="472"/>
    </row>
    <row r="31" spans="1:9">
      <c r="A31" s="50"/>
      <c r="B31" s="48" t="s">
        <v>40</v>
      </c>
      <c r="C31" s="48" t="s">
        <v>40</v>
      </c>
      <c r="D31" s="48" t="s">
        <v>40</v>
      </c>
      <c r="E31" s="48" t="s">
        <v>40</v>
      </c>
      <c r="F31" s="48" t="s">
        <v>40</v>
      </c>
      <c r="G31" s="48" t="s">
        <v>40</v>
      </c>
      <c r="H31" s="48" t="s">
        <v>40</v>
      </c>
      <c r="I31" s="48" t="s">
        <v>40</v>
      </c>
    </row>
    <row r="32" spans="1:9">
      <c r="A32" s="51" t="s">
        <v>118</v>
      </c>
      <c r="B32" s="471">
        <v>-174478000</v>
      </c>
      <c r="C32" s="471">
        <v>-87681000</v>
      </c>
      <c r="D32" s="471">
        <v>-153894000</v>
      </c>
      <c r="E32" s="471">
        <v>-75635000</v>
      </c>
      <c r="F32" s="471">
        <v>-175892000</v>
      </c>
      <c r="G32" s="471">
        <v>-107140000</v>
      </c>
      <c r="H32" s="471">
        <v>-191956000</v>
      </c>
      <c r="I32" s="471">
        <v>-107484000</v>
      </c>
    </row>
    <row r="33" spans="1:9">
      <c r="A33" s="52"/>
      <c r="B33" s="48" t="s">
        <v>40</v>
      </c>
      <c r="C33" s="48" t="s">
        <v>40</v>
      </c>
      <c r="D33" s="48" t="s">
        <v>40</v>
      </c>
      <c r="E33" s="48" t="s">
        <v>40</v>
      </c>
      <c r="F33" s="48" t="s">
        <v>40</v>
      </c>
      <c r="G33" s="48" t="s">
        <v>40</v>
      </c>
      <c r="H33" s="48" t="s">
        <v>40</v>
      </c>
      <c r="I33" s="48" t="s">
        <v>40</v>
      </c>
    </row>
    <row r="34" spans="1:9">
      <c r="A34" s="45" t="s">
        <v>119</v>
      </c>
      <c r="B34" s="471">
        <v>1450343000</v>
      </c>
      <c r="C34" s="471">
        <v>2262261000</v>
      </c>
      <c r="D34" s="471">
        <v>1066276000</v>
      </c>
      <c r="E34" s="471">
        <v>1339324000</v>
      </c>
      <c r="F34" s="471">
        <v>958855000</v>
      </c>
      <c r="G34" s="471">
        <v>830205000</v>
      </c>
      <c r="H34" s="471">
        <v>623511000</v>
      </c>
      <c r="I34" s="471">
        <v>1151929000</v>
      </c>
    </row>
    <row r="36" spans="1:9">
      <c r="B36" s="411"/>
    </row>
    <row r="37" spans="1:9">
      <c r="B37" s="411"/>
      <c r="C37" s="411"/>
      <c r="H37" s="409"/>
    </row>
    <row r="42" spans="1:9">
      <c r="B42" s="411"/>
      <c r="D42" s="411"/>
    </row>
    <row r="43" spans="1:9">
      <c r="D43" s="411"/>
    </row>
    <row r="59" spans="2:3">
      <c r="B59" s="419"/>
      <c r="C59" s="419"/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landscape" r:id="rId1"/>
  <headerFooter>
    <oddHeader>&amp;R&amp;D  &amp;T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30C6-F194-4315-89DA-EE2E98BB7C1B}">
  <sheetPr codeName="Sheet7">
    <tabColor rgb="FF00B050"/>
    <pageSetUpPr fitToPage="1"/>
  </sheetPr>
  <dimension ref="A1:R60"/>
  <sheetViews>
    <sheetView showGridLines="0" zoomScaleNormal="100" zoomScaleSheetLayoutView="115" workbookViewId="0"/>
  </sheetViews>
  <sheetFormatPr defaultColWidth="9.28515625" defaultRowHeight="11.25"/>
  <cols>
    <col min="1" max="1" width="31.42578125" style="7" customWidth="1"/>
    <col min="2" max="2" width="9.5703125" style="7" customWidth="1"/>
    <col min="3" max="14" width="12.5703125" style="7" customWidth="1"/>
    <col min="15" max="15" width="1.42578125" style="7" customWidth="1"/>
    <col min="16" max="18" width="12.5703125" style="7" customWidth="1"/>
    <col min="19" max="16384" width="9.28515625" style="7"/>
  </cols>
  <sheetData>
    <row r="1" spans="1:18" s="159" customFormat="1" ht="13.9" customHeight="1" thickBot="1">
      <c r="A1" s="349" t="s">
        <v>120</v>
      </c>
      <c r="B1" s="350"/>
      <c r="C1" s="351"/>
      <c r="D1" s="351"/>
      <c r="E1" s="351"/>
      <c r="F1" s="351"/>
      <c r="G1" s="350"/>
      <c r="H1" s="351"/>
      <c r="I1" s="351"/>
      <c r="J1" s="350"/>
      <c r="K1" s="350"/>
      <c r="L1" s="350"/>
      <c r="M1" s="350"/>
      <c r="N1" s="350"/>
      <c r="O1" s="352"/>
      <c r="P1" s="484" t="s">
        <v>121</v>
      </c>
      <c r="Q1" s="484"/>
      <c r="R1" s="484"/>
    </row>
    <row r="2" spans="1:18" ht="23.25" thickTop="1">
      <c r="A2" s="53" t="s">
        <v>122</v>
      </c>
      <c r="B2" s="348" t="s">
        <v>123</v>
      </c>
      <c r="C2" s="335" t="s">
        <v>22</v>
      </c>
      <c r="D2" s="336" t="s">
        <v>23</v>
      </c>
      <c r="E2" s="336" t="s">
        <v>24</v>
      </c>
      <c r="F2" s="335" t="s">
        <v>25</v>
      </c>
      <c r="G2" s="336" t="s">
        <v>26</v>
      </c>
      <c r="H2" s="336" t="s">
        <v>27</v>
      </c>
      <c r="I2" s="335" t="s">
        <v>28</v>
      </c>
      <c r="J2" s="336" t="s">
        <v>29</v>
      </c>
      <c r="K2" s="336" t="s">
        <v>30</v>
      </c>
      <c r="L2" s="335" t="s">
        <v>31</v>
      </c>
      <c r="M2" s="336" t="s">
        <v>32</v>
      </c>
      <c r="N2" s="336" t="s">
        <v>33</v>
      </c>
      <c r="O2" s="336"/>
      <c r="P2" s="336" t="s">
        <v>124</v>
      </c>
      <c r="Q2" s="336" t="s">
        <v>125</v>
      </c>
      <c r="R2" s="337" t="s">
        <v>126</v>
      </c>
    </row>
    <row r="3" spans="1:18">
      <c r="A3" s="54"/>
      <c r="B3" s="55"/>
      <c r="C3" s="339"/>
      <c r="D3" s="338"/>
      <c r="E3" s="338"/>
      <c r="F3" s="339"/>
      <c r="G3" s="338"/>
      <c r="H3" s="338"/>
      <c r="I3" s="339"/>
      <c r="J3" s="338"/>
      <c r="K3" s="338"/>
      <c r="L3" s="339"/>
      <c r="M3" s="338"/>
      <c r="N3" s="338"/>
      <c r="O3" s="338"/>
      <c r="P3" s="340"/>
      <c r="Q3" s="340"/>
      <c r="R3" s="341"/>
    </row>
    <row r="4" spans="1:18">
      <c r="A4" s="56" t="s">
        <v>13</v>
      </c>
      <c r="B4" s="57">
        <v>0.75</v>
      </c>
      <c r="C4" s="339">
        <v>5614602000</v>
      </c>
      <c r="D4" s="338">
        <v>2724049000</v>
      </c>
      <c r="E4" s="338">
        <v>2890553000</v>
      </c>
      <c r="F4" s="339">
        <v>5331006000</v>
      </c>
      <c r="G4" s="338">
        <v>2654461000</v>
      </c>
      <c r="H4" s="338">
        <v>2676545000</v>
      </c>
      <c r="I4" s="339">
        <v>5071552000</v>
      </c>
      <c r="J4" s="338">
        <v>2522559000</v>
      </c>
      <c r="K4" s="338">
        <v>2548993000</v>
      </c>
      <c r="L4" s="339">
        <v>4957179000</v>
      </c>
      <c r="M4" s="338">
        <v>2435920000</v>
      </c>
      <c r="N4" s="338">
        <v>2521259000</v>
      </c>
      <c r="O4" s="338"/>
      <c r="P4" s="340">
        <v>5.3199999999999997E-2</v>
      </c>
      <c r="Q4" s="340">
        <v>5.3199999999999997E-2</v>
      </c>
      <c r="R4" s="341">
        <v>0</v>
      </c>
    </row>
    <row r="5" spans="1:18">
      <c r="A5" s="58" t="s">
        <v>127</v>
      </c>
      <c r="B5" s="57"/>
      <c r="C5" s="343">
        <v>3357851000</v>
      </c>
      <c r="D5" s="342">
        <v>1675858000</v>
      </c>
      <c r="E5" s="342">
        <v>1681993000</v>
      </c>
      <c r="F5" s="343">
        <v>3181100000</v>
      </c>
      <c r="G5" s="342">
        <v>1656021000</v>
      </c>
      <c r="H5" s="342">
        <v>1525079000</v>
      </c>
      <c r="I5" s="343">
        <v>3077401000</v>
      </c>
      <c r="J5" s="342">
        <v>1594192000</v>
      </c>
      <c r="K5" s="342">
        <v>1483209000</v>
      </c>
      <c r="L5" s="343">
        <v>3155103000</v>
      </c>
      <c r="M5" s="342">
        <v>1599581000</v>
      </c>
      <c r="N5" s="342">
        <v>1555521000</v>
      </c>
      <c r="O5" s="342"/>
      <c r="P5" s="344">
        <v>5.5559999999999998E-2</v>
      </c>
      <c r="Q5" s="344">
        <v>5.5559999999999998E-2</v>
      </c>
      <c r="R5" s="345">
        <v>0</v>
      </c>
    </row>
    <row r="6" spans="1:18">
      <c r="A6" s="58" t="s">
        <v>128</v>
      </c>
      <c r="B6" s="57"/>
      <c r="C6" s="343">
        <v>2256751000</v>
      </c>
      <c r="D6" s="342">
        <v>1048191000</v>
      </c>
      <c r="E6" s="342">
        <v>1208560000</v>
      </c>
      <c r="F6" s="343">
        <v>2149906000</v>
      </c>
      <c r="G6" s="342">
        <v>998440000</v>
      </c>
      <c r="H6" s="342">
        <v>1151466000</v>
      </c>
      <c r="I6" s="343">
        <v>1994151000</v>
      </c>
      <c r="J6" s="342">
        <v>928367000</v>
      </c>
      <c r="K6" s="342">
        <v>1065784000</v>
      </c>
      <c r="L6" s="343">
        <v>1802076000</v>
      </c>
      <c r="M6" s="342">
        <v>836338000</v>
      </c>
      <c r="N6" s="342">
        <v>965737000</v>
      </c>
      <c r="O6" s="342"/>
      <c r="P6" s="344">
        <v>4.9700000000000001E-2</v>
      </c>
      <c r="Q6" s="344">
        <v>4.9700000000000001E-2</v>
      </c>
      <c r="R6" s="345">
        <v>0</v>
      </c>
    </row>
    <row r="7" spans="1:18">
      <c r="A7" s="55" t="s">
        <v>15</v>
      </c>
      <c r="B7" s="57"/>
      <c r="C7" s="339">
        <v>4403845000</v>
      </c>
      <c r="D7" s="338">
        <v>2344945000</v>
      </c>
      <c r="E7" s="338">
        <v>2058900000</v>
      </c>
      <c r="F7" s="339">
        <v>4162907000</v>
      </c>
      <c r="G7" s="338">
        <v>1945784000</v>
      </c>
      <c r="H7" s="338">
        <v>2217123000</v>
      </c>
      <c r="I7" s="339">
        <v>3621023000</v>
      </c>
      <c r="J7" s="338">
        <v>1921345000</v>
      </c>
      <c r="K7" s="338">
        <v>1699678000</v>
      </c>
      <c r="L7" s="339">
        <v>3377970000</v>
      </c>
      <c r="M7" s="338">
        <v>1612187000</v>
      </c>
      <c r="N7" s="338">
        <v>1765782000</v>
      </c>
      <c r="O7" s="338"/>
      <c r="P7" s="340">
        <v>5.7880000000000001E-2</v>
      </c>
      <c r="Q7" s="340">
        <v>8.9779999999999999E-2</v>
      </c>
      <c r="R7" s="341">
        <v>-3.1899999999999998E-2</v>
      </c>
    </row>
    <row r="8" spans="1:18">
      <c r="A8" s="58" t="s">
        <v>127</v>
      </c>
      <c r="B8" s="57"/>
      <c r="C8" s="343">
        <v>981485000</v>
      </c>
      <c r="D8" s="342">
        <v>511904000</v>
      </c>
      <c r="E8" s="342">
        <v>469580000</v>
      </c>
      <c r="F8" s="343">
        <v>853012000</v>
      </c>
      <c r="G8" s="342">
        <v>383282000</v>
      </c>
      <c r="H8" s="342">
        <v>469730000</v>
      </c>
      <c r="I8" s="343">
        <v>820576000</v>
      </c>
      <c r="J8" s="342">
        <v>425607000</v>
      </c>
      <c r="K8" s="342">
        <v>394969000</v>
      </c>
      <c r="L8" s="343">
        <v>976051000</v>
      </c>
      <c r="M8" s="342">
        <v>460293000</v>
      </c>
      <c r="N8" s="342">
        <v>515756000</v>
      </c>
      <c r="O8" s="342"/>
      <c r="P8" s="344">
        <v>0.15060999999999999</v>
      </c>
      <c r="Q8" s="344">
        <v>0.20648</v>
      </c>
      <c r="R8" s="345">
        <v>-5.5870000000000003E-2</v>
      </c>
    </row>
    <row r="9" spans="1:18">
      <c r="A9" s="58" t="s">
        <v>128</v>
      </c>
      <c r="B9" s="57"/>
      <c r="C9" s="343">
        <v>3422360000</v>
      </c>
      <c r="D9" s="342">
        <v>1833041000</v>
      </c>
      <c r="E9" s="342">
        <v>1589320000</v>
      </c>
      <c r="F9" s="343">
        <v>3309895000</v>
      </c>
      <c r="G9" s="342">
        <v>1562502000</v>
      </c>
      <c r="H9" s="342">
        <v>1747393000</v>
      </c>
      <c r="I9" s="343">
        <v>2800447000</v>
      </c>
      <c r="J9" s="342">
        <v>1495738000</v>
      </c>
      <c r="K9" s="342">
        <v>1304709000</v>
      </c>
      <c r="L9" s="343">
        <v>2401917000</v>
      </c>
      <c r="M9" s="342">
        <v>1151891000</v>
      </c>
      <c r="N9" s="342">
        <v>1250024000</v>
      </c>
      <c r="O9" s="342"/>
      <c r="P9" s="344">
        <v>3.3980000000000003E-2</v>
      </c>
      <c r="Q9" s="344">
        <v>5.9700000000000003E-2</v>
      </c>
      <c r="R9" s="345">
        <v>-2.572E-2</v>
      </c>
    </row>
    <row r="10" spans="1:18">
      <c r="A10" s="59" t="s">
        <v>129</v>
      </c>
      <c r="B10" s="57">
        <v>1</v>
      </c>
      <c r="C10" s="339">
        <v>1933824000</v>
      </c>
      <c r="D10" s="338">
        <v>1086520000</v>
      </c>
      <c r="E10" s="338">
        <v>847303000</v>
      </c>
      <c r="F10" s="339">
        <v>1848042000</v>
      </c>
      <c r="G10" s="338">
        <v>856269000</v>
      </c>
      <c r="H10" s="338">
        <v>991773000</v>
      </c>
      <c r="I10" s="339">
        <v>1490852000</v>
      </c>
      <c r="J10" s="338">
        <v>840227000</v>
      </c>
      <c r="K10" s="338">
        <v>650625000</v>
      </c>
      <c r="L10" s="339">
        <v>1264573000</v>
      </c>
      <c r="M10" s="338">
        <v>582722000</v>
      </c>
      <c r="N10" s="338">
        <v>681850000</v>
      </c>
      <c r="O10" s="338"/>
      <c r="P10" s="340">
        <v>4.6420000000000003E-2</v>
      </c>
      <c r="Q10" s="340">
        <v>5.9049999999999998E-2</v>
      </c>
      <c r="R10" s="341">
        <v>-1.2630000000000001E-2</v>
      </c>
    </row>
    <row r="11" spans="1:18">
      <c r="A11" s="58" t="s">
        <v>127</v>
      </c>
      <c r="B11" s="57"/>
      <c r="C11" s="343"/>
      <c r="D11" s="342"/>
      <c r="E11" s="342"/>
      <c r="F11" s="343"/>
      <c r="G11" s="342"/>
      <c r="H11" s="342"/>
      <c r="I11" s="343"/>
      <c r="J11" s="342"/>
      <c r="K11" s="342"/>
      <c r="L11" s="343"/>
      <c r="M11" s="342"/>
      <c r="N11" s="342"/>
      <c r="O11" s="342"/>
      <c r="P11" s="344" t="s">
        <v>40</v>
      </c>
      <c r="Q11" s="344" t="s">
        <v>40</v>
      </c>
      <c r="R11" s="345" t="s">
        <v>40</v>
      </c>
    </row>
    <row r="12" spans="1:18">
      <c r="A12" s="58" t="s">
        <v>128</v>
      </c>
      <c r="B12" s="57"/>
      <c r="C12" s="343">
        <v>1933823000</v>
      </c>
      <c r="D12" s="342">
        <v>1086520000</v>
      </c>
      <c r="E12" s="342">
        <v>847303000</v>
      </c>
      <c r="F12" s="343">
        <v>1848042000</v>
      </c>
      <c r="G12" s="342">
        <v>856269000</v>
      </c>
      <c r="H12" s="342">
        <v>991773000</v>
      </c>
      <c r="I12" s="343">
        <v>1490852000</v>
      </c>
      <c r="J12" s="342">
        <v>840227000</v>
      </c>
      <c r="K12" s="342">
        <v>650625000</v>
      </c>
      <c r="L12" s="343">
        <v>1264573000</v>
      </c>
      <c r="M12" s="342">
        <v>582722000</v>
      </c>
      <c r="N12" s="342">
        <v>681850000</v>
      </c>
      <c r="O12" s="342"/>
      <c r="P12" s="344">
        <v>4.6420000000000003E-2</v>
      </c>
      <c r="Q12" s="344">
        <v>5.9049999999999998E-2</v>
      </c>
      <c r="R12" s="345">
        <v>-1.2630000000000001E-2</v>
      </c>
    </row>
    <row r="13" spans="1:18">
      <c r="A13" s="59" t="s">
        <v>130</v>
      </c>
      <c r="B13" s="57" t="s">
        <v>131</v>
      </c>
      <c r="C13" s="339">
        <v>1970212000</v>
      </c>
      <c r="D13" s="338">
        <v>968615000</v>
      </c>
      <c r="E13" s="338">
        <v>1001597000</v>
      </c>
      <c r="F13" s="339">
        <v>1818700000</v>
      </c>
      <c r="G13" s="338">
        <v>846243000</v>
      </c>
      <c r="H13" s="338">
        <v>972457000</v>
      </c>
      <c r="I13" s="339">
        <v>1488572000</v>
      </c>
      <c r="J13" s="338">
        <v>785159000</v>
      </c>
      <c r="K13" s="338">
        <v>703413000</v>
      </c>
      <c r="L13" s="339">
        <v>1471912000</v>
      </c>
      <c r="M13" s="338">
        <v>713914000</v>
      </c>
      <c r="N13" s="338">
        <v>757997000</v>
      </c>
      <c r="O13" s="338"/>
      <c r="P13" s="340">
        <v>8.3309999999999995E-2</v>
      </c>
      <c r="Q13" s="340">
        <v>8.3309999999999995E-2</v>
      </c>
      <c r="R13" s="341">
        <v>0</v>
      </c>
    </row>
    <row r="14" spans="1:18">
      <c r="A14" s="58" t="s">
        <v>127</v>
      </c>
      <c r="B14" s="57"/>
      <c r="C14" s="343">
        <v>763845000</v>
      </c>
      <c r="D14" s="342">
        <v>385516000</v>
      </c>
      <c r="E14" s="342">
        <v>378329000</v>
      </c>
      <c r="F14" s="343">
        <v>697128000</v>
      </c>
      <c r="G14" s="342">
        <v>301088000</v>
      </c>
      <c r="H14" s="342">
        <v>396040000</v>
      </c>
      <c r="I14" s="343">
        <v>479946000</v>
      </c>
      <c r="J14" s="342">
        <v>289308000</v>
      </c>
      <c r="K14" s="342">
        <v>190638000</v>
      </c>
      <c r="L14" s="343">
        <v>579094000</v>
      </c>
      <c r="M14" s="342">
        <v>274809000</v>
      </c>
      <c r="N14" s="342">
        <v>304284000</v>
      </c>
      <c r="O14" s="342"/>
      <c r="P14" s="344">
        <v>9.5699999999999993E-2</v>
      </c>
      <c r="Q14" s="344">
        <v>9.5699999999999993E-2</v>
      </c>
      <c r="R14" s="345">
        <v>0</v>
      </c>
    </row>
    <row r="15" spans="1:18">
      <c r="A15" s="58" t="s">
        <v>128</v>
      </c>
      <c r="B15" s="57"/>
      <c r="C15" s="343">
        <v>1206367000</v>
      </c>
      <c r="D15" s="342">
        <v>583099000</v>
      </c>
      <c r="E15" s="342">
        <v>623268000</v>
      </c>
      <c r="F15" s="343">
        <v>1121572000</v>
      </c>
      <c r="G15" s="342">
        <v>545155000</v>
      </c>
      <c r="H15" s="342">
        <v>576417000</v>
      </c>
      <c r="I15" s="343">
        <v>1008626000</v>
      </c>
      <c r="J15" s="342">
        <v>495851000</v>
      </c>
      <c r="K15" s="342">
        <v>512775000</v>
      </c>
      <c r="L15" s="343">
        <v>892818000</v>
      </c>
      <c r="M15" s="342">
        <v>439104000</v>
      </c>
      <c r="N15" s="342">
        <v>453713000</v>
      </c>
      <c r="O15" s="342"/>
      <c r="P15" s="344">
        <v>7.5609999999999997E-2</v>
      </c>
      <c r="Q15" s="344">
        <v>7.5609999999999997E-2</v>
      </c>
      <c r="R15" s="345">
        <v>0</v>
      </c>
    </row>
    <row r="16" spans="1:18">
      <c r="A16" s="59" t="s">
        <v>132</v>
      </c>
      <c r="B16" s="57">
        <v>1</v>
      </c>
      <c r="C16" s="339"/>
      <c r="D16" s="338"/>
      <c r="E16" s="338"/>
      <c r="F16" s="339"/>
      <c r="G16" s="338"/>
      <c r="H16" s="338"/>
      <c r="I16" s="339">
        <v>248964000</v>
      </c>
      <c r="J16" s="338">
        <v>89831000</v>
      </c>
      <c r="K16" s="338">
        <v>159133000</v>
      </c>
      <c r="L16" s="339">
        <v>322488000</v>
      </c>
      <c r="M16" s="338">
        <v>147480000</v>
      </c>
      <c r="N16" s="338">
        <v>175008000</v>
      </c>
      <c r="O16" s="338"/>
      <c r="P16" s="340" t="s">
        <v>40</v>
      </c>
      <c r="Q16" s="340" t="s">
        <v>40</v>
      </c>
      <c r="R16" s="341" t="s">
        <v>40</v>
      </c>
    </row>
    <row r="17" spans="1:18">
      <c r="A17" s="58" t="s">
        <v>127</v>
      </c>
      <c r="B17" s="57"/>
      <c r="C17" s="343"/>
      <c r="D17" s="342"/>
      <c r="E17" s="342"/>
      <c r="F17" s="343"/>
      <c r="G17" s="342"/>
      <c r="H17" s="342"/>
      <c r="I17" s="343">
        <v>248964000</v>
      </c>
      <c r="J17" s="342">
        <v>89831000</v>
      </c>
      <c r="K17" s="342">
        <v>159133000</v>
      </c>
      <c r="L17" s="343">
        <v>322488000</v>
      </c>
      <c r="M17" s="342">
        <v>147480000</v>
      </c>
      <c r="N17" s="342">
        <v>175008000</v>
      </c>
      <c r="O17" s="342"/>
      <c r="P17" s="344" t="s">
        <v>40</v>
      </c>
      <c r="Q17" s="344" t="s">
        <v>40</v>
      </c>
      <c r="R17" s="345" t="s">
        <v>40</v>
      </c>
    </row>
    <row r="18" spans="1:18">
      <c r="A18" s="58" t="s">
        <v>128</v>
      </c>
      <c r="B18" s="57"/>
      <c r="C18" s="343"/>
      <c r="D18" s="342"/>
      <c r="E18" s="342"/>
      <c r="F18" s="343"/>
      <c r="G18" s="342"/>
      <c r="H18" s="342"/>
      <c r="I18" s="343"/>
      <c r="J18" s="342"/>
      <c r="K18" s="342"/>
      <c r="L18" s="343"/>
      <c r="M18" s="342"/>
      <c r="N18" s="342"/>
      <c r="O18" s="342"/>
      <c r="P18" s="344" t="s">
        <v>40</v>
      </c>
      <c r="Q18" s="344" t="s">
        <v>40</v>
      </c>
      <c r="R18" s="345" t="s">
        <v>40</v>
      </c>
    </row>
    <row r="19" spans="1:18">
      <c r="A19" s="59" t="s">
        <v>133</v>
      </c>
      <c r="B19" s="57" t="s">
        <v>134</v>
      </c>
      <c r="C19" s="339">
        <v>499810000</v>
      </c>
      <c r="D19" s="338">
        <v>289810000</v>
      </c>
      <c r="E19" s="338">
        <v>210000000</v>
      </c>
      <c r="F19" s="339">
        <v>496165000</v>
      </c>
      <c r="G19" s="338">
        <v>243272000</v>
      </c>
      <c r="H19" s="338">
        <v>252893000</v>
      </c>
      <c r="I19" s="339">
        <v>392635000</v>
      </c>
      <c r="J19" s="338">
        <v>206128000</v>
      </c>
      <c r="K19" s="338">
        <v>186507000</v>
      </c>
      <c r="L19" s="339">
        <v>318995000</v>
      </c>
      <c r="M19" s="338">
        <v>168069000</v>
      </c>
      <c r="N19" s="338">
        <v>150925000</v>
      </c>
      <c r="O19" s="338"/>
      <c r="P19" s="340">
        <v>7.3400000000000002E-3</v>
      </c>
      <c r="Q19" s="340">
        <v>0.22794</v>
      </c>
      <c r="R19" s="341">
        <v>-0.22059999999999999</v>
      </c>
    </row>
    <row r="20" spans="1:18">
      <c r="A20" s="58" t="s">
        <v>127</v>
      </c>
      <c r="B20" s="57"/>
      <c r="C20" s="343">
        <v>217639000</v>
      </c>
      <c r="D20" s="342">
        <v>126388000</v>
      </c>
      <c r="E20" s="342">
        <v>91251000</v>
      </c>
      <c r="F20" s="343">
        <v>155884000</v>
      </c>
      <c r="G20" s="342">
        <v>82194000</v>
      </c>
      <c r="H20" s="342">
        <v>73690000</v>
      </c>
      <c r="I20" s="343">
        <v>91666000</v>
      </c>
      <c r="J20" s="342">
        <v>46468000</v>
      </c>
      <c r="K20" s="342">
        <v>45198000</v>
      </c>
      <c r="L20" s="343">
        <v>74469000</v>
      </c>
      <c r="M20" s="342">
        <v>38004000</v>
      </c>
      <c r="N20" s="342">
        <v>36464000</v>
      </c>
      <c r="O20" s="342"/>
      <c r="P20" s="344">
        <v>0.39615</v>
      </c>
      <c r="Q20" s="344">
        <v>0.70189000000000001</v>
      </c>
      <c r="R20" s="345">
        <v>-0.30574000000000001</v>
      </c>
    </row>
    <row r="21" spans="1:18">
      <c r="A21" s="58" t="s">
        <v>128</v>
      </c>
      <c r="B21" s="57"/>
      <c r="C21" s="343">
        <v>282171000</v>
      </c>
      <c r="D21" s="342">
        <v>163422000</v>
      </c>
      <c r="E21" s="342">
        <v>118749000</v>
      </c>
      <c r="F21" s="343">
        <v>340281000</v>
      </c>
      <c r="G21" s="342">
        <v>161078000</v>
      </c>
      <c r="H21" s="342">
        <v>179203000</v>
      </c>
      <c r="I21" s="343">
        <v>300969000</v>
      </c>
      <c r="J21" s="342">
        <v>159660000</v>
      </c>
      <c r="K21" s="342">
        <v>141309000</v>
      </c>
      <c r="L21" s="343">
        <v>244526000</v>
      </c>
      <c r="M21" s="342">
        <v>130065000</v>
      </c>
      <c r="N21" s="342">
        <v>114461000</v>
      </c>
      <c r="O21" s="342"/>
      <c r="P21" s="344">
        <v>-0.17077000000000001</v>
      </c>
      <c r="Q21" s="344">
        <v>1.082E-2</v>
      </c>
      <c r="R21" s="345">
        <v>-0.18159</v>
      </c>
    </row>
    <row r="22" spans="1:18">
      <c r="A22" s="60"/>
      <c r="B22" s="57"/>
      <c r="C22" s="343" t="s">
        <v>40</v>
      </c>
      <c r="D22" s="342" t="s">
        <v>40</v>
      </c>
      <c r="E22" s="342" t="s">
        <v>40</v>
      </c>
      <c r="F22" s="343"/>
      <c r="G22" s="342"/>
      <c r="H22" s="342" t="s">
        <v>40</v>
      </c>
      <c r="I22" s="343"/>
      <c r="J22" s="342"/>
      <c r="K22" s="342"/>
      <c r="L22" s="343"/>
      <c r="M22" s="342"/>
      <c r="N22" s="342"/>
      <c r="O22" s="342"/>
      <c r="P22" s="344" t="s">
        <v>40</v>
      </c>
      <c r="Q22" s="344" t="s">
        <v>40</v>
      </c>
      <c r="R22" s="345" t="s">
        <v>40</v>
      </c>
    </row>
    <row r="23" spans="1:18">
      <c r="A23" s="56" t="s">
        <v>17</v>
      </c>
      <c r="B23" s="57"/>
      <c r="C23" s="339">
        <v>8698658000</v>
      </c>
      <c r="D23" s="338">
        <v>3475119000</v>
      </c>
      <c r="E23" s="338">
        <v>5223539000</v>
      </c>
      <c r="F23" s="339">
        <v>8598685000</v>
      </c>
      <c r="G23" s="338">
        <v>3588073000</v>
      </c>
      <c r="H23" s="338">
        <v>5010612000</v>
      </c>
      <c r="I23" s="339">
        <v>8163919000</v>
      </c>
      <c r="J23" s="338">
        <v>3292010000</v>
      </c>
      <c r="K23" s="338">
        <v>4871909000</v>
      </c>
      <c r="L23" s="339">
        <v>8121636000</v>
      </c>
      <c r="M23" s="338">
        <v>3444139000</v>
      </c>
      <c r="N23" s="338">
        <v>4677497000</v>
      </c>
      <c r="O23" s="338"/>
      <c r="P23" s="340">
        <v>1.163E-2</v>
      </c>
      <c r="Q23" s="340">
        <v>4.4979999999999999E-2</v>
      </c>
      <c r="R23" s="341">
        <v>-3.3349999999999998E-2</v>
      </c>
    </row>
    <row r="24" spans="1:18">
      <c r="A24" s="58" t="s">
        <v>127</v>
      </c>
      <c r="B24" s="57"/>
      <c r="C24" s="343">
        <v>7737652000</v>
      </c>
      <c r="D24" s="342">
        <v>3055191000</v>
      </c>
      <c r="E24" s="342">
        <v>4682461000</v>
      </c>
      <c r="F24" s="343">
        <v>7679083000</v>
      </c>
      <c r="G24" s="342">
        <v>3182704000</v>
      </c>
      <c r="H24" s="342">
        <v>4496379000</v>
      </c>
      <c r="I24" s="343">
        <v>7263377000</v>
      </c>
      <c r="J24" s="342">
        <v>2906108000</v>
      </c>
      <c r="K24" s="342">
        <v>4357269000</v>
      </c>
      <c r="L24" s="343">
        <v>7202352000</v>
      </c>
      <c r="M24" s="342">
        <v>3007008000</v>
      </c>
      <c r="N24" s="342">
        <v>4195341000</v>
      </c>
      <c r="O24" s="342"/>
      <c r="P24" s="344">
        <v>7.6299999999999996E-3</v>
      </c>
      <c r="Q24" s="344">
        <v>4.2360000000000002E-2</v>
      </c>
      <c r="R24" s="345">
        <v>-3.4729999999999997E-2</v>
      </c>
    </row>
    <row r="25" spans="1:18">
      <c r="A25" s="58" t="s">
        <v>128</v>
      </c>
      <c r="B25" s="57"/>
      <c r="C25" s="343">
        <v>961006000</v>
      </c>
      <c r="D25" s="342">
        <v>419928000</v>
      </c>
      <c r="E25" s="342">
        <v>541078000</v>
      </c>
      <c r="F25" s="343">
        <v>919602000</v>
      </c>
      <c r="G25" s="342">
        <v>405369000</v>
      </c>
      <c r="H25" s="342">
        <v>514233000</v>
      </c>
      <c r="I25" s="343">
        <v>900542000</v>
      </c>
      <c r="J25" s="342">
        <v>385902000</v>
      </c>
      <c r="K25" s="342">
        <v>514640000</v>
      </c>
      <c r="L25" s="343">
        <v>919280000</v>
      </c>
      <c r="M25" s="342">
        <v>437127000</v>
      </c>
      <c r="N25" s="342">
        <v>482150000</v>
      </c>
      <c r="O25" s="342"/>
      <c r="P25" s="344">
        <v>4.5019999999999998E-2</v>
      </c>
      <c r="Q25" s="344">
        <v>6.6860000000000003E-2</v>
      </c>
      <c r="R25" s="345">
        <v>-2.1839999999999998E-2</v>
      </c>
    </row>
    <row r="26" spans="1:18">
      <c r="A26" s="59" t="s">
        <v>135</v>
      </c>
      <c r="B26" s="57">
        <v>0.31</v>
      </c>
      <c r="C26" s="339">
        <v>826743000</v>
      </c>
      <c r="D26" s="338">
        <v>395082000</v>
      </c>
      <c r="E26" s="338">
        <v>431661000</v>
      </c>
      <c r="F26" s="339">
        <v>784941000</v>
      </c>
      <c r="G26" s="338">
        <v>381758000</v>
      </c>
      <c r="H26" s="338">
        <v>403183000</v>
      </c>
      <c r="I26" s="339">
        <v>671513000</v>
      </c>
      <c r="J26" s="338">
        <v>343033000</v>
      </c>
      <c r="K26" s="338">
        <v>328480000</v>
      </c>
      <c r="L26" s="339">
        <v>696878000</v>
      </c>
      <c r="M26" s="338">
        <v>328093000</v>
      </c>
      <c r="N26" s="338">
        <v>368784000</v>
      </c>
      <c r="O26" s="338"/>
      <c r="P26" s="340">
        <v>5.3260000000000002E-2</v>
      </c>
      <c r="Q26" s="340">
        <v>2.8490000000000001E-2</v>
      </c>
      <c r="R26" s="341">
        <v>2.477E-2</v>
      </c>
    </row>
    <row r="27" spans="1:18">
      <c r="A27" s="58" t="s">
        <v>127</v>
      </c>
      <c r="B27" s="57"/>
      <c r="C27" s="343">
        <v>468411000</v>
      </c>
      <c r="D27" s="342">
        <v>236710000</v>
      </c>
      <c r="E27" s="342">
        <v>231701000</v>
      </c>
      <c r="F27" s="343">
        <v>451900000</v>
      </c>
      <c r="G27" s="342">
        <v>231974000</v>
      </c>
      <c r="H27" s="342">
        <v>219926000</v>
      </c>
      <c r="I27" s="343">
        <v>375446000</v>
      </c>
      <c r="J27" s="342">
        <v>210103000</v>
      </c>
      <c r="K27" s="342">
        <v>165343000</v>
      </c>
      <c r="L27" s="343">
        <v>425220000</v>
      </c>
      <c r="M27" s="342">
        <v>197985000</v>
      </c>
      <c r="N27" s="342">
        <v>227234000</v>
      </c>
      <c r="O27" s="342"/>
      <c r="P27" s="344">
        <v>3.6540000000000003E-2</v>
      </c>
      <c r="Q27" s="344">
        <v>1.2160000000000001E-2</v>
      </c>
      <c r="R27" s="345">
        <v>2.4379999999999999E-2</v>
      </c>
    </row>
    <row r="28" spans="1:18">
      <c r="A28" s="58" t="s">
        <v>128</v>
      </c>
      <c r="B28" s="57"/>
      <c r="C28" s="343">
        <v>358332000</v>
      </c>
      <c r="D28" s="342">
        <v>158372000</v>
      </c>
      <c r="E28" s="342">
        <v>199960000</v>
      </c>
      <c r="F28" s="343">
        <v>333041000</v>
      </c>
      <c r="G28" s="342">
        <v>149784000</v>
      </c>
      <c r="H28" s="342">
        <v>183257000</v>
      </c>
      <c r="I28" s="343">
        <v>296067000</v>
      </c>
      <c r="J28" s="342">
        <v>132930000</v>
      </c>
      <c r="K28" s="342">
        <v>163137000</v>
      </c>
      <c r="L28" s="343">
        <v>271658000</v>
      </c>
      <c r="M28" s="342">
        <v>130108000</v>
      </c>
      <c r="N28" s="342">
        <v>141550000</v>
      </c>
      <c r="O28" s="342"/>
      <c r="P28" s="344">
        <v>7.5939999999999994E-2</v>
      </c>
      <c r="Q28" s="344">
        <v>5.0639999999999998E-2</v>
      </c>
      <c r="R28" s="345">
        <v>2.53E-2</v>
      </c>
    </row>
    <row r="29" spans="1:18">
      <c r="A29" s="61" t="s">
        <v>136</v>
      </c>
      <c r="B29" s="57" t="s">
        <v>137</v>
      </c>
      <c r="C29" s="339">
        <v>696670000</v>
      </c>
      <c r="D29" s="338">
        <v>372218000</v>
      </c>
      <c r="E29" s="338">
        <v>324451000</v>
      </c>
      <c r="F29" s="339">
        <v>653530000</v>
      </c>
      <c r="G29" s="338">
        <v>356764000</v>
      </c>
      <c r="H29" s="338">
        <v>296766000</v>
      </c>
      <c r="I29" s="339">
        <v>650684000</v>
      </c>
      <c r="J29" s="338">
        <v>318651000</v>
      </c>
      <c r="K29" s="338">
        <v>332033000</v>
      </c>
      <c r="L29" s="339">
        <v>648332000</v>
      </c>
      <c r="M29" s="338">
        <v>347583000</v>
      </c>
      <c r="N29" s="338">
        <v>300748000</v>
      </c>
      <c r="O29" s="338"/>
      <c r="P29" s="340">
        <v>6.6009999999999999E-2</v>
      </c>
      <c r="Q29" s="340">
        <v>3.5979999999999998E-2</v>
      </c>
      <c r="R29" s="341">
        <v>3.0030000000000001E-2</v>
      </c>
    </row>
    <row r="30" spans="1:18">
      <c r="A30" s="58" t="s">
        <v>127</v>
      </c>
      <c r="B30" s="57"/>
      <c r="C30" s="343">
        <v>619651000</v>
      </c>
      <c r="D30" s="342">
        <v>333139000</v>
      </c>
      <c r="E30" s="342">
        <v>286511000</v>
      </c>
      <c r="F30" s="343">
        <v>580678000</v>
      </c>
      <c r="G30" s="342">
        <v>318549000</v>
      </c>
      <c r="H30" s="342">
        <v>262129000</v>
      </c>
      <c r="I30" s="343">
        <v>582221000</v>
      </c>
      <c r="J30" s="342">
        <v>283466000</v>
      </c>
      <c r="K30" s="342">
        <v>298755000</v>
      </c>
      <c r="L30" s="343">
        <v>580811000</v>
      </c>
      <c r="M30" s="342">
        <v>311589000</v>
      </c>
      <c r="N30" s="342">
        <v>269222000</v>
      </c>
      <c r="O30" s="342"/>
      <c r="P30" s="344">
        <v>6.7110000000000003E-2</v>
      </c>
      <c r="Q30" s="344">
        <v>3.7060000000000003E-2</v>
      </c>
      <c r="R30" s="345">
        <v>3.006E-2</v>
      </c>
    </row>
    <row r="31" spans="1:18">
      <c r="A31" s="58" t="s">
        <v>128</v>
      </c>
      <c r="B31" s="57"/>
      <c r="C31" s="343">
        <v>77019000</v>
      </c>
      <c r="D31" s="342">
        <v>39079000</v>
      </c>
      <c r="E31" s="342">
        <v>37940000</v>
      </c>
      <c r="F31" s="343">
        <v>72852000</v>
      </c>
      <c r="G31" s="342">
        <v>38215000</v>
      </c>
      <c r="H31" s="342">
        <v>34637000</v>
      </c>
      <c r="I31" s="343">
        <v>68463000</v>
      </c>
      <c r="J31" s="342">
        <v>35185000</v>
      </c>
      <c r="K31" s="342">
        <v>33278000</v>
      </c>
      <c r="L31" s="343">
        <v>67521000</v>
      </c>
      <c r="M31" s="342">
        <v>35994000</v>
      </c>
      <c r="N31" s="342">
        <v>31526000</v>
      </c>
      <c r="O31" s="342"/>
      <c r="P31" s="344">
        <v>5.7200000000000001E-2</v>
      </c>
      <c r="Q31" s="344">
        <v>2.742E-2</v>
      </c>
      <c r="R31" s="345">
        <v>2.9780000000000001E-2</v>
      </c>
    </row>
    <row r="32" spans="1:18">
      <c r="A32" s="59" t="s">
        <v>138</v>
      </c>
      <c r="B32" s="57">
        <v>0.25</v>
      </c>
      <c r="C32" s="339">
        <v>6155511000</v>
      </c>
      <c r="D32" s="338">
        <v>2239966000</v>
      </c>
      <c r="E32" s="338">
        <v>3915545000</v>
      </c>
      <c r="F32" s="339">
        <v>6182890000</v>
      </c>
      <c r="G32" s="338">
        <v>2400181000</v>
      </c>
      <c r="H32" s="338">
        <v>3782709000</v>
      </c>
      <c r="I32" s="339">
        <v>5884688000</v>
      </c>
      <c r="J32" s="338">
        <v>2198991000</v>
      </c>
      <c r="K32" s="338">
        <v>3685697000</v>
      </c>
      <c r="L32" s="339">
        <v>5715371000</v>
      </c>
      <c r="M32" s="338">
        <v>2234892000</v>
      </c>
      <c r="N32" s="338">
        <v>3480479000</v>
      </c>
      <c r="O32" s="338"/>
      <c r="P32" s="340">
        <v>-4.4299999999999999E-3</v>
      </c>
      <c r="Q32" s="340">
        <v>3.7629999999999997E-2</v>
      </c>
      <c r="R32" s="341">
        <v>-4.206E-2</v>
      </c>
    </row>
    <row r="33" spans="1:18">
      <c r="A33" s="58" t="s">
        <v>127</v>
      </c>
      <c r="B33" s="57"/>
      <c r="C33" s="343">
        <v>6155511000</v>
      </c>
      <c r="D33" s="342">
        <v>2239966000</v>
      </c>
      <c r="E33" s="342">
        <v>3915545000</v>
      </c>
      <c r="F33" s="343">
        <v>6182890000</v>
      </c>
      <c r="G33" s="342">
        <v>2400181000</v>
      </c>
      <c r="H33" s="342">
        <v>3782709000</v>
      </c>
      <c r="I33" s="343">
        <v>5884688000</v>
      </c>
      <c r="J33" s="342">
        <v>2198991000</v>
      </c>
      <c r="K33" s="342">
        <v>3685697000</v>
      </c>
      <c r="L33" s="343">
        <v>5715371000</v>
      </c>
      <c r="M33" s="342">
        <v>2234892000</v>
      </c>
      <c r="N33" s="342">
        <v>3480479000</v>
      </c>
      <c r="O33" s="342"/>
      <c r="P33" s="344">
        <v>-4.4299999999999999E-3</v>
      </c>
      <c r="Q33" s="344">
        <v>3.7629999999999997E-2</v>
      </c>
      <c r="R33" s="345">
        <v>-4.206E-2</v>
      </c>
    </row>
    <row r="34" spans="1:18">
      <c r="A34" s="58" t="s">
        <v>128</v>
      </c>
      <c r="B34" s="62"/>
      <c r="C34" s="343"/>
      <c r="D34" s="342"/>
      <c r="E34" s="342"/>
      <c r="F34" s="343"/>
      <c r="G34" s="342"/>
      <c r="H34" s="342"/>
      <c r="I34" s="343"/>
      <c r="J34" s="342"/>
      <c r="K34" s="342"/>
      <c r="L34" s="343"/>
      <c r="M34" s="342"/>
      <c r="N34" s="342"/>
      <c r="O34" s="342"/>
      <c r="P34" s="344" t="s">
        <v>40</v>
      </c>
      <c r="Q34" s="344" t="s">
        <v>40</v>
      </c>
      <c r="R34" s="345" t="s">
        <v>40</v>
      </c>
    </row>
    <row r="35" spans="1:18">
      <c r="A35" s="59" t="s">
        <v>139</v>
      </c>
      <c r="B35" s="57">
        <v>0.25</v>
      </c>
      <c r="C35" s="339">
        <v>474915000</v>
      </c>
      <c r="D35" s="338">
        <v>202100000</v>
      </c>
      <c r="E35" s="338">
        <v>272815000</v>
      </c>
      <c r="F35" s="339">
        <v>456781000</v>
      </c>
      <c r="G35" s="338">
        <v>189114000</v>
      </c>
      <c r="H35" s="338">
        <v>267667000</v>
      </c>
      <c r="I35" s="339">
        <v>483030000</v>
      </c>
      <c r="J35" s="338">
        <v>184702000</v>
      </c>
      <c r="K35" s="338">
        <v>298328000</v>
      </c>
      <c r="L35" s="339">
        <v>612931000</v>
      </c>
      <c r="M35" s="338">
        <v>297848000</v>
      </c>
      <c r="N35" s="338">
        <v>315082000</v>
      </c>
      <c r="O35" s="338"/>
      <c r="P35" s="340">
        <v>3.9699999999999999E-2</v>
      </c>
      <c r="Q35" s="340">
        <v>8.4360000000000004E-2</v>
      </c>
      <c r="R35" s="341">
        <v>-4.4659999999999998E-2</v>
      </c>
    </row>
    <row r="36" spans="1:18">
      <c r="A36" s="58" t="s">
        <v>127</v>
      </c>
      <c r="B36" s="57"/>
      <c r="C36" s="343">
        <v>130934000</v>
      </c>
      <c r="D36" s="342">
        <v>59991000</v>
      </c>
      <c r="E36" s="342">
        <v>70943000</v>
      </c>
      <c r="F36" s="343">
        <v>118707000</v>
      </c>
      <c r="G36" s="342">
        <v>52378000</v>
      </c>
      <c r="H36" s="342">
        <v>66329000</v>
      </c>
      <c r="I36" s="343">
        <v>113039000</v>
      </c>
      <c r="J36" s="342">
        <v>50351000</v>
      </c>
      <c r="K36" s="342">
        <v>62688000</v>
      </c>
      <c r="L36" s="343">
        <v>196072000</v>
      </c>
      <c r="M36" s="342">
        <v>112943000</v>
      </c>
      <c r="N36" s="342">
        <v>83129000</v>
      </c>
      <c r="O36" s="342"/>
      <c r="P36" s="344">
        <v>0.10301</v>
      </c>
      <c r="Q36" s="344">
        <v>0.15038000000000001</v>
      </c>
      <c r="R36" s="345">
        <v>-4.7379999999999999E-2</v>
      </c>
    </row>
    <row r="37" spans="1:18">
      <c r="A37" s="58" t="s">
        <v>128</v>
      </c>
      <c r="B37" s="57"/>
      <c r="C37" s="343">
        <v>343981000</v>
      </c>
      <c r="D37" s="342">
        <v>142109000</v>
      </c>
      <c r="E37" s="342">
        <v>201872000</v>
      </c>
      <c r="F37" s="343">
        <v>338074000</v>
      </c>
      <c r="G37" s="342">
        <v>136736000</v>
      </c>
      <c r="H37" s="342">
        <v>201338000</v>
      </c>
      <c r="I37" s="343">
        <v>369991000</v>
      </c>
      <c r="J37" s="342">
        <v>134351000</v>
      </c>
      <c r="K37" s="342">
        <v>235640000</v>
      </c>
      <c r="L37" s="343">
        <v>416858000</v>
      </c>
      <c r="M37" s="342">
        <v>184905000</v>
      </c>
      <c r="N37" s="342">
        <v>231952000</v>
      </c>
      <c r="O37" s="342"/>
      <c r="P37" s="344">
        <v>1.7469999999999999E-2</v>
      </c>
      <c r="Q37" s="344">
        <v>6.1179999999999998E-2</v>
      </c>
      <c r="R37" s="345">
        <v>-4.3700000000000003E-2</v>
      </c>
    </row>
    <row r="38" spans="1:18">
      <c r="A38" s="59" t="s">
        <v>140</v>
      </c>
      <c r="B38" s="57">
        <v>0.5</v>
      </c>
      <c r="C38" s="339">
        <v>52205000</v>
      </c>
      <c r="D38" s="338">
        <v>24937000</v>
      </c>
      <c r="E38" s="338">
        <v>27269000</v>
      </c>
      <c r="F38" s="339">
        <v>41593000</v>
      </c>
      <c r="G38" s="338">
        <v>22691000</v>
      </c>
      <c r="H38" s="338">
        <v>18902000</v>
      </c>
      <c r="I38" s="339">
        <v>43621000</v>
      </c>
      <c r="J38" s="338">
        <v>22323000</v>
      </c>
      <c r="K38" s="338">
        <v>21298000</v>
      </c>
      <c r="L38" s="339">
        <v>46660000</v>
      </c>
      <c r="M38" s="338">
        <v>20093000</v>
      </c>
      <c r="N38" s="338">
        <v>26566000</v>
      </c>
      <c r="O38" s="338"/>
      <c r="P38" s="340">
        <v>0.25516</v>
      </c>
      <c r="Q38" s="340">
        <v>0.31468000000000002</v>
      </c>
      <c r="R38" s="341">
        <v>-5.9520000000000003E-2</v>
      </c>
    </row>
    <row r="39" spans="1:18">
      <c r="A39" s="58" t="s">
        <v>127</v>
      </c>
      <c r="B39" s="57"/>
      <c r="C39" s="343">
        <v>52205000</v>
      </c>
      <c r="D39" s="342">
        <v>24937000</v>
      </c>
      <c r="E39" s="342">
        <v>27269000</v>
      </c>
      <c r="F39" s="343">
        <v>41593000</v>
      </c>
      <c r="G39" s="342">
        <v>22691000</v>
      </c>
      <c r="H39" s="342">
        <v>18902000</v>
      </c>
      <c r="I39" s="343">
        <v>43621000</v>
      </c>
      <c r="J39" s="342">
        <v>22323000</v>
      </c>
      <c r="K39" s="342">
        <v>21298000</v>
      </c>
      <c r="L39" s="343">
        <v>46660000</v>
      </c>
      <c r="M39" s="342">
        <v>20093000</v>
      </c>
      <c r="N39" s="342">
        <v>26566000</v>
      </c>
      <c r="O39" s="342"/>
      <c r="P39" s="344">
        <v>0.25516</v>
      </c>
      <c r="Q39" s="344">
        <v>0.31468000000000002</v>
      </c>
      <c r="R39" s="345">
        <v>-5.9520000000000003E-2</v>
      </c>
    </row>
    <row r="40" spans="1:18">
      <c r="A40" s="58" t="s">
        <v>128</v>
      </c>
      <c r="B40" s="57"/>
      <c r="C40" s="343"/>
      <c r="D40" s="342"/>
      <c r="E40" s="342"/>
      <c r="F40" s="343"/>
      <c r="G40" s="342"/>
      <c r="H40" s="342"/>
      <c r="I40" s="343"/>
      <c r="J40" s="342"/>
      <c r="K40" s="342"/>
      <c r="L40" s="343"/>
      <c r="M40" s="342"/>
      <c r="N40" s="342"/>
      <c r="O40" s="342"/>
      <c r="P40" s="344" t="s">
        <v>40</v>
      </c>
      <c r="Q40" s="344" t="s">
        <v>40</v>
      </c>
      <c r="R40" s="345" t="s">
        <v>40</v>
      </c>
    </row>
    <row r="41" spans="1:18">
      <c r="A41" s="59" t="s">
        <v>141</v>
      </c>
      <c r="B41" s="57">
        <v>0.32</v>
      </c>
      <c r="C41" s="339">
        <v>55944000</v>
      </c>
      <c r="D41" s="338">
        <v>27153000</v>
      </c>
      <c r="E41" s="338">
        <v>28791000</v>
      </c>
      <c r="F41" s="339">
        <v>53088000</v>
      </c>
      <c r="G41" s="338">
        <v>28289000</v>
      </c>
      <c r="H41" s="338">
        <v>24799000</v>
      </c>
      <c r="I41" s="339">
        <v>58046000</v>
      </c>
      <c r="J41" s="338">
        <v>28325000</v>
      </c>
      <c r="K41" s="338">
        <v>29721000</v>
      </c>
      <c r="L41" s="339">
        <v>84067000</v>
      </c>
      <c r="M41" s="338">
        <v>40582000</v>
      </c>
      <c r="N41" s="338">
        <v>43484000</v>
      </c>
      <c r="O41" s="338"/>
      <c r="P41" s="340">
        <v>5.3800000000000001E-2</v>
      </c>
      <c r="Q41" s="340">
        <v>0.14274999999999999</v>
      </c>
      <c r="R41" s="341">
        <v>-8.8950000000000001E-2</v>
      </c>
    </row>
    <row r="42" spans="1:18">
      <c r="A42" s="58" t="s">
        <v>127</v>
      </c>
      <c r="B42" s="57"/>
      <c r="C42" s="343">
        <v>55944000</v>
      </c>
      <c r="D42" s="342">
        <v>27153000</v>
      </c>
      <c r="E42" s="342">
        <v>28791000</v>
      </c>
      <c r="F42" s="343">
        <v>53088000</v>
      </c>
      <c r="G42" s="342">
        <v>28289000</v>
      </c>
      <c r="H42" s="342">
        <v>24799000</v>
      </c>
      <c r="I42" s="343">
        <v>58046000</v>
      </c>
      <c r="J42" s="342">
        <v>28325000</v>
      </c>
      <c r="K42" s="342">
        <v>29721000</v>
      </c>
      <c r="L42" s="343">
        <v>84067000</v>
      </c>
      <c r="M42" s="342">
        <v>40582000</v>
      </c>
      <c r="N42" s="342">
        <v>43484000</v>
      </c>
      <c r="O42" s="342"/>
      <c r="P42" s="344">
        <v>5.3800000000000001E-2</v>
      </c>
      <c r="Q42" s="344">
        <v>0.14274999999999999</v>
      </c>
      <c r="R42" s="345">
        <v>-8.8950000000000001E-2</v>
      </c>
    </row>
    <row r="43" spans="1:18">
      <c r="A43" s="58" t="s">
        <v>128</v>
      </c>
      <c r="B43" s="57"/>
      <c r="C43" s="343"/>
      <c r="D43" s="342"/>
      <c r="E43" s="342"/>
      <c r="F43" s="343"/>
      <c r="G43" s="342"/>
      <c r="H43" s="342"/>
      <c r="I43" s="343"/>
      <c r="J43" s="342"/>
      <c r="K43" s="342"/>
      <c r="L43" s="343"/>
      <c r="M43" s="342"/>
      <c r="N43" s="342"/>
      <c r="O43" s="342"/>
      <c r="P43" s="344" t="s">
        <v>40</v>
      </c>
      <c r="Q43" s="344" t="s">
        <v>40</v>
      </c>
      <c r="R43" s="345" t="s">
        <v>40</v>
      </c>
    </row>
    <row r="44" spans="1:18">
      <c r="A44" s="59" t="s">
        <v>142</v>
      </c>
      <c r="B44" s="57" t="s">
        <v>143</v>
      </c>
      <c r="C44" s="339">
        <v>436670000</v>
      </c>
      <c r="D44" s="338">
        <v>213663000</v>
      </c>
      <c r="E44" s="338">
        <v>223007000</v>
      </c>
      <c r="F44" s="339">
        <v>425862000</v>
      </c>
      <c r="G44" s="338">
        <v>209276000</v>
      </c>
      <c r="H44" s="338">
        <v>216586000</v>
      </c>
      <c r="I44" s="339">
        <v>372337000</v>
      </c>
      <c r="J44" s="338">
        <v>195985000</v>
      </c>
      <c r="K44" s="338">
        <v>176352000</v>
      </c>
      <c r="L44" s="339">
        <v>317394000</v>
      </c>
      <c r="M44" s="338">
        <v>175044000</v>
      </c>
      <c r="N44" s="338">
        <v>142350000</v>
      </c>
      <c r="O44" s="338"/>
      <c r="P44" s="340">
        <v>2.538E-2</v>
      </c>
      <c r="Q44" s="340">
        <v>0.11515</v>
      </c>
      <c r="R44" s="341">
        <v>-8.9770000000000003E-2</v>
      </c>
    </row>
    <row r="45" spans="1:18">
      <c r="A45" s="58" t="s">
        <v>127</v>
      </c>
      <c r="B45" s="57"/>
      <c r="C45" s="343">
        <v>254996000</v>
      </c>
      <c r="D45" s="342">
        <v>133295000</v>
      </c>
      <c r="E45" s="342">
        <v>121701000</v>
      </c>
      <c r="F45" s="343">
        <v>250227000</v>
      </c>
      <c r="G45" s="342">
        <v>128642000</v>
      </c>
      <c r="H45" s="342">
        <v>121585000</v>
      </c>
      <c r="I45" s="343">
        <v>206316000</v>
      </c>
      <c r="J45" s="342">
        <v>112549000</v>
      </c>
      <c r="K45" s="342">
        <v>93767000</v>
      </c>
      <c r="L45" s="343">
        <v>154151000</v>
      </c>
      <c r="M45" s="342">
        <v>88924000</v>
      </c>
      <c r="N45" s="342">
        <v>65227000</v>
      </c>
      <c r="O45" s="342"/>
      <c r="P45" s="344">
        <v>1.9050000000000001E-2</v>
      </c>
      <c r="Q45" s="344">
        <v>0.10827000000000001</v>
      </c>
      <c r="R45" s="345">
        <v>-8.9219999999999994E-2</v>
      </c>
    </row>
    <row r="46" spans="1:18">
      <c r="A46" s="58" t="s">
        <v>128</v>
      </c>
      <c r="B46" s="57"/>
      <c r="C46" s="343">
        <v>181674000</v>
      </c>
      <c r="D46" s="342">
        <v>80368000</v>
      </c>
      <c r="E46" s="342">
        <v>101306000</v>
      </c>
      <c r="F46" s="343">
        <v>175635000</v>
      </c>
      <c r="G46" s="342">
        <v>80634000</v>
      </c>
      <c r="H46" s="342">
        <v>95001000</v>
      </c>
      <c r="I46" s="343">
        <v>166021000</v>
      </c>
      <c r="J46" s="342">
        <v>83436000</v>
      </c>
      <c r="K46" s="342">
        <v>82585000</v>
      </c>
      <c r="L46" s="343">
        <v>163243000</v>
      </c>
      <c r="M46" s="342">
        <v>86120000</v>
      </c>
      <c r="N46" s="342">
        <v>77122000</v>
      </c>
      <c r="O46" s="342"/>
      <c r="P46" s="344">
        <v>3.4389999999999997E-2</v>
      </c>
      <c r="Q46" s="344">
        <v>0.12495000000000001</v>
      </c>
      <c r="R46" s="345">
        <v>-9.0560000000000002E-2</v>
      </c>
    </row>
    <row r="47" spans="1:18">
      <c r="A47" s="58"/>
      <c r="B47" s="57"/>
      <c r="C47" s="346" t="s">
        <v>40</v>
      </c>
      <c r="D47" s="342" t="s">
        <v>40</v>
      </c>
      <c r="E47" s="342" t="s">
        <v>40</v>
      </c>
      <c r="F47" s="346" t="s">
        <v>40</v>
      </c>
      <c r="G47" s="342" t="s">
        <v>40</v>
      </c>
      <c r="H47" s="342"/>
      <c r="I47" s="346"/>
      <c r="J47" s="342"/>
      <c r="K47" s="342"/>
      <c r="L47" s="346"/>
      <c r="M47" s="342"/>
      <c r="N47" s="342"/>
      <c r="O47" s="342"/>
      <c r="P47" s="344" t="s">
        <v>40</v>
      </c>
      <c r="Q47" s="344" t="s">
        <v>40</v>
      </c>
      <c r="R47" s="345" t="s">
        <v>40</v>
      </c>
    </row>
    <row r="48" spans="1:18">
      <c r="A48" s="63" t="s">
        <v>144</v>
      </c>
      <c r="B48" s="57">
        <v>1</v>
      </c>
      <c r="C48" s="339">
        <v>904775000</v>
      </c>
      <c r="D48" s="338">
        <v>627860000</v>
      </c>
      <c r="E48" s="338">
        <v>276914000</v>
      </c>
      <c r="F48" s="339">
        <v>213270000</v>
      </c>
      <c r="G48" s="338">
        <v>26762000</v>
      </c>
      <c r="H48" s="338">
        <v>186452000</v>
      </c>
      <c r="I48" s="339">
        <v>103448000</v>
      </c>
      <c r="J48" s="338">
        <v>37125000</v>
      </c>
      <c r="K48" s="338">
        <v>66323000</v>
      </c>
      <c r="L48" s="339">
        <v>79300000</v>
      </c>
      <c r="M48" s="338">
        <v>33300000</v>
      </c>
      <c r="N48" s="338">
        <v>46000000</v>
      </c>
      <c r="O48" s="338"/>
      <c r="P48" s="340">
        <v>3.2435100000000001</v>
      </c>
      <c r="Q48" s="340">
        <v>3.2435100000000001</v>
      </c>
      <c r="R48" s="341">
        <v>0</v>
      </c>
    </row>
    <row r="49" spans="1:18">
      <c r="A49" s="58" t="s">
        <v>127</v>
      </c>
      <c r="B49" s="57"/>
      <c r="C49" s="343"/>
      <c r="D49" s="342"/>
      <c r="E49" s="342"/>
      <c r="F49" s="343">
        <v>56000</v>
      </c>
      <c r="G49" s="342"/>
      <c r="H49" s="342"/>
      <c r="I49" s="343"/>
      <c r="J49" s="342"/>
      <c r="K49" s="342"/>
      <c r="L49" s="343"/>
      <c r="M49" s="342"/>
      <c r="N49" s="342"/>
      <c r="O49" s="342"/>
      <c r="P49" s="344" t="s">
        <v>40</v>
      </c>
      <c r="Q49" s="344" t="s">
        <v>40</v>
      </c>
      <c r="R49" s="345" t="s">
        <v>40</v>
      </c>
    </row>
    <row r="50" spans="1:18">
      <c r="A50" s="58" t="s">
        <v>128</v>
      </c>
      <c r="B50" s="57"/>
      <c r="C50" s="343">
        <v>904774000</v>
      </c>
      <c r="D50" s="342">
        <v>627860000</v>
      </c>
      <c r="E50" s="342">
        <v>276914000</v>
      </c>
      <c r="F50" s="343">
        <v>213214000</v>
      </c>
      <c r="G50" s="342">
        <v>26762000</v>
      </c>
      <c r="H50" s="342">
        <v>186452000</v>
      </c>
      <c r="I50" s="343">
        <v>103448000</v>
      </c>
      <c r="J50" s="342">
        <v>37125000</v>
      </c>
      <c r="K50" s="342">
        <v>66323000</v>
      </c>
      <c r="L50" s="343">
        <v>0</v>
      </c>
      <c r="M50" s="342">
        <v>0</v>
      </c>
      <c r="N50" s="342">
        <v>0</v>
      </c>
      <c r="O50" s="342"/>
      <c r="P50" s="344">
        <v>3.2435100000000001</v>
      </c>
      <c r="Q50" s="344">
        <v>3.2435100000000001</v>
      </c>
      <c r="R50" s="345">
        <v>0</v>
      </c>
    </row>
    <row r="51" spans="1:18">
      <c r="A51" s="58"/>
      <c r="B51" s="57"/>
      <c r="C51" s="346" t="s">
        <v>40</v>
      </c>
      <c r="D51" s="342" t="s">
        <v>40</v>
      </c>
      <c r="E51" s="342" t="s">
        <v>40</v>
      </c>
      <c r="F51" s="346" t="s">
        <v>40</v>
      </c>
      <c r="G51" s="342" t="s">
        <v>40</v>
      </c>
      <c r="H51" s="342"/>
      <c r="I51" s="346"/>
      <c r="J51" s="342"/>
      <c r="K51" s="342"/>
      <c r="L51" s="346"/>
      <c r="M51" s="342"/>
      <c r="N51" s="342"/>
      <c r="O51" s="342"/>
      <c r="P51" s="342" t="s">
        <v>40</v>
      </c>
      <c r="Q51" s="342" t="s">
        <v>40</v>
      </c>
      <c r="R51" s="347" t="s">
        <v>40</v>
      </c>
    </row>
    <row r="52" spans="1:18">
      <c r="A52" s="56" t="s">
        <v>145</v>
      </c>
      <c r="B52" s="57"/>
      <c r="C52" s="339">
        <v>19621879000</v>
      </c>
      <c r="D52" s="338">
        <v>9171973000</v>
      </c>
      <c r="E52" s="338">
        <v>10449906000</v>
      </c>
      <c r="F52" s="339">
        <v>18305868000</v>
      </c>
      <c r="G52" s="338">
        <f t="shared" ref="G52:N52" si="0">G53+G54</f>
        <v>8215110000</v>
      </c>
      <c r="H52" s="338">
        <f t="shared" si="0"/>
        <v>10090758000</v>
      </c>
      <c r="I52" s="339">
        <f t="shared" si="0"/>
        <v>16960264000</v>
      </c>
      <c r="J52" s="338">
        <f t="shared" si="0"/>
        <v>7772925000</v>
      </c>
      <c r="K52" s="338">
        <f t="shared" si="0"/>
        <v>9187339000</v>
      </c>
      <c r="L52" s="339">
        <f t="shared" si="0"/>
        <v>16457612604</v>
      </c>
      <c r="M52" s="338">
        <f t="shared" si="0"/>
        <v>7493071604</v>
      </c>
      <c r="N52" s="338">
        <f t="shared" si="0"/>
        <v>8964535000</v>
      </c>
      <c r="O52" s="338"/>
      <c r="P52" s="340">
        <v>7.1900000000000006E-2</v>
      </c>
      <c r="Q52" s="340">
        <v>9.4829999999999998E-2</v>
      </c>
      <c r="R52" s="341">
        <v>-2.2919999999999999E-2</v>
      </c>
    </row>
    <row r="53" spans="1:18">
      <c r="A53" s="58" t="s">
        <v>127</v>
      </c>
      <c r="B53" s="57"/>
      <c r="C53" s="343">
        <v>12076986000</v>
      </c>
      <c r="D53" s="342">
        <v>5242953000</v>
      </c>
      <c r="E53" s="342">
        <v>6834034000</v>
      </c>
      <c r="F53" s="343">
        <v>11713251000</v>
      </c>
      <c r="G53" s="342">
        <v>5222037000</v>
      </c>
      <c r="H53" s="342">
        <v>6491214000</v>
      </c>
      <c r="I53" s="343">
        <v>11161677000</v>
      </c>
      <c r="J53" s="342">
        <v>4925794000</v>
      </c>
      <c r="K53" s="342">
        <v>6235883000</v>
      </c>
      <c r="L53" s="343">
        <v>11334339604</v>
      </c>
      <c r="M53" s="342">
        <v>5067715604</v>
      </c>
      <c r="N53" s="342">
        <v>6266624000</v>
      </c>
      <c r="O53" s="342"/>
      <c r="P53" s="344">
        <v>3.1060000000000001E-2</v>
      </c>
      <c r="Q53" s="344">
        <v>5.79E-2</v>
      </c>
      <c r="R53" s="345">
        <v>-2.6839999999999999E-2</v>
      </c>
    </row>
    <row r="54" spans="1:18">
      <c r="A54" s="58" t="s">
        <v>128</v>
      </c>
      <c r="B54" s="57"/>
      <c r="C54" s="343">
        <v>7544893000</v>
      </c>
      <c r="D54" s="342">
        <v>3929021000</v>
      </c>
      <c r="E54" s="342">
        <v>3615872000</v>
      </c>
      <c r="F54" s="343">
        <v>6592617000</v>
      </c>
      <c r="G54" s="342">
        <v>2993073000</v>
      </c>
      <c r="H54" s="342">
        <v>3599544000</v>
      </c>
      <c r="I54" s="343">
        <v>5798587000</v>
      </c>
      <c r="J54" s="342">
        <v>2847131000</v>
      </c>
      <c r="K54" s="342">
        <v>2951456000</v>
      </c>
      <c r="L54" s="343">
        <f>L50+L25+L9+L6</f>
        <v>5123273000</v>
      </c>
      <c r="M54" s="342">
        <f t="shared" ref="M54:N54" si="1">M50+M25+M9+M6</f>
        <v>2425356000</v>
      </c>
      <c r="N54" s="342">
        <f t="shared" si="1"/>
        <v>2697911000</v>
      </c>
      <c r="O54" s="342"/>
      <c r="P54" s="344">
        <v>0.14448</v>
      </c>
      <c r="Q54" s="344">
        <v>0.16044</v>
      </c>
      <c r="R54" s="345">
        <v>-1.5959999999999998E-2</v>
      </c>
    </row>
    <row r="55" spans="1:18">
      <c r="A55" s="59"/>
      <c r="B55" s="57"/>
      <c r="C55" s="343" t="s">
        <v>40</v>
      </c>
      <c r="D55" s="342" t="s">
        <v>40</v>
      </c>
      <c r="E55" s="342" t="s">
        <v>40</v>
      </c>
      <c r="F55" s="343" t="s">
        <v>40</v>
      </c>
      <c r="G55" s="342" t="s">
        <v>40</v>
      </c>
      <c r="H55" s="342"/>
      <c r="I55" s="343"/>
      <c r="J55" s="342"/>
      <c r="K55" s="342"/>
      <c r="L55" s="343"/>
      <c r="M55" s="342"/>
      <c r="N55" s="342"/>
      <c r="O55" s="342"/>
      <c r="P55" s="340" t="s">
        <v>40</v>
      </c>
      <c r="Q55" s="340" t="s">
        <v>40</v>
      </c>
      <c r="R55" s="341" t="s">
        <v>40</v>
      </c>
    </row>
    <row r="56" spans="1:18" s="65" customFormat="1">
      <c r="A56" s="56" t="s">
        <v>146</v>
      </c>
      <c r="B56" s="64"/>
      <c r="C56" s="339">
        <v>1749382000</v>
      </c>
      <c r="D56" s="338">
        <v>818721000</v>
      </c>
      <c r="E56" s="338">
        <v>930661000</v>
      </c>
      <c r="F56" s="339">
        <v>1793719000</v>
      </c>
      <c r="G56" s="338">
        <v>837153000</v>
      </c>
      <c r="H56" s="338">
        <v>956566000</v>
      </c>
      <c r="I56" s="339">
        <v>1551466000</v>
      </c>
      <c r="J56" s="338">
        <v>783801000</v>
      </c>
      <c r="K56" s="338">
        <v>767665000</v>
      </c>
      <c r="L56" s="339">
        <v>1397253853</v>
      </c>
      <c r="M56" s="338">
        <v>654788041</v>
      </c>
      <c r="N56" s="338">
        <v>742465812</v>
      </c>
      <c r="O56" s="338"/>
      <c r="P56" s="340">
        <v>-2.4719999999999999E-2</v>
      </c>
      <c r="Q56" s="340">
        <v>-2.4719999999999999E-2</v>
      </c>
      <c r="R56" s="341">
        <v>0</v>
      </c>
    </row>
    <row r="57" spans="1:18">
      <c r="A57" s="56" t="s">
        <v>147</v>
      </c>
      <c r="B57" s="57"/>
      <c r="C57" s="339">
        <v>174866000</v>
      </c>
      <c r="D57" s="338">
        <v>85343000</v>
      </c>
      <c r="E57" s="338">
        <v>89523000</v>
      </c>
      <c r="F57" s="339">
        <v>182857000</v>
      </c>
      <c r="G57" s="338">
        <v>90247000</v>
      </c>
      <c r="H57" s="338">
        <v>92610000</v>
      </c>
      <c r="I57" s="339">
        <v>157614000</v>
      </c>
      <c r="J57" s="338">
        <v>83289000</v>
      </c>
      <c r="K57" s="338">
        <v>74325000</v>
      </c>
      <c r="L57" s="339">
        <v>178304000</v>
      </c>
      <c r="M57" s="338">
        <v>39766000</v>
      </c>
      <c r="N57" s="338">
        <v>138538000</v>
      </c>
      <c r="O57" s="338"/>
      <c r="P57" s="340">
        <v>-4.3700000000000003E-2</v>
      </c>
      <c r="Q57" s="340">
        <v>-4.3700000000000003E-2</v>
      </c>
      <c r="R57" s="341">
        <v>0</v>
      </c>
    </row>
    <row r="58" spans="1:18">
      <c r="A58" s="58"/>
      <c r="B58" s="57"/>
      <c r="C58" s="343"/>
      <c r="D58" s="342"/>
      <c r="E58" s="342"/>
      <c r="F58" s="343"/>
      <c r="G58" s="342"/>
      <c r="H58" s="342"/>
      <c r="I58" s="343"/>
      <c r="J58" s="342"/>
      <c r="K58" s="342"/>
      <c r="L58" s="343"/>
      <c r="M58" s="342"/>
      <c r="N58" s="342"/>
      <c r="O58" s="342"/>
      <c r="P58" s="344"/>
      <c r="Q58" s="344"/>
      <c r="R58" s="345"/>
    </row>
    <row r="59" spans="1:18">
      <c r="L59" s="410"/>
      <c r="M59" s="410"/>
      <c r="N59" s="410"/>
    </row>
    <row r="60" spans="1:18">
      <c r="C60" s="410"/>
      <c r="D60" s="410"/>
      <c r="E60" s="410"/>
      <c r="F60" s="410"/>
      <c r="K60" s="410"/>
    </row>
  </sheetData>
  <mergeCells count="1">
    <mergeCell ref="P1:R1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84" orientation="landscape" r:id="rId1"/>
  <headerFooter>
    <oddHeader>&amp;R&amp;D  &amp;T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55B9-087C-46D3-9E5C-BE3FA51C26B2}">
  <sheetPr codeName="Sheet8">
    <tabColor theme="5" tint="0.79998168889431442"/>
    <pageSetUpPr fitToPage="1"/>
  </sheetPr>
  <dimension ref="A1:M89"/>
  <sheetViews>
    <sheetView showGridLines="0" zoomScaleNormal="100" zoomScaleSheetLayoutView="115" workbookViewId="0"/>
  </sheetViews>
  <sheetFormatPr defaultColWidth="9.28515625" defaultRowHeight="11.25"/>
  <cols>
    <col min="1" max="1" width="44.5703125" style="7" customWidth="1"/>
    <col min="2" max="13" width="15.7109375" style="7" customWidth="1"/>
    <col min="14" max="16384" width="9.28515625" style="7"/>
  </cols>
  <sheetData>
    <row r="1" spans="1:13" ht="12" thickBot="1">
      <c r="A1" s="67" t="s">
        <v>148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2" thickTop="1">
      <c r="A2" s="68" t="s">
        <v>75</v>
      </c>
      <c r="B2" s="69" t="s">
        <v>22</v>
      </c>
      <c r="C2" s="70" t="s">
        <v>23</v>
      </c>
      <c r="D2" s="70" t="s">
        <v>24</v>
      </c>
      <c r="E2" s="69" t="s">
        <v>25</v>
      </c>
      <c r="F2" s="70" t="s">
        <v>26</v>
      </c>
      <c r="G2" s="70" t="s">
        <v>27</v>
      </c>
      <c r="H2" s="69" t="s">
        <v>28</v>
      </c>
      <c r="I2" s="70" t="s">
        <v>29</v>
      </c>
      <c r="J2" s="70" t="s">
        <v>30</v>
      </c>
      <c r="K2" s="69" t="s">
        <v>31</v>
      </c>
      <c r="L2" s="70" t="s">
        <v>32</v>
      </c>
      <c r="M2" s="70" t="s">
        <v>33</v>
      </c>
    </row>
    <row r="3" spans="1:13">
      <c r="A3" s="71" t="s">
        <v>149</v>
      </c>
      <c r="B3" s="72">
        <v>1711614000</v>
      </c>
      <c r="C3" s="72">
        <v>1034956000</v>
      </c>
      <c r="D3" s="72">
        <v>676658000</v>
      </c>
      <c r="E3" s="72">
        <v>1117985000</v>
      </c>
      <c r="F3" s="72">
        <v>475490000</v>
      </c>
      <c r="G3" s="72">
        <v>642495000</v>
      </c>
      <c r="H3" s="72">
        <v>953475000</v>
      </c>
      <c r="I3" s="72">
        <v>422644000</v>
      </c>
      <c r="J3" s="72">
        <v>530831000</v>
      </c>
      <c r="K3" s="72">
        <v>1096694000</v>
      </c>
      <c r="L3" s="72">
        <v>465906000</v>
      </c>
      <c r="M3" s="72">
        <v>630788000</v>
      </c>
    </row>
    <row r="4" spans="1:13">
      <c r="A4" s="73" t="s">
        <v>150</v>
      </c>
      <c r="B4" s="74">
        <v>39800000</v>
      </c>
      <c r="C4" s="75">
        <v>-19200000</v>
      </c>
      <c r="D4" s="75">
        <v>59000000</v>
      </c>
      <c r="E4" s="74">
        <v>-54700000</v>
      </c>
      <c r="F4" s="75">
        <v>-21100000</v>
      </c>
      <c r="G4" s="75">
        <v>-33600000</v>
      </c>
      <c r="H4" s="74">
        <v>-64100000</v>
      </c>
      <c r="I4" s="75">
        <v>3500000</v>
      </c>
      <c r="J4" s="75">
        <v>-67600000</v>
      </c>
      <c r="K4" s="74">
        <v>139496000</v>
      </c>
      <c r="L4" s="75">
        <v>32096000</v>
      </c>
      <c r="M4" s="75">
        <v>107400000</v>
      </c>
    </row>
    <row r="5" spans="1:13">
      <c r="A5" s="73" t="s">
        <v>151</v>
      </c>
      <c r="B5" s="74">
        <v>310982000</v>
      </c>
      <c r="C5" s="75">
        <v>367889000</v>
      </c>
      <c r="D5" s="75">
        <v>-56907000</v>
      </c>
      <c r="E5" s="74">
        <v>91292000</v>
      </c>
      <c r="F5" s="75">
        <v>-89748000</v>
      </c>
      <c r="G5" s="75">
        <v>181040000</v>
      </c>
      <c r="H5" s="74">
        <v>-78759000</v>
      </c>
      <c r="I5" s="75">
        <v>-130632000</v>
      </c>
      <c r="J5" s="75">
        <v>51873000</v>
      </c>
      <c r="K5" s="74">
        <v>-422103000</v>
      </c>
      <c r="L5" s="75">
        <v>-210790000</v>
      </c>
      <c r="M5" s="75">
        <v>-211313000</v>
      </c>
    </row>
    <row r="6" spans="1:13">
      <c r="A6" s="73" t="s">
        <v>152</v>
      </c>
      <c r="B6" s="74">
        <v>-69650000</v>
      </c>
      <c r="C6" s="75">
        <v>-10982000</v>
      </c>
      <c r="D6" s="75">
        <v>-58668000</v>
      </c>
      <c r="E6" s="74">
        <v>-95889000</v>
      </c>
      <c r="F6" s="75">
        <v>-36371000</v>
      </c>
      <c r="G6" s="75">
        <v>-59518000</v>
      </c>
      <c r="H6" s="74">
        <v>-60803000</v>
      </c>
      <c r="I6" s="75">
        <v>-15141000</v>
      </c>
      <c r="J6" s="75">
        <v>-45662000</v>
      </c>
      <c r="K6" s="74">
        <v>-23231000</v>
      </c>
      <c r="L6" s="75">
        <v>30927000</v>
      </c>
      <c r="M6" s="75">
        <v>-54159000</v>
      </c>
    </row>
    <row r="7" spans="1:13">
      <c r="A7" s="73" t="s">
        <v>153</v>
      </c>
      <c r="B7" s="74">
        <v>-188778000</v>
      </c>
      <c r="C7" s="75">
        <v>-171235000</v>
      </c>
      <c r="D7" s="75">
        <v>-17543000</v>
      </c>
      <c r="E7" s="74">
        <v>-51546000</v>
      </c>
      <c r="F7" s="75">
        <v>-27018000</v>
      </c>
      <c r="G7" s="75">
        <v>-24528000</v>
      </c>
      <c r="H7" s="74">
        <v>-35776000</v>
      </c>
      <c r="I7" s="75">
        <v>-24366000</v>
      </c>
      <c r="J7" s="75">
        <v>-11410000</v>
      </c>
      <c r="K7" s="74">
        <v>-26610000</v>
      </c>
      <c r="L7" s="75">
        <v>-10697000</v>
      </c>
      <c r="M7" s="75">
        <v>-15913000</v>
      </c>
    </row>
    <row r="8" spans="1:13">
      <c r="A8" s="73" t="s">
        <v>154</v>
      </c>
      <c r="B8" s="74">
        <v>-35580000</v>
      </c>
      <c r="C8" s="75">
        <v>-51994000</v>
      </c>
      <c r="D8" s="75">
        <v>16414000</v>
      </c>
      <c r="E8" s="74">
        <v>-11456000</v>
      </c>
      <c r="F8" s="75">
        <v>22916000</v>
      </c>
      <c r="G8" s="75">
        <v>-34372000</v>
      </c>
      <c r="H8" s="74">
        <v>26989000</v>
      </c>
      <c r="I8" s="75">
        <v>34094000</v>
      </c>
      <c r="J8" s="75">
        <v>-7105000</v>
      </c>
      <c r="K8" s="74">
        <v>116680000</v>
      </c>
      <c r="L8" s="75">
        <v>50944000</v>
      </c>
      <c r="M8" s="75">
        <v>65735000</v>
      </c>
    </row>
    <row r="9" spans="1:13">
      <c r="A9" s="71" t="s">
        <v>155</v>
      </c>
      <c r="B9" s="72">
        <v>1654840000</v>
      </c>
      <c r="C9" s="72">
        <v>920478000</v>
      </c>
      <c r="D9" s="72">
        <v>734362000</v>
      </c>
      <c r="E9" s="72">
        <v>1240284000</v>
      </c>
      <c r="F9" s="72">
        <v>626811000</v>
      </c>
      <c r="G9" s="72">
        <v>613473000</v>
      </c>
      <c r="H9" s="72">
        <v>1165924000</v>
      </c>
      <c r="I9" s="72">
        <v>555189000</v>
      </c>
      <c r="J9" s="72">
        <v>610735000</v>
      </c>
      <c r="K9" s="72">
        <v>1312463000</v>
      </c>
      <c r="L9" s="72">
        <v>573425000</v>
      </c>
      <c r="M9" s="72">
        <v>739037000</v>
      </c>
    </row>
    <row r="10" spans="1:13">
      <c r="A10" s="73"/>
      <c r="B10" s="76" t="s">
        <v>40</v>
      </c>
      <c r="C10" s="77" t="s">
        <v>40</v>
      </c>
      <c r="D10" s="77" t="s">
        <v>40</v>
      </c>
      <c r="E10" s="76" t="s">
        <v>40</v>
      </c>
      <c r="F10" s="77" t="s">
        <v>40</v>
      </c>
      <c r="G10" s="77" t="s">
        <v>40</v>
      </c>
      <c r="H10" s="76"/>
      <c r="I10" s="77"/>
      <c r="J10" s="77"/>
      <c r="K10" s="76"/>
      <c r="L10" s="77"/>
      <c r="M10" s="77"/>
    </row>
    <row r="11" spans="1:13">
      <c r="A11" s="71" t="s">
        <v>156</v>
      </c>
      <c r="B11" s="72">
        <v>1258667000</v>
      </c>
      <c r="C11" s="72">
        <v>720184000</v>
      </c>
      <c r="D11" s="72">
        <v>538483000</v>
      </c>
      <c r="E11" s="72">
        <v>908893000</v>
      </c>
      <c r="F11" s="72">
        <v>440668000</v>
      </c>
      <c r="G11" s="72">
        <v>468225000</v>
      </c>
      <c r="H11" s="72">
        <v>893914000</v>
      </c>
      <c r="I11" s="72">
        <v>403776000</v>
      </c>
      <c r="J11" s="72">
        <v>490138000</v>
      </c>
      <c r="K11" s="72">
        <v>1059267000</v>
      </c>
      <c r="L11" s="72">
        <v>443575000</v>
      </c>
      <c r="M11" s="72">
        <v>615691000</v>
      </c>
    </row>
    <row r="12" spans="1:13">
      <c r="A12" s="78" t="s">
        <v>127</v>
      </c>
      <c r="B12" s="79" t="s">
        <v>40</v>
      </c>
      <c r="C12" s="80" t="s">
        <v>40</v>
      </c>
      <c r="D12" s="80" t="s">
        <v>40</v>
      </c>
      <c r="E12" s="79" t="s">
        <v>40</v>
      </c>
      <c r="F12" s="80" t="s">
        <v>40</v>
      </c>
      <c r="G12" s="80" t="s">
        <v>40</v>
      </c>
      <c r="H12" s="79"/>
      <c r="I12" s="80"/>
      <c r="J12" s="80"/>
      <c r="K12" s="79"/>
      <c r="L12" s="80"/>
      <c r="M12" s="80"/>
    </row>
    <row r="13" spans="1:13">
      <c r="A13" s="73" t="s">
        <v>157</v>
      </c>
      <c r="B13" s="74">
        <v>888570000</v>
      </c>
      <c r="C13" s="75">
        <v>457402000</v>
      </c>
      <c r="D13" s="75">
        <v>431168000</v>
      </c>
      <c r="E13" s="74">
        <v>864626000</v>
      </c>
      <c r="F13" s="75">
        <v>429608000</v>
      </c>
      <c r="G13" s="75">
        <v>435018000</v>
      </c>
      <c r="H13" s="74">
        <v>868503000</v>
      </c>
      <c r="I13" s="75">
        <v>433533000</v>
      </c>
      <c r="J13" s="75">
        <v>434970000</v>
      </c>
      <c r="K13" s="74">
        <v>889463000</v>
      </c>
      <c r="L13" s="75">
        <v>448308000</v>
      </c>
      <c r="M13" s="75">
        <v>440602000</v>
      </c>
    </row>
    <row r="14" spans="1:13">
      <c r="A14" s="73" t="s">
        <v>158</v>
      </c>
      <c r="B14" s="74">
        <v>131360000</v>
      </c>
      <c r="C14" s="75">
        <v>65239000</v>
      </c>
      <c r="D14" s="75">
        <v>66121000</v>
      </c>
      <c r="E14" s="74">
        <v>140065000</v>
      </c>
      <c r="F14" s="75">
        <v>85100000</v>
      </c>
      <c r="G14" s="75">
        <v>54965000</v>
      </c>
      <c r="H14" s="74">
        <v>94995000</v>
      </c>
      <c r="I14" s="75">
        <v>68237000</v>
      </c>
      <c r="J14" s="75">
        <v>26758000</v>
      </c>
      <c r="K14" s="74">
        <v>150144000</v>
      </c>
      <c r="L14" s="75">
        <v>75191000</v>
      </c>
      <c r="M14" s="75">
        <v>74953000</v>
      </c>
    </row>
    <row r="15" spans="1:13">
      <c r="A15" s="73" t="s">
        <v>159</v>
      </c>
      <c r="B15" s="74">
        <v>-193339000</v>
      </c>
      <c r="C15" s="75">
        <v>-101625000</v>
      </c>
      <c r="D15" s="75">
        <v>-91714000</v>
      </c>
      <c r="E15" s="74">
        <v>-177833000</v>
      </c>
      <c r="F15" s="75">
        <v>-89028000</v>
      </c>
      <c r="G15" s="75">
        <v>-88805000</v>
      </c>
      <c r="H15" s="74">
        <v>-168694000</v>
      </c>
      <c r="I15" s="75">
        <v>-77891000</v>
      </c>
      <c r="J15" s="75">
        <v>-90803000</v>
      </c>
      <c r="K15" s="74">
        <v>-169530000</v>
      </c>
      <c r="L15" s="75">
        <v>-87703000</v>
      </c>
      <c r="M15" s="75">
        <v>-81826000</v>
      </c>
    </row>
    <row r="16" spans="1:13">
      <c r="A16" s="73" t="s">
        <v>160</v>
      </c>
      <c r="B16" s="74">
        <v>89757000</v>
      </c>
      <c r="C16" s="75">
        <v>27817000</v>
      </c>
      <c r="D16" s="75">
        <v>61940000</v>
      </c>
      <c r="E16" s="74">
        <v>50438000</v>
      </c>
      <c r="F16" s="75">
        <v>9796000</v>
      </c>
      <c r="G16" s="75">
        <v>40642000</v>
      </c>
      <c r="H16" s="74">
        <v>1659000</v>
      </c>
      <c r="I16" s="75">
        <v>13861000</v>
      </c>
      <c r="J16" s="75">
        <v>-12202000</v>
      </c>
      <c r="K16" s="74">
        <v>-117905000</v>
      </c>
      <c r="L16" s="75">
        <v>-75787000</v>
      </c>
      <c r="M16" s="75">
        <v>-42118000</v>
      </c>
    </row>
    <row r="17" spans="1:13">
      <c r="A17" s="81" t="s">
        <v>161</v>
      </c>
      <c r="B17" s="82">
        <v>916348000</v>
      </c>
      <c r="C17" s="83">
        <v>448833000</v>
      </c>
      <c r="D17" s="83">
        <v>467515000</v>
      </c>
      <c r="E17" s="82">
        <v>877296000</v>
      </c>
      <c r="F17" s="83">
        <v>435476000</v>
      </c>
      <c r="G17" s="83">
        <v>441820000</v>
      </c>
      <c r="H17" s="82">
        <v>796463000</v>
      </c>
      <c r="I17" s="83">
        <v>437740000</v>
      </c>
      <c r="J17" s="83">
        <v>358723000</v>
      </c>
      <c r="K17" s="82">
        <v>752172000</v>
      </c>
      <c r="L17" s="83">
        <v>360008000</v>
      </c>
      <c r="M17" s="83">
        <v>391610000</v>
      </c>
    </row>
    <row r="18" spans="1:13">
      <c r="A18" s="78" t="s">
        <v>162</v>
      </c>
      <c r="B18" s="84">
        <v>164979000</v>
      </c>
      <c r="C18" s="85">
        <v>82479000</v>
      </c>
      <c r="D18" s="85">
        <v>82500000</v>
      </c>
      <c r="E18" s="84">
        <v>291769000</v>
      </c>
      <c r="F18" s="85">
        <v>108809000</v>
      </c>
      <c r="G18" s="85">
        <v>182960000</v>
      </c>
      <c r="H18" s="84">
        <v>141616000</v>
      </c>
      <c r="I18" s="85">
        <v>73527000</v>
      </c>
      <c r="J18" s="85">
        <v>68089000</v>
      </c>
      <c r="K18" s="84">
        <v>270145000</v>
      </c>
      <c r="L18" s="85">
        <v>76929000</v>
      </c>
      <c r="M18" s="85">
        <v>193716000</v>
      </c>
    </row>
    <row r="19" spans="1:13">
      <c r="A19" s="78" t="s">
        <v>163</v>
      </c>
      <c r="B19" s="84">
        <v>566000</v>
      </c>
      <c r="C19" s="85">
        <v>384000</v>
      </c>
      <c r="D19" s="85">
        <v>182000</v>
      </c>
      <c r="E19" s="84">
        <v>2435000</v>
      </c>
      <c r="F19" s="85">
        <v>-568000</v>
      </c>
      <c r="G19" s="85">
        <v>3003000</v>
      </c>
      <c r="H19" s="84">
        <v>-1346000</v>
      </c>
      <c r="I19" s="85">
        <v>-2062000</v>
      </c>
      <c r="J19" s="85">
        <v>716000</v>
      </c>
      <c r="K19" s="84">
        <v>14475000</v>
      </c>
      <c r="L19" s="85">
        <v>-167000</v>
      </c>
      <c r="M19" s="85">
        <v>14643000</v>
      </c>
    </row>
    <row r="20" spans="1:13">
      <c r="A20" s="81" t="s">
        <v>164</v>
      </c>
      <c r="B20" s="82">
        <v>1081893000</v>
      </c>
      <c r="C20" s="83">
        <v>531696000</v>
      </c>
      <c r="D20" s="83">
        <v>550197000</v>
      </c>
      <c r="E20" s="82">
        <v>1171500000</v>
      </c>
      <c r="F20" s="83">
        <v>543717000</v>
      </c>
      <c r="G20" s="83">
        <v>627783000</v>
      </c>
      <c r="H20" s="82">
        <f t="shared" ref="H20:M20" si="0">H17+H18+H19</f>
        <v>936733000</v>
      </c>
      <c r="I20" s="83">
        <f t="shared" si="0"/>
        <v>509205000</v>
      </c>
      <c r="J20" s="83">
        <f t="shared" si="0"/>
        <v>427528000</v>
      </c>
      <c r="K20" s="82">
        <f t="shared" si="0"/>
        <v>1036792000</v>
      </c>
      <c r="L20" s="83">
        <f t="shared" si="0"/>
        <v>436770000</v>
      </c>
      <c r="M20" s="83">
        <f t="shared" si="0"/>
        <v>599969000</v>
      </c>
    </row>
    <row r="21" spans="1:13">
      <c r="A21" s="78" t="s">
        <v>165</v>
      </c>
      <c r="B21" s="84">
        <v>174917000</v>
      </c>
      <c r="C21" s="85">
        <v>93911000</v>
      </c>
      <c r="D21" s="85">
        <v>81006000</v>
      </c>
      <c r="E21" s="84">
        <v>150009000</v>
      </c>
      <c r="F21" s="85">
        <v>53418000</v>
      </c>
      <c r="G21" s="85">
        <v>96591000</v>
      </c>
      <c r="H21" s="84">
        <v>162496000</v>
      </c>
      <c r="I21" s="85">
        <v>35762000</v>
      </c>
      <c r="J21" s="85">
        <v>126734000</v>
      </c>
      <c r="K21" s="84">
        <v>165726489</v>
      </c>
      <c r="L21" s="85">
        <v>51301000</v>
      </c>
      <c r="M21" s="85">
        <v>114925000</v>
      </c>
    </row>
    <row r="22" spans="1:13">
      <c r="A22" s="78" t="s">
        <v>166</v>
      </c>
      <c r="B22" s="84">
        <v>1857000</v>
      </c>
      <c r="C22" s="85">
        <v>94577000</v>
      </c>
      <c r="D22" s="85">
        <v>-92720000</v>
      </c>
      <c r="E22" s="84">
        <v>-412616000</v>
      </c>
      <c r="F22" s="85">
        <v>-156467000</v>
      </c>
      <c r="G22" s="85">
        <v>-256149000</v>
      </c>
      <c r="H22" s="84">
        <v>-205315000</v>
      </c>
      <c r="I22" s="85">
        <v>-141191000</v>
      </c>
      <c r="J22" s="85">
        <v>-64124000</v>
      </c>
      <c r="K22" s="84">
        <v>-143342000</v>
      </c>
      <c r="L22" s="85">
        <v>-44324000</v>
      </c>
      <c r="M22" s="85">
        <v>-99018000</v>
      </c>
    </row>
    <row r="23" spans="1:13">
      <c r="A23" s="81" t="s">
        <v>167</v>
      </c>
      <c r="B23" s="82">
        <v>1258667000</v>
      </c>
      <c r="C23" s="83">
        <v>720184000</v>
      </c>
      <c r="D23" s="83">
        <v>538483000</v>
      </c>
      <c r="E23" s="82">
        <v>908893000</v>
      </c>
      <c r="F23" s="83">
        <v>440668000</v>
      </c>
      <c r="G23" s="83">
        <v>468225000</v>
      </c>
      <c r="H23" s="82">
        <v>893914000</v>
      </c>
      <c r="I23" s="83">
        <v>403776000</v>
      </c>
      <c r="J23" s="83">
        <v>490138000</v>
      </c>
      <c r="K23" s="82">
        <v>1059177000</v>
      </c>
      <c r="L23" s="83">
        <v>443747000</v>
      </c>
      <c r="M23" s="83">
        <v>615877000</v>
      </c>
    </row>
    <row r="24" spans="1:13">
      <c r="A24" s="86"/>
      <c r="B24" s="421" t="s">
        <v>40</v>
      </c>
      <c r="C24" s="75" t="s">
        <v>40</v>
      </c>
      <c r="D24" s="75" t="s">
        <v>40</v>
      </c>
      <c r="E24" s="421" t="s">
        <v>40</v>
      </c>
      <c r="F24" s="75" t="s">
        <v>40</v>
      </c>
      <c r="G24" s="75" t="s">
        <v>40</v>
      </c>
      <c r="H24" s="74"/>
      <c r="I24" s="75"/>
      <c r="J24" s="75"/>
      <c r="K24" s="74"/>
      <c r="L24" s="75"/>
      <c r="M24" s="75"/>
    </row>
    <row r="25" spans="1:13">
      <c r="A25" s="86" t="s">
        <v>168</v>
      </c>
      <c r="B25" s="79" t="s">
        <v>40</v>
      </c>
      <c r="C25" s="80" t="s">
        <v>40</v>
      </c>
      <c r="D25" s="80" t="s">
        <v>40</v>
      </c>
      <c r="E25" s="79" t="s">
        <v>40</v>
      </c>
      <c r="F25" s="80" t="s">
        <v>40</v>
      </c>
      <c r="G25" s="80" t="s">
        <v>40</v>
      </c>
      <c r="H25" s="79"/>
      <c r="I25" s="80"/>
      <c r="J25" s="80"/>
      <c r="K25" s="79"/>
      <c r="L25" s="80"/>
      <c r="M25" s="80"/>
    </row>
    <row r="26" spans="1:13">
      <c r="A26" s="87" t="s">
        <v>157</v>
      </c>
      <c r="B26" s="74">
        <v>881452000</v>
      </c>
      <c r="C26" s="75">
        <v>453105000</v>
      </c>
      <c r="D26" s="75">
        <v>428347000</v>
      </c>
      <c r="E26" s="74">
        <v>858586000</v>
      </c>
      <c r="F26" s="75">
        <v>426419000</v>
      </c>
      <c r="G26" s="75">
        <v>432167000</v>
      </c>
      <c r="H26" s="74">
        <v>861514000</v>
      </c>
      <c r="I26" s="75">
        <v>428879000</v>
      </c>
      <c r="J26" s="75">
        <v>432635000</v>
      </c>
      <c r="K26" s="74">
        <v>883225000</v>
      </c>
      <c r="L26" s="75">
        <v>445247000</v>
      </c>
      <c r="M26" s="75">
        <v>437424000</v>
      </c>
    </row>
    <row r="27" spans="1:13">
      <c r="A27" s="87" t="s">
        <v>158</v>
      </c>
      <c r="B27" s="74">
        <v>117246000</v>
      </c>
      <c r="C27" s="75">
        <v>58158000</v>
      </c>
      <c r="D27" s="75">
        <v>59088000</v>
      </c>
      <c r="E27" s="74">
        <v>121331000</v>
      </c>
      <c r="F27" s="75">
        <v>75353000</v>
      </c>
      <c r="G27" s="75">
        <v>45978000</v>
      </c>
      <c r="H27" s="74">
        <v>75491000</v>
      </c>
      <c r="I27" s="75">
        <v>58537000</v>
      </c>
      <c r="J27" s="75">
        <v>16954000</v>
      </c>
      <c r="K27" s="74">
        <v>130574000</v>
      </c>
      <c r="L27" s="75">
        <v>66527000</v>
      </c>
      <c r="M27" s="75">
        <v>64046000</v>
      </c>
    </row>
    <row r="28" spans="1:13">
      <c r="A28" s="87" t="s">
        <v>159</v>
      </c>
      <c r="B28" s="74">
        <v>-173952000</v>
      </c>
      <c r="C28" s="75">
        <v>-91941000</v>
      </c>
      <c r="D28" s="75">
        <v>-82011000</v>
      </c>
      <c r="E28" s="74">
        <v>-158168000</v>
      </c>
      <c r="F28" s="75">
        <v>-78911000</v>
      </c>
      <c r="G28" s="75">
        <v>-79257000</v>
      </c>
      <c r="H28" s="74">
        <v>-148808000</v>
      </c>
      <c r="I28" s="75">
        <v>-68225000</v>
      </c>
      <c r="J28" s="75">
        <v>-80583000</v>
      </c>
      <c r="K28" s="74">
        <v>-150162000</v>
      </c>
      <c r="L28" s="75">
        <v>-78314000</v>
      </c>
      <c r="M28" s="75">
        <v>-71848000</v>
      </c>
    </row>
    <row r="29" spans="1:13">
      <c r="A29" s="87" t="s">
        <v>160</v>
      </c>
      <c r="B29" s="74">
        <v>88634000</v>
      </c>
      <c r="C29" s="75">
        <v>27158000</v>
      </c>
      <c r="D29" s="75">
        <v>61476000</v>
      </c>
      <c r="E29" s="74">
        <v>50219000</v>
      </c>
      <c r="F29" s="75">
        <v>9636000</v>
      </c>
      <c r="G29" s="75">
        <v>40583000</v>
      </c>
      <c r="H29" s="74">
        <v>2247000</v>
      </c>
      <c r="I29" s="75">
        <v>14893000</v>
      </c>
      <c r="J29" s="75">
        <v>-12646000</v>
      </c>
      <c r="K29" s="74">
        <v>-117816000</v>
      </c>
      <c r="L29" s="75">
        <v>-75574000</v>
      </c>
      <c r="M29" s="75">
        <v>-42241000</v>
      </c>
    </row>
    <row r="30" spans="1:13">
      <c r="A30" s="86" t="s">
        <v>161</v>
      </c>
      <c r="B30" s="84">
        <v>913380000</v>
      </c>
      <c r="C30" s="85">
        <v>446480000</v>
      </c>
      <c r="D30" s="85">
        <v>466900000</v>
      </c>
      <c r="E30" s="84">
        <v>871968000</v>
      </c>
      <c r="F30" s="85">
        <v>432497000</v>
      </c>
      <c r="G30" s="85">
        <v>439471000</v>
      </c>
      <c r="H30" s="84">
        <v>790444000</v>
      </c>
      <c r="I30" s="85">
        <v>434084000</v>
      </c>
      <c r="J30" s="85">
        <v>356360000</v>
      </c>
      <c r="K30" s="84">
        <v>745820000</v>
      </c>
      <c r="L30" s="85">
        <v>357885000</v>
      </c>
      <c r="M30" s="85">
        <v>387381000</v>
      </c>
    </row>
    <row r="31" spans="1:13">
      <c r="A31" s="78" t="s">
        <v>162</v>
      </c>
      <c r="B31" s="84">
        <v>114684000</v>
      </c>
      <c r="C31" s="85">
        <v>58049000</v>
      </c>
      <c r="D31" s="85">
        <v>56635000</v>
      </c>
      <c r="E31" s="84">
        <v>244289000</v>
      </c>
      <c r="F31" s="85">
        <v>85129000</v>
      </c>
      <c r="G31" s="85">
        <v>159160000</v>
      </c>
      <c r="H31" s="84">
        <v>100111000</v>
      </c>
      <c r="I31" s="85">
        <v>52934000</v>
      </c>
      <c r="J31" s="85">
        <v>47177000</v>
      </c>
      <c r="K31" s="84">
        <v>229390000</v>
      </c>
      <c r="L31" s="85">
        <v>54609000</v>
      </c>
      <c r="M31" s="85">
        <v>174780000</v>
      </c>
    </row>
    <row r="32" spans="1:13">
      <c r="A32" s="78" t="s">
        <v>163</v>
      </c>
      <c r="B32" s="84">
        <v>566000</v>
      </c>
      <c r="C32" s="85">
        <v>384000</v>
      </c>
      <c r="D32" s="85">
        <v>182000</v>
      </c>
      <c r="E32" s="84">
        <v>2435000</v>
      </c>
      <c r="F32" s="85">
        <v>-568000</v>
      </c>
      <c r="G32" s="85">
        <v>3003000</v>
      </c>
      <c r="H32" s="84">
        <v>-1346000</v>
      </c>
      <c r="I32" s="85">
        <v>-2062000</v>
      </c>
      <c r="J32" s="85">
        <v>716000</v>
      </c>
      <c r="K32" s="84">
        <v>14475000</v>
      </c>
      <c r="L32" s="85">
        <v>-167000</v>
      </c>
      <c r="M32" s="85">
        <v>14643000</v>
      </c>
    </row>
    <row r="33" spans="1:13">
      <c r="A33" s="81" t="s">
        <v>164</v>
      </c>
      <c r="B33" s="82">
        <v>1028630000</v>
      </c>
      <c r="C33" s="83">
        <v>504913000</v>
      </c>
      <c r="D33" s="83">
        <v>523717000</v>
      </c>
      <c r="E33" s="82">
        <v>1118692000</v>
      </c>
      <c r="F33" s="83">
        <v>517058000</v>
      </c>
      <c r="G33" s="83">
        <v>601634000</v>
      </c>
      <c r="H33" s="82">
        <f t="shared" ref="H33" si="1">H30+H31+H32</f>
        <v>889209000</v>
      </c>
      <c r="I33" s="83">
        <f t="shared" ref="I33" si="2">I30+I31+I32</f>
        <v>484956000</v>
      </c>
      <c r="J33" s="83">
        <f t="shared" ref="J33" si="3">J30+J31+J32</f>
        <v>404253000</v>
      </c>
      <c r="K33" s="82">
        <f t="shared" ref="K33" si="4">K30+K31+K32</f>
        <v>989685000</v>
      </c>
      <c r="L33" s="83">
        <f t="shared" ref="L33" si="5">L30+L31+L32</f>
        <v>412327000</v>
      </c>
      <c r="M33" s="83">
        <f t="shared" ref="M33" si="6">M30+M31+M32</f>
        <v>576804000</v>
      </c>
    </row>
    <row r="34" spans="1:13">
      <c r="A34" s="86"/>
      <c r="B34" s="74" t="s">
        <v>40</v>
      </c>
      <c r="C34" s="75" t="s">
        <v>40</v>
      </c>
      <c r="D34" s="75" t="s">
        <v>40</v>
      </c>
      <c r="E34" s="74" t="s">
        <v>40</v>
      </c>
      <c r="F34" s="75" t="s">
        <v>40</v>
      </c>
      <c r="G34" s="75" t="s">
        <v>40</v>
      </c>
      <c r="H34" s="74"/>
      <c r="I34" s="75"/>
      <c r="J34" s="75"/>
      <c r="K34" s="74"/>
      <c r="L34" s="75"/>
      <c r="M34" s="75"/>
    </row>
    <row r="35" spans="1:13">
      <c r="A35" s="86" t="s">
        <v>169</v>
      </c>
      <c r="B35" s="79" t="s">
        <v>40</v>
      </c>
      <c r="C35" s="80" t="s">
        <v>40</v>
      </c>
      <c r="D35" s="80" t="s">
        <v>40</v>
      </c>
      <c r="E35" s="79" t="s">
        <v>40</v>
      </c>
      <c r="F35" s="80" t="s">
        <v>40</v>
      </c>
      <c r="G35" s="80" t="s">
        <v>40</v>
      </c>
      <c r="H35" s="79"/>
      <c r="I35" s="80"/>
      <c r="J35" s="80"/>
      <c r="K35" s="79"/>
      <c r="L35" s="80"/>
      <c r="M35" s="80"/>
    </row>
    <row r="36" spans="1:13">
      <c r="A36" s="87" t="s">
        <v>157</v>
      </c>
      <c r="B36" s="74">
        <v>7118000</v>
      </c>
      <c r="C36" s="75">
        <v>4297000</v>
      </c>
      <c r="D36" s="75">
        <v>2821000</v>
      </c>
      <c r="E36" s="74">
        <v>6040000</v>
      </c>
      <c r="F36" s="75">
        <v>3189000</v>
      </c>
      <c r="G36" s="75">
        <v>2851000</v>
      </c>
      <c r="H36" s="74">
        <v>6989000</v>
      </c>
      <c r="I36" s="75">
        <v>4654000</v>
      </c>
      <c r="J36" s="75">
        <v>2335000</v>
      </c>
      <c r="K36" s="74">
        <v>6238000</v>
      </c>
      <c r="L36" s="75">
        <v>3060000</v>
      </c>
      <c r="M36" s="75">
        <v>3177000</v>
      </c>
    </row>
    <row r="37" spans="1:13">
      <c r="A37" s="87" t="s">
        <v>158</v>
      </c>
      <c r="B37" s="74">
        <v>14114000</v>
      </c>
      <c r="C37" s="75">
        <v>7081000</v>
      </c>
      <c r="D37" s="75">
        <v>7033000</v>
      </c>
      <c r="E37" s="74">
        <v>18734000</v>
      </c>
      <c r="F37" s="75">
        <v>9747000</v>
      </c>
      <c r="G37" s="75">
        <v>8987000</v>
      </c>
      <c r="H37" s="74">
        <v>19504000</v>
      </c>
      <c r="I37" s="75">
        <v>9700000</v>
      </c>
      <c r="J37" s="75">
        <v>9804000</v>
      </c>
      <c r="K37" s="74">
        <v>19570000</v>
      </c>
      <c r="L37" s="75">
        <v>8664000</v>
      </c>
      <c r="M37" s="75">
        <v>10906000</v>
      </c>
    </row>
    <row r="38" spans="1:13">
      <c r="A38" s="87" t="s">
        <v>159</v>
      </c>
      <c r="B38" s="74">
        <v>-19387000</v>
      </c>
      <c r="C38" s="75">
        <v>-9684000</v>
      </c>
      <c r="D38" s="75">
        <v>-9703000</v>
      </c>
      <c r="E38" s="74">
        <v>-19665000</v>
      </c>
      <c r="F38" s="75">
        <v>-10117000</v>
      </c>
      <c r="G38" s="75">
        <v>-9548000</v>
      </c>
      <c r="H38" s="74">
        <v>-19886000</v>
      </c>
      <c r="I38" s="75">
        <v>-9666000</v>
      </c>
      <c r="J38" s="75">
        <v>-10220000</v>
      </c>
      <c r="K38" s="74">
        <v>-19367000</v>
      </c>
      <c r="L38" s="75">
        <v>-9389000</v>
      </c>
      <c r="M38" s="75">
        <v>-9977000</v>
      </c>
    </row>
    <row r="39" spans="1:13">
      <c r="A39" s="87" t="s">
        <v>160</v>
      </c>
      <c r="B39" s="74">
        <v>1123000</v>
      </c>
      <c r="C39" s="75">
        <v>659000</v>
      </c>
      <c r="D39" s="75">
        <v>464000</v>
      </c>
      <c r="E39" s="74">
        <v>219000</v>
      </c>
      <c r="F39" s="75">
        <v>160000</v>
      </c>
      <c r="G39" s="75">
        <v>59000</v>
      </c>
      <c r="H39" s="74">
        <v>-588000</v>
      </c>
      <c r="I39" s="75">
        <v>-1032000</v>
      </c>
      <c r="J39" s="75">
        <v>444000</v>
      </c>
      <c r="K39" s="74">
        <v>-89000</v>
      </c>
      <c r="L39" s="75">
        <v>-212000</v>
      </c>
      <c r="M39" s="75">
        <v>122000</v>
      </c>
    </row>
    <row r="40" spans="1:13">
      <c r="A40" s="86" t="s">
        <v>161</v>
      </c>
      <c r="B40" s="84">
        <v>2968000</v>
      </c>
      <c r="C40" s="85">
        <v>2353000</v>
      </c>
      <c r="D40" s="85">
        <v>615000</v>
      </c>
      <c r="E40" s="84">
        <v>5328000</v>
      </c>
      <c r="F40" s="85">
        <v>2979000</v>
      </c>
      <c r="G40" s="85">
        <v>2349000</v>
      </c>
      <c r="H40" s="84">
        <v>6019000</v>
      </c>
      <c r="I40" s="85">
        <v>3656000</v>
      </c>
      <c r="J40" s="85">
        <v>2363000</v>
      </c>
      <c r="K40" s="84">
        <v>6351000</v>
      </c>
      <c r="L40" s="85">
        <v>2122000</v>
      </c>
      <c r="M40" s="85">
        <v>4229000</v>
      </c>
    </row>
    <row r="41" spans="1:13">
      <c r="A41" s="78" t="s">
        <v>162</v>
      </c>
      <c r="B41" s="84">
        <v>50295000</v>
      </c>
      <c r="C41" s="85">
        <v>24430000</v>
      </c>
      <c r="D41" s="85">
        <v>25865000</v>
      </c>
      <c r="E41" s="84">
        <v>47480000</v>
      </c>
      <c r="F41" s="85">
        <v>23680000</v>
      </c>
      <c r="G41" s="85">
        <v>23800000</v>
      </c>
      <c r="H41" s="84">
        <v>41506000</v>
      </c>
      <c r="I41" s="85">
        <v>20594000</v>
      </c>
      <c r="J41" s="85">
        <v>20912000</v>
      </c>
      <c r="K41" s="84">
        <v>40755000</v>
      </c>
      <c r="L41" s="85">
        <v>21819000</v>
      </c>
      <c r="M41" s="85">
        <v>18935000</v>
      </c>
    </row>
    <row r="42" spans="1:13">
      <c r="A42" s="78" t="s">
        <v>163</v>
      </c>
      <c r="B42" s="84">
        <v>0</v>
      </c>
      <c r="C42" s="85">
        <v>0</v>
      </c>
      <c r="D42" s="85"/>
      <c r="E42" s="84"/>
      <c r="F42" s="85"/>
      <c r="G42" s="85"/>
      <c r="H42" s="84"/>
      <c r="I42" s="85"/>
      <c r="J42" s="85"/>
      <c r="K42" s="84"/>
      <c r="L42" s="85"/>
      <c r="M42" s="85"/>
    </row>
    <row r="43" spans="1:13">
      <c r="A43" s="81" t="s">
        <v>164</v>
      </c>
      <c r="B43" s="82">
        <v>53263000</v>
      </c>
      <c r="C43" s="83">
        <v>26783000</v>
      </c>
      <c r="D43" s="83">
        <v>26480000</v>
      </c>
      <c r="E43" s="82">
        <v>52808000</v>
      </c>
      <c r="F43" s="83">
        <v>26659000</v>
      </c>
      <c r="G43" s="83">
        <v>26149000</v>
      </c>
      <c r="H43" s="82">
        <f t="shared" ref="H43" si="7">H40+H41+H42</f>
        <v>47525000</v>
      </c>
      <c r="I43" s="83">
        <f t="shared" ref="I43" si="8">I40+I41+I42</f>
        <v>24250000</v>
      </c>
      <c r="J43" s="83">
        <f t="shared" ref="J43" si="9">J40+J41+J42</f>
        <v>23275000</v>
      </c>
      <c r="K43" s="82">
        <f t="shared" ref="K43" si="10">K40+K41+K42</f>
        <v>47106000</v>
      </c>
      <c r="L43" s="83">
        <f t="shared" ref="L43" si="11">L40+L41+L42</f>
        <v>23941000</v>
      </c>
      <c r="M43" s="83">
        <f t="shared" ref="M43" si="12">M40+M41+M42</f>
        <v>23164000</v>
      </c>
    </row>
    <row r="44" spans="1:13">
      <c r="A44" s="86"/>
      <c r="B44" s="74" t="s">
        <v>40</v>
      </c>
      <c r="C44" s="75" t="s">
        <v>40</v>
      </c>
      <c r="D44" s="75" t="s">
        <v>40</v>
      </c>
      <c r="E44" s="74" t="s">
        <v>40</v>
      </c>
      <c r="F44" s="75" t="s">
        <v>40</v>
      </c>
      <c r="G44" s="75" t="s">
        <v>40</v>
      </c>
      <c r="H44" s="74"/>
      <c r="I44" s="75"/>
      <c r="J44" s="75"/>
      <c r="K44" s="74"/>
      <c r="L44" s="75"/>
      <c r="M44" s="75"/>
    </row>
    <row r="45" spans="1:13">
      <c r="A45" s="71" t="s">
        <v>170</v>
      </c>
      <c r="B45" s="72">
        <v>547806000</v>
      </c>
      <c r="C45" s="72">
        <v>285303000</v>
      </c>
      <c r="D45" s="72">
        <v>262503000</v>
      </c>
      <c r="E45" s="72">
        <v>453570000</v>
      </c>
      <c r="F45" s="72">
        <v>253565000</v>
      </c>
      <c r="G45" s="72">
        <v>200005000</v>
      </c>
      <c r="H45" s="72">
        <v>388587000</v>
      </c>
      <c r="I45" s="72">
        <v>205192000</v>
      </c>
      <c r="J45" s="72">
        <v>183395000</v>
      </c>
      <c r="K45" s="72">
        <v>235785000</v>
      </c>
      <c r="L45" s="72">
        <v>49470000</v>
      </c>
      <c r="M45" s="72">
        <v>186313000</v>
      </c>
    </row>
    <row r="46" spans="1:13">
      <c r="A46" s="78" t="s">
        <v>171</v>
      </c>
      <c r="B46" s="421" t="s">
        <v>40</v>
      </c>
      <c r="C46" s="80" t="s">
        <v>40</v>
      </c>
      <c r="D46" s="80" t="s">
        <v>40</v>
      </c>
      <c r="E46" s="421" t="s">
        <v>40</v>
      </c>
      <c r="F46" s="80" t="s">
        <v>40</v>
      </c>
      <c r="G46" s="80" t="s">
        <v>40</v>
      </c>
      <c r="H46" s="79"/>
      <c r="I46" s="80"/>
      <c r="J46" s="80"/>
      <c r="K46" s="79"/>
      <c r="L46" s="80"/>
      <c r="M46" s="80"/>
    </row>
    <row r="47" spans="1:13">
      <c r="A47" s="78" t="s">
        <v>172</v>
      </c>
      <c r="B47" s="84">
        <v>6824864000</v>
      </c>
      <c r="C47" s="85">
        <v>3625624000</v>
      </c>
      <c r="D47" s="85">
        <v>3199240000</v>
      </c>
      <c r="E47" s="84">
        <v>6267573000</v>
      </c>
      <c r="F47" s="85">
        <v>3221740000</v>
      </c>
      <c r="G47" s="85">
        <v>3045833000</v>
      </c>
      <c r="H47" s="84">
        <v>5336726000</v>
      </c>
      <c r="I47" s="85">
        <v>2773885000</v>
      </c>
      <c r="J47" s="85">
        <v>2562841000</v>
      </c>
      <c r="K47" s="84">
        <f>Belgium!K41+Europe!K41+Asia!K31+Reinsurance!K21</f>
        <v>5071601000</v>
      </c>
      <c r="L47" s="85">
        <f>Belgium!L41+Europe!L41+Asia!L31+Reinsurance!L21</f>
        <v>2536399000</v>
      </c>
      <c r="M47" s="85">
        <f>Belgium!M41+Europe!M41+Asia!M31+Reinsurance!M21</f>
        <v>2535202000</v>
      </c>
    </row>
    <row r="48" spans="1:13">
      <c r="A48" s="73" t="s">
        <v>173</v>
      </c>
      <c r="B48" s="74">
        <v>-4094803000</v>
      </c>
      <c r="C48" s="75">
        <v>-2263012000</v>
      </c>
      <c r="D48" s="75">
        <v>-1831791000</v>
      </c>
      <c r="E48" s="74">
        <v>-3702257000</v>
      </c>
      <c r="F48" s="75">
        <v>-1882146000</v>
      </c>
      <c r="G48" s="75">
        <v>-1820111000</v>
      </c>
      <c r="H48" s="74">
        <v>-3068518000</v>
      </c>
      <c r="I48" s="75">
        <v>-1552634000</v>
      </c>
      <c r="J48" s="75">
        <v>-1515884000</v>
      </c>
      <c r="K48" s="74">
        <f>Belgium!K42+Europe!K42+Asia!K32+Reinsurance!K22</f>
        <v>-3099261000</v>
      </c>
      <c r="L48" s="75">
        <f>Belgium!L42+Europe!L42+Asia!L32+Reinsurance!L22</f>
        <v>-1582525000</v>
      </c>
      <c r="M48" s="75">
        <f>Belgium!M42+Europe!M42+Asia!M32+Reinsurance!M22</f>
        <v>-1516734000</v>
      </c>
    </row>
    <row r="49" spans="1:13">
      <c r="A49" s="89" t="s">
        <v>174</v>
      </c>
      <c r="B49" s="74">
        <v>78821000</v>
      </c>
      <c r="C49" s="75">
        <v>12624000</v>
      </c>
      <c r="D49" s="75">
        <v>66197000</v>
      </c>
      <c r="E49" s="74">
        <v>79802000</v>
      </c>
      <c r="F49" s="75">
        <v>49605000</v>
      </c>
      <c r="G49" s="75">
        <v>30197000</v>
      </c>
      <c r="H49" s="74">
        <v>272011000</v>
      </c>
      <c r="I49" s="75">
        <v>162783000</v>
      </c>
      <c r="J49" s="75">
        <v>108639000</v>
      </c>
      <c r="K49" s="74">
        <f>Belgium!K43+Europe!K43</f>
        <v>239183000</v>
      </c>
      <c r="L49" s="75">
        <f>Belgium!L43+Europe!L43</f>
        <v>85334000</v>
      </c>
      <c r="M49" s="75">
        <f>Belgium!M43+Europe!M43</f>
        <v>153849000</v>
      </c>
    </row>
    <row r="50" spans="1:13">
      <c r="A50" s="89" t="s">
        <v>175</v>
      </c>
      <c r="B50" s="74">
        <v>266994000</v>
      </c>
      <c r="C50" s="75">
        <v>151669000</v>
      </c>
      <c r="D50" s="75">
        <v>115325000</v>
      </c>
      <c r="E50" s="74">
        <v>234006000</v>
      </c>
      <c r="F50" s="75">
        <v>110306000</v>
      </c>
      <c r="G50" s="75">
        <v>123700000</v>
      </c>
      <c r="H50" s="74">
        <v>218092000</v>
      </c>
      <c r="I50" s="75">
        <v>0</v>
      </c>
      <c r="J50" s="75">
        <v>0</v>
      </c>
      <c r="K50" s="74"/>
      <c r="L50" s="75"/>
      <c r="M50" s="75"/>
    </row>
    <row r="51" spans="1:13">
      <c r="A51" s="90" t="s">
        <v>176</v>
      </c>
      <c r="B51" s="74">
        <v>-1951463000</v>
      </c>
      <c r="C51" s="75">
        <v>-1018435000</v>
      </c>
      <c r="D51" s="75">
        <v>-933028000</v>
      </c>
      <c r="E51" s="74">
        <v>-1770026000</v>
      </c>
      <c r="F51" s="75">
        <v>-886832000</v>
      </c>
      <c r="G51" s="75">
        <v>-883194000</v>
      </c>
      <c r="H51" s="74">
        <v>-1623067000</v>
      </c>
      <c r="I51" s="75">
        <v>-805558000</v>
      </c>
      <c r="J51" s="75">
        <v>-817509000</v>
      </c>
      <c r="K51" s="74">
        <f>Belgium!K45+Europe!K45+Asia!K35+Reinsurance!K25</f>
        <v>-1622920000</v>
      </c>
      <c r="L51" s="75">
        <f>Belgium!L45+Europe!L45+Asia!L35+Reinsurance!L25</f>
        <v>-796691000</v>
      </c>
      <c r="M51" s="75">
        <f>Belgium!M45+Europe!M45+Asia!M35+Reinsurance!M25</f>
        <v>-826229000</v>
      </c>
    </row>
    <row r="52" spans="1:13">
      <c r="A52" s="91" t="s">
        <v>177</v>
      </c>
      <c r="B52" s="74">
        <v>-267433000</v>
      </c>
      <c r="C52" s="75">
        <v>-87172000</v>
      </c>
      <c r="D52" s="75">
        <v>-180261000</v>
      </c>
      <c r="E52" s="74">
        <v>-395752000</v>
      </c>
      <c r="F52" s="75">
        <v>-235528000</v>
      </c>
      <c r="G52" s="75">
        <v>-160224000</v>
      </c>
      <c r="H52" s="74">
        <v>-311710000</v>
      </c>
      <c r="I52" s="75">
        <v>-232850000</v>
      </c>
      <c r="J52" s="75">
        <v>-78860000</v>
      </c>
      <c r="K52" s="74">
        <v>-225452000</v>
      </c>
      <c r="L52" s="75">
        <v>-127886000</v>
      </c>
      <c r="M52" s="75">
        <v>-97566000</v>
      </c>
    </row>
    <row r="53" spans="1:13" ht="12" customHeight="1">
      <c r="A53" s="81" t="s">
        <v>161</v>
      </c>
      <c r="B53" s="82">
        <v>511165000</v>
      </c>
      <c r="C53" s="83">
        <v>257005000</v>
      </c>
      <c r="D53" s="83">
        <v>254160000</v>
      </c>
      <c r="E53" s="82">
        <v>399538000</v>
      </c>
      <c r="F53" s="83">
        <v>217234000</v>
      </c>
      <c r="G53" s="83">
        <v>182304000</v>
      </c>
      <c r="H53" s="82">
        <v>333431000</v>
      </c>
      <c r="I53" s="83">
        <v>182843000</v>
      </c>
      <c r="J53" s="83">
        <v>150588000</v>
      </c>
      <c r="K53" s="82">
        <v>123968000</v>
      </c>
      <c r="L53" s="83">
        <v>29297000</v>
      </c>
      <c r="M53" s="83">
        <v>94673000</v>
      </c>
    </row>
    <row r="54" spans="1:13">
      <c r="A54" s="91" t="s">
        <v>178</v>
      </c>
      <c r="B54" s="74">
        <v>5403000</v>
      </c>
      <c r="C54" s="75">
        <v>5403000</v>
      </c>
      <c r="D54" s="75"/>
      <c r="E54" s="84"/>
      <c r="F54" s="85"/>
      <c r="G54" s="85"/>
      <c r="H54" s="84"/>
      <c r="I54" s="85"/>
      <c r="J54" s="85"/>
      <c r="K54" s="84"/>
      <c r="L54" s="85"/>
      <c r="M54" s="85"/>
    </row>
    <row r="55" spans="1:13">
      <c r="A55" s="91" t="s">
        <v>179</v>
      </c>
      <c r="B55" s="74">
        <v>0</v>
      </c>
      <c r="C55" s="75">
        <v>0</v>
      </c>
      <c r="D55" s="75"/>
      <c r="E55" s="74"/>
      <c r="F55" s="75"/>
      <c r="G55" s="75"/>
      <c r="H55" s="74"/>
      <c r="I55" s="75"/>
      <c r="J55" s="75"/>
      <c r="K55" s="74"/>
      <c r="L55" s="75"/>
      <c r="M55" s="75"/>
    </row>
    <row r="56" spans="1:13">
      <c r="A56" s="91" t="s">
        <v>237</v>
      </c>
      <c r="B56" s="74">
        <v>18008000</v>
      </c>
      <c r="C56" s="75">
        <v>14785000</v>
      </c>
      <c r="D56" s="75">
        <v>3223000</v>
      </c>
      <c r="E56" s="74">
        <v>30983000</v>
      </c>
      <c r="F56" s="75">
        <v>27847000</v>
      </c>
      <c r="G56" s="75">
        <v>3136000</v>
      </c>
      <c r="H56" s="74">
        <v>34909000</v>
      </c>
      <c r="I56" s="75">
        <v>8500000</v>
      </c>
      <c r="J56" s="75">
        <v>26409000</v>
      </c>
      <c r="K56" s="74">
        <v>-4373000</v>
      </c>
      <c r="L56" s="75">
        <v>-7679000</v>
      </c>
      <c r="M56" s="75">
        <v>3306000</v>
      </c>
    </row>
    <row r="57" spans="1:13">
      <c r="A57" s="78" t="s">
        <v>162</v>
      </c>
      <c r="B57" s="84">
        <v>144471000</v>
      </c>
      <c r="C57" s="85">
        <v>73556000</v>
      </c>
      <c r="D57" s="85">
        <v>70915000</v>
      </c>
      <c r="E57" s="84">
        <v>137406000</v>
      </c>
      <c r="F57" s="85">
        <v>80396000</v>
      </c>
      <c r="G57" s="85">
        <v>57010000</v>
      </c>
      <c r="H57" s="84">
        <v>110890000</v>
      </c>
      <c r="I57" s="85">
        <v>52755000</v>
      </c>
      <c r="J57" s="85">
        <v>58135000</v>
      </c>
      <c r="K57" s="84">
        <v>180378000</v>
      </c>
      <c r="L57" s="85">
        <v>94062000</v>
      </c>
      <c r="M57" s="85">
        <v>86315000</v>
      </c>
    </row>
    <row r="58" spans="1:13">
      <c r="A58" s="81" t="s">
        <v>164</v>
      </c>
      <c r="B58" s="82">
        <v>679047000</v>
      </c>
      <c r="C58" s="83">
        <v>350749000</v>
      </c>
      <c r="D58" s="83">
        <v>328298000</v>
      </c>
      <c r="E58" s="82">
        <v>567928000</v>
      </c>
      <c r="F58" s="83">
        <v>325478000</v>
      </c>
      <c r="G58" s="83">
        <v>242450000</v>
      </c>
      <c r="H58" s="82">
        <v>479230000</v>
      </c>
      <c r="I58" s="83">
        <v>244098000</v>
      </c>
      <c r="J58" s="83">
        <v>235132000</v>
      </c>
      <c r="K58" s="82">
        <v>299501000</v>
      </c>
      <c r="L58" s="83">
        <v>114676000</v>
      </c>
      <c r="M58" s="83">
        <v>184302000</v>
      </c>
    </row>
    <row r="59" spans="1:13">
      <c r="A59" s="86" t="s">
        <v>165</v>
      </c>
      <c r="B59" s="84">
        <v>-15455000</v>
      </c>
      <c r="C59" s="85">
        <v>-10355000</v>
      </c>
      <c r="D59" s="85">
        <v>-5100000</v>
      </c>
      <c r="E59" s="84">
        <v>-20472000</v>
      </c>
      <c r="F59" s="85">
        <v>-17373000</v>
      </c>
      <c r="G59" s="85">
        <v>-3099000</v>
      </c>
      <c r="H59" s="84">
        <v>-10521000</v>
      </c>
      <c r="I59" s="85">
        <v>-2674000</v>
      </c>
      <c r="J59" s="85">
        <v>-7847000</v>
      </c>
      <c r="K59" s="84">
        <v>12895064</v>
      </c>
      <c r="L59" s="85">
        <v>-43742000</v>
      </c>
      <c r="M59" s="85">
        <v>56377000</v>
      </c>
    </row>
    <row r="60" spans="1:13">
      <c r="A60" s="86" t="s">
        <v>166</v>
      </c>
      <c r="B60" s="84">
        <v>-115786000</v>
      </c>
      <c r="C60" s="85">
        <v>-55091000</v>
      </c>
      <c r="D60" s="85">
        <v>-60695000</v>
      </c>
      <c r="E60" s="84">
        <v>-93886000</v>
      </c>
      <c r="F60" s="85">
        <v>-54540000</v>
      </c>
      <c r="G60" s="85">
        <v>-39346000</v>
      </c>
      <c r="H60" s="84">
        <v>-80124000</v>
      </c>
      <c r="I60" s="85">
        <v>-36214000</v>
      </c>
      <c r="J60" s="85">
        <v>-43910000</v>
      </c>
      <c r="K60" s="84">
        <v>-76308000</v>
      </c>
      <c r="L60" s="85">
        <v>-21462000</v>
      </c>
      <c r="M60" s="85">
        <v>-54346000</v>
      </c>
    </row>
    <row r="61" spans="1:13">
      <c r="A61" s="81" t="s">
        <v>180</v>
      </c>
      <c r="B61" s="82">
        <v>547806000</v>
      </c>
      <c r="C61" s="83">
        <v>285303000</v>
      </c>
      <c r="D61" s="83">
        <v>262503000</v>
      </c>
      <c r="E61" s="82">
        <v>453570000</v>
      </c>
      <c r="F61" s="83">
        <v>253565000</v>
      </c>
      <c r="G61" s="83">
        <v>200005000</v>
      </c>
      <c r="H61" s="82">
        <v>388587000</v>
      </c>
      <c r="I61" s="83">
        <v>205192000</v>
      </c>
      <c r="J61" s="83">
        <v>183395000</v>
      </c>
      <c r="K61" s="82">
        <v>235785000</v>
      </c>
      <c r="L61" s="83">
        <v>49470000</v>
      </c>
      <c r="M61" s="83">
        <v>186313000</v>
      </c>
    </row>
    <row r="62" spans="1:13">
      <c r="A62" s="86"/>
      <c r="B62" s="421" t="s">
        <v>40</v>
      </c>
      <c r="C62" s="75" t="s">
        <v>40</v>
      </c>
      <c r="D62" s="75" t="s">
        <v>40</v>
      </c>
      <c r="E62" s="421" t="s">
        <v>40</v>
      </c>
      <c r="F62" s="75" t="s">
        <v>40</v>
      </c>
      <c r="G62" s="75" t="s">
        <v>40</v>
      </c>
      <c r="H62" s="74"/>
      <c r="I62" s="75"/>
      <c r="J62" s="75"/>
      <c r="K62" s="74"/>
      <c r="L62" s="75"/>
      <c r="M62" s="75"/>
    </row>
    <row r="63" spans="1:13">
      <c r="A63" s="78" t="s">
        <v>181</v>
      </c>
      <c r="B63" s="92" t="s">
        <v>40</v>
      </c>
      <c r="C63" s="80" t="s">
        <v>40</v>
      </c>
      <c r="D63" s="80" t="s">
        <v>40</v>
      </c>
      <c r="E63" s="92" t="s">
        <v>40</v>
      </c>
      <c r="F63" s="80" t="s">
        <v>40</v>
      </c>
      <c r="G63" s="80" t="s">
        <v>40</v>
      </c>
      <c r="H63" s="92"/>
      <c r="I63" s="80"/>
      <c r="J63" s="80"/>
      <c r="K63" s="92"/>
      <c r="L63" s="80"/>
      <c r="M63" s="80"/>
    </row>
    <row r="64" spans="1:13">
      <c r="A64" s="78" t="s">
        <v>172</v>
      </c>
      <c r="B64" s="84">
        <v>1347990000</v>
      </c>
      <c r="C64" s="85">
        <v>696412000</v>
      </c>
      <c r="D64" s="85">
        <v>651578000</v>
      </c>
      <c r="E64" s="84">
        <v>1258850000</v>
      </c>
      <c r="F64" s="85">
        <v>646678000</v>
      </c>
      <c r="G64" s="85">
        <v>612172000</v>
      </c>
      <c r="H64" s="84">
        <v>1144455000</v>
      </c>
      <c r="I64" s="85">
        <v>591482000</v>
      </c>
      <c r="J64" s="85">
        <v>552973000</v>
      </c>
      <c r="K64" s="84">
        <v>1007363000</v>
      </c>
      <c r="L64" s="85">
        <v>514244000</v>
      </c>
      <c r="M64" s="85">
        <v>493118000</v>
      </c>
    </row>
    <row r="65" spans="1:13">
      <c r="A65" s="73" t="s">
        <v>173</v>
      </c>
      <c r="B65" s="74">
        <v>-873997000</v>
      </c>
      <c r="C65" s="75">
        <v>-455361000</v>
      </c>
      <c r="D65" s="75">
        <v>-418636000</v>
      </c>
      <c r="E65" s="74">
        <v>-822586000</v>
      </c>
      <c r="F65" s="75">
        <v>-403862000</v>
      </c>
      <c r="G65" s="75">
        <v>-418724000</v>
      </c>
      <c r="H65" s="74">
        <v>-734104000</v>
      </c>
      <c r="I65" s="75">
        <v>-369737000</v>
      </c>
      <c r="J65" s="75">
        <v>-364367000</v>
      </c>
      <c r="K65" s="74">
        <v>-706203000</v>
      </c>
      <c r="L65" s="75">
        <v>-367305000</v>
      </c>
      <c r="M65" s="75">
        <v>-338898000</v>
      </c>
    </row>
    <row r="66" spans="1:13">
      <c r="A66" s="73" t="s">
        <v>176</v>
      </c>
      <c r="B66" s="74">
        <v>-306604000</v>
      </c>
      <c r="C66" s="75">
        <v>-154691000</v>
      </c>
      <c r="D66" s="75">
        <v>-151913000</v>
      </c>
      <c r="E66" s="74">
        <v>-285471000</v>
      </c>
      <c r="F66" s="75">
        <v>-141937000</v>
      </c>
      <c r="G66" s="75">
        <v>-143534000</v>
      </c>
      <c r="H66" s="74">
        <v>-271349000</v>
      </c>
      <c r="I66" s="75">
        <v>-136628000</v>
      </c>
      <c r="J66" s="75">
        <v>-134721000</v>
      </c>
      <c r="K66" s="74">
        <v>-219763000</v>
      </c>
      <c r="L66" s="75">
        <v>-110985000</v>
      </c>
      <c r="M66" s="75">
        <v>-108778000</v>
      </c>
    </row>
    <row r="67" spans="1:13">
      <c r="A67" s="91" t="s">
        <v>182</v>
      </c>
      <c r="B67" s="74">
        <v>-11802000</v>
      </c>
      <c r="C67" s="75">
        <v>-80000</v>
      </c>
      <c r="D67" s="75">
        <v>-11722000</v>
      </c>
      <c r="E67" s="74">
        <v>-16175000</v>
      </c>
      <c r="F67" s="75">
        <v>-3923000</v>
      </c>
      <c r="G67" s="75">
        <v>-12252000</v>
      </c>
      <c r="H67" s="74">
        <v>-26782000</v>
      </c>
      <c r="I67" s="75">
        <v>-18606000</v>
      </c>
      <c r="J67" s="75">
        <v>-8176000</v>
      </c>
      <c r="K67" s="74">
        <v>-17620000</v>
      </c>
      <c r="L67" s="75">
        <v>-11888000</v>
      </c>
      <c r="M67" s="75">
        <v>-5732000</v>
      </c>
    </row>
    <row r="68" spans="1:13">
      <c r="A68" s="86"/>
      <c r="B68" s="74" t="s">
        <v>40</v>
      </c>
      <c r="C68" s="75" t="s">
        <v>40</v>
      </c>
      <c r="D68" s="75" t="s">
        <v>40</v>
      </c>
      <c r="E68" s="74" t="s">
        <v>40</v>
      </c>
      <c r="F68" s="75" t="s">
        <v>40</v>
      </c>
      <c r="G68" s="75" t="s">
        <v>40</v>
      </c>
      <c r="H68" s="74"/>
      <c r="I68" s="75"/>
      <c r="J68" s="75"/>
      <c r="K68" s="74"/>
      <c r="L68" s="75"/>
      <c r="M68" s="75"/>
    </row>
    <row r="69" spans="1:13">
      <c r="A69" s="78" t="s">
        <v>183</v>
      </c>
      <c r="B69" s="92" t="s">
        <v>40</v>
      </c>
      <c r="C69" s="80" t="s">
        <v>40</v>
      </c>
      <c r="D69" s="80" t="s">
        <v>40</v>
      </c>
      <c r="E69" s="92" t="s">
        <v>40</v>
      </c>
      <c r="F69" s="80" t="s">
        <v>40</v>
      </c>
      <c r="G69" s="80" t="s">
        <v>40</v>
      </c>
      <c r="H69" s="92"/>
      <c r="I69" s="80"/>
      <c r="J69" s="80"/>
      <c r="K69" s="92"/>
      <c r="L69" s="80"/>
      <c r="M69" s="80"/>
    </row>
    <row r="70" spans="1:13">
      <c r="A70" s="78" t="s">
        <v>172</v>
      </c>
      <c r="B70" s="84">
        <v>3124090000</v>
      </c>
      <c r="C70" s="85">
        <v>1715975000</v>
      </c>
      <c r="D70" s="85">
        <v>1408115000</v>
      </c>
      <c r="E70" s="84">
        <v>2837624000</v>
      </c>
      <c r="F70" s="85">
        <v>1477294000</v>
      </c>
      <c r="G70" s="85">
        <v>1360330000</v>
      </c>
      <c r="H70" s="84">
        <v>2157331000</v>
      </c>
      <c r="I70" s="85">
        <v>1199065000</v>
      </c>
      <c r="J70" s="85">
        <v>958266000</v>
      </c>
      <c r="K70" s="84">
        <v>1885518000</v>
      </c>
      <c r="L70" s="85">
        <v>952308000</v>
      </c>
      <c r="M70" s="85">
        <v>933209000</v>
      </c>
    </row>
    <row r="71" spans="1:13">
      <c r="A71" s="73" t="s">
        <v>173</v>
      </c>
      <c r="B71" s="74">
        <v>-2073896000</v>
      </c>
      <c r="C71" s="75">
        <v>-1205782000</v>
      </c>
      <c r="D71" s="75">
        <v>-868114000</v>
      </c>
      <c r="E71" s="74">
        <v>-1774547000</v>
      </c>
      <c r="F71" s="75">
        <v>-959535000</v>
      </c>
      <c r="G71" s="75">
        <v>-815012000</v>
      </c>
      <c r="H71" s="74">
        <v>-1220917000</v>
      </c>
      <c r="I71" s="75">
        <v>-684954000</v>
      </c>
      <c r="J71" s="75">
        <v>-535963000</v>
      </c>
      <c r="K71" s="74">
        <v>-1207551000</v>
      </c>
      <c r="L71" s="75">
        <v>-650473000</v>
      </c>
      <c r="M71" s="75">
        <v>-557077000</v>
      </c>
    </row>
    <row r="72" spans="1:13">
      <c r="A72" s="73" t="s">
        <v>176</v>
      </c>
      <c r="B72" s="74">
        <v>-881513000</v>
      </c>
      <c r="C72" s="75">
        <v>-485369000</v>
      </c>
      <c r="D72" s="75">
        <v>-396144000</v>
      </c>
      <c r="E72" s="74">
        <v>-788420000</v>
      </c>
      <c r="F72" s="75">
        <v>-405110000</v>
      </c>
      <c r="G72" s="75">
        <v>-383310000</v>
      </c>
      <c r="H72" s="74">
        <v>-676508000</v>
      </c>
      <c r="I72" s="75">
        <v>-370064000</v>
      </c>
      <c r="J72" s="75">
        <v>-306444000</v>
      </c>
      <c r="K72" s="74">
        <v>-592830000</v>
      </c>
      <c r="L72" s="75">
        <v>-296858000</v>
      </c>
      <c r="M72" s="75">
        <v>-295971000</v>
      </c>
    </row>
    <row r="73" spans="1:13">
      <c r="A73" s="91" t="s">
        <v>182</v>
      </c>
      <c r="B73" s="74">
        <v>-54814000</v>
      </c>
      <c r="C73" s="75">
        <v>15712000</v>
      </c>
      <c r="D73" s="75">
        <v>-70526000</v>
      </c>
      <c r="E73" s="74">
        <v>-154935000</v>
      </c>
      <c r="F73" s="75">
        <v>-88315000</v>
      </c>
      <c r="G73" s="75">
        <v>-66620000</v>
      </c>
      <c r="H73" s="74">
        <v>-178699000</v>
      </c>
      <c r="I73" s="75">
        <v>-98584000</v>
      </c>
      <c r="J73" s="75">
        <v>-80115000</v>
      </c>
      <c r="K73" s="74">
        <v>-67243000</v>
      </c>
      <c r="L73" s="75">
        <v>-21389000</v>
      </c>
      <c r="M73" s="75">
        <v>-45854000</v>
      </c>
    </row>
    <row r="74" spans="1:13">
      <c r="A74" s="86"/>
      <c r="B74" s="74" t="s">
        <v>40</v>
      </c>
      <c r="C74" s="75" t="s">
        <v>40</v>
      </c>
      <c r="D74" s="75" t="s">
        <v>40</v>
      </c>
      <c r="E74" s="74" t="s">
        <v>40</v>
      </c>
      <c r="F74" s="75" t="s">
        <v>40</v>
      </c>
      <c r="G74" s="75" t="s">
        <v>40</v>
      </c>
      <c r="H74" s="74"/>
      <c r="I74" s="75"/>
      <c r="J74" s="75"/>
      <c r="K74" s="74"/>
      <c r="L74" s="75"/>
      <c r="M74" s="75"/>
    </row>
    <row r="75" spans="1:13">
      <c r="A75" s="78" t="s">
        <v>184</v>
      </c>
      <c r="B75" s="92" t="s">
        <v>40</v>
      </c>
      <c r="C75" s="80" t="s">
        <v>40</v>
      </c>
      <c r="D75" s="80" t="s">
        <v>40</v>
      </c>
      <c r="E75" s="92" t="s">
        <v>40</v>
      </c>
      <c r="F75" s="80" t="s">
        <v>40</v>
      </c>
      <c r="G75" s="80" t="s">
        <v>40</v>
      </c>
      <c r="H75" s="92"/>
      <c r="I75" s="80"/>
      <c r="J75" s="80"/>
      <c r="K75" s="92"/>
      <c r="L75" s="80"/>
      <c r="M75" s="80"/>
    </row>
    <row r="76" spans="1:13">
      <c r="A76" s="78" t="s">
        <v>172</v>
      </c>
      <c r="B76" s="84">
        <v>1497849000</v>
      </c>
      <c r="C76" s="85">
        <v>780816000</v>
      </c>
      <c r="D76" s="85">
        <v>717033000</v>
      </c>
      <c r="E76" s="84">
        <v>1404495000</v>
      </c>
      <c r="F76" s="85">
        <v>718730000</v>
      </c>
      <c r="G76" s="85">
        <v>685765000</v>
      </c>
      <c r="H76" s="84">
        <v>1257802000</v>
      </c>
      <c r="I76" s="85">
        <v>652392000</v>
      </c>
      <c r="J76" s="85">
        <v>605410000</v>
      </c>
      <c r="K76" s="84">
        <v>1180555000</v>
      </c>
      <c r="L76" s="85">
        <v>590757000</v>
      </c>
      <c r="M76" s="85">
        <v>589798000</v>
      </c>
    </row>
    <row r="77" spans="1:13">
      <c r="A77" s="73" t="s">
        <v>173</v>
      </c>
      <c r="B77" s="74">
        <v>-648791000</v>
      </c>
      <c r="C77" s="75">
        <v>-332991000</v>
      </c>
      <c r="D77" s="75">
        <v>-315800000</v>
      </c>
      <c r="E77" s="74">
        <v>-664710000</v>
      </c>
      <c r="F77" s="75">
        <v>-314891000</v>
      </c>
      <c r="G77" s="75">
        <v>-349819000</v>
      </c>
      <c r="H77" s="74">
        <v>-693613000</v>
      </c>
      <c r="I77" s="75">
        <v>-336471000</v>
      </c>
      <c r="J77" s="75">
        <v>-357142000</v>
      </c>
      <c r="K77" s="74">
        <v>-644038000</v>
      </c>
      <c r="L77" s="75">
        <v>-297713000</v>
      </c>
      <c r="M77" s="75">
        <v>-346324000</v>
      </c>
    </row>
    <row r="78" spans="1:13">
      <c r="A78" s="73" t="s">
        <v>176</v>
      </c>
      <c r="B78" s="74">
        <v>-567734000</v>
      </c>
      <c r="C78" s="75">
        <v>-281025000</v>
      </c>
      <c r="D78" s="75">
        <v>-286709000</v>
      </c>
      <c r="E78" s="74">
        <v>-531233000</v>
      </c>
      <c r="F78" s="75">
        <v>-257414000</v>
      </c>
      <c r="G78" s="75">
        <v>-273819000</v>
      </c>
      <c r="H78" s="74">
        <v>-506136000</v>
      </c>
      <c r="I78" s="75">
        <v>-264722000</v>
      </c>
      <c r="J78" s="75">
        <v>-241414000</v>
      </c>
      <c r="K78" s="74">
        <v>-459572000</v>
      </c>
      <c r="L78" s="75">
        <v>-223345000</v>
      </c>
      <c r="M78" s="75">
        <v>-236227000</v>
      </c>
    </row>
    <row r="79" spans="1:13">
      <c r="A79" s="91" t="s">
        <v>182</v>
      </c>
      <c r="B79" s="74">
        <v>-167240000</v>
      </c>
      <c r="C79" s="75">
        <v>-103281000</v>
      </c>
      <c r="D79" s="75">
        <v>-63959000</v>
      </c>
      <c r="E79" s="74">
        <v>-129937000</v>
      </c>
      <c r="F79" s="75">
        <v>-78399000</v>
      </c>
      <c r="G79" s="75">
        <v>-51538000</v>
      </c>
      <c r="H79" s="74">
        <v>848000</v>
      </c>
      <c r="I79" s="75">
        <v>-37155000</v>
      </c>
      <c r="J79" s="75">
        <v>38003000</v>
      </c>
      <c r="K79" s="74">
        <v>-44075000</v>
      </c>
      <c r="L79" s="75">
        <v>-52118000</v>
      </c>
      <c r="M79" s="75">
        <v>8043000</v>
      </c>
    </row>
    <row r="80" spans="1:13">
      <c r="A80" s="86"/>
      <c r="B80" s="74" t="s">
        <v>40</v>
      </c>
      <c r="C80" s="75" t="s">
        <v>40</v>
      </c>
      <c r="D80" s="75" t="s">
        <v>40</v>
      </c>
      <c r="E80" s="74" t="s">
        <v>40</v>
      </c>
      <c r="F80" s="75" t="s">
        <v>40</v>
      </c>
      <c r="G80" s="75" t="s">
        <v>40</v>
      </c>
      <c r="H80" s="74"/>
      <c r="I80" s="75"/>
      <c r="J80" s="75"/>
      <c r="K80" s="74"/>
      <c r="L80" s="75"/>
      <c r="M80" s="75"/>
    </row>
    <row r="81" spans="1:13">
      <c r="A81" s="78" t="s">
        <v>185</v>
      </c>
      <c r="B81" s="92" t="s">
        <v>40</v>
      </c>
      <c r="C81" s="80" t="s">
        <v>40</v>
      </c>
      <c r="D81" s="80" t="s">
        <v>40</v>
      </c>
      <c r="E81" s="92" t="s">
        <v>40</v>
      </c>
      <c r="F81" s="80" t="s">
        <v>40</v>
      </c>
      <c r="G81" s="80" t="s">
        <v>40</v>
      </c>
      <c r="H81" s="92"/>
      <c r="I81" s="80"/>
      <c r="J81" s="80"/>
      <c r="K81" s="92"/>
      <c r="L81" s="80"/>
      <c r="M81" s="80"/>
    </row>
    <row r="82" spans="1:13">
      <c r="A82" s="78" t="s">
        <v>172</v>
      </c>
      <c r="B82" s="84">
        <v>854935000</v>
      </c>
      <c r="C82" s="85">
        <v>432421000</v>
      </c>
      <c r="D82" s="85">
        <v>422514000</v>
      </c>
      <c r="E82" s="84">
        <v>766604000</v>
      </c>
      <c r="F82" s="85">
        <v>379038000</v>
      </c>
      <c r="G82" s="85">
        <v>387566000</v>
      </c>
      <c r="H82" s="84">
        <v>777138000</v>
      </c>
      <c r="I82" s="85">
        <v>330946000</v>
      </c>
      <c r="J82" s="85">
        <v>446192000</v>
      </c>
      <c r="K82" s="84">
        <f>Belgium!K76+Europe!K76+Asia!K66</f>
        <v>998165000</v>
      </c>
      <c r="L82" s="85">
        <f>Belgium!L76+Europe!L76+Asia!L66</f>
        <v>479088000</v>
      </c>
      <c r="M82" s="85">
        <f>Belgium!M76+Europe!M76+Asia!M66</f>
        <v>519076000</v>
      </c>
    </row>
    <row r="83" spans="1:13">
      <c r="A83" s="73" t="s">
        <v>173</v>
      </c>
      <c r="B83" s="74">
        <v>-498119000</v>
      </c>
      <c r="C83" s="75">
        <v>-268878000</v>
      </c>
      <c r="D83" s="75">
        <v>-229241000</v>
      </c>
      <c r="E83" s="74">
        <v>-440414000</v>
      </c>
      <c r="F83" s="75">
        <v>-203858000</v>
      </c>
      <c r="G83" s="75">
        <v>-236556000</v>
      </c>
      <c r="H83" s="74">
        <v>-419884000</v>
      </c>
      <c r="I83" s="75">
        <v>-161472000</v>
      </c>
      <c r="J83" s="75">
        <v>-258412000</v>
      </c>
      <c r="K83" s="74">
        <f>Belgium!K77+Europe!K77+Asia!K67</f>
        <v>-541468000</v>
      </c>
      <c r="L83" s="75">
        <f>Belgium!L77+Europe!L77+Asia!L67</f>
        <v>-267033000</v>
      </c>
      <c r="M83" s="75">
        <f>Belgium!M77+Europe!M77+Asia!M67</f>
        <v>-274434000</v>
      </c>
    </row>
    <row r="84" spans="1:13">
      <c r="A84" s="73" t="s">
        <v>176</v>
      </c>
      <c r="B84" s="74">
        <v>-195612000</v>
      </c>
      <c r="C84" s="75">
        <v>-97350000</v>
      </c>
      <c r="D84" s="75">
        <v>-98262000</v>
      </c>
      <c r="E84" s="74">
        <v>-164902000</v>
      </c>
      <c r="F84" s="75">
        <v>-82371000</v>
      </c>
      <c r="G84" s="75">
        <v>-82531000</v>
      </c>
      <c r="H84" s="74">
        <v>-169074000</v>
      </c>
      <c r="I84" s="75">
        <v>-34144000</v>
      </c>
      <c r="J84" s="75">
        <v>-134930000</v>
      </c>
      <c r="K84" s="74">
        <f>Belgium!K78+Europe!K78+Asia!K68</f>
        <v>-350754000</v>
      </c>
      <c r="L84" s="75">
        <f>Belgium!L78+Europe!L78+Asia!L68</f>
        <v>-165502000</v>
      </c>
      <c r="M84" s="75">
        <f>Belgium!M78+Europe!M78+Asia!M68</f>
        <v>-185250000</v>
      </c>
    </row>
    <row r="85" spans="1:13">
      <c r="A85" s="91" t="s">
        <v>182</v>
      </c>
      <c r="B85" s="74">
        <v>-33577000</v>
      </c>
      <c r="C85" s="75">
        <v>477000</v>
      </c>
      <c r="D85" s="75">
        <v>-34054000</v>
      </c>
      <c r="E85" s="74">
        <v>-94705000</v>
      </c>
      <c r="F85" s="75">
        <v>-64891000</v>
      </c>
      <c r="G85" s="75">
        <v>-29814000</v>
      </c>
      <c r="H85" s="74">
        <v>-107077000</v>
      </c>
      <c r="I85" s="75">
        <v>-78505000</v>
      </c>
      <c r="J85" s="75">
        <v>-28572000</v>
      </c>
      <c r="K85" s="74">
        <f>Belgium!K79+Europe!K79+Asia!K69</f>
        <v>-96511000</v>
      </c>
      <c r="L85" s="75">
        <f>Belgium!L79+Europe!L79+Asia!L69</f>
        <v>-42490000</v>
      </c>
      <c r="M85" s="75">
        <f>Belgium!M79+Europe!M79+Asia!M69</f>
        <v>-54020000</v>
      </c>
    </row>
    <row r="86" spans="1:13">
      <c r="A86" s="86"/>
      <c r="B86" s="74" t="s">
        <v>40</v>
      </c>
      <c r="C86" s="75" t="s">
        <v>40</v>
      </c>
      <c r="D86" s="75" t="s">
        <v>40</v>
      </c>
      <c r="E86" s="74" t="s">
        <v>40</v>
      </c>
      <c r="F86" s="75" t="s">
        <v>40</v>
      </c>
      <c r="G86" s="75" t="s">
        <v>40</v>
      </c>
      <c r="H86" s="74"/>
      <c r="I86" s="75"/>
      <c r="J86" s="75"/>
      <c r="K86" s="74"/>
      <c r="L86" s="75"/>
      <c r="M86" s="75"/>
    </row>
    <row r="87" spans="1:13">
      <c r="A87" s="71" t="s">
        <v>186</v>
      </c>
      <c r="B87" s="72">
        <v>-151633000</v>
      </c>
      <c r="C87" s="72">
        <v>-85009000</v>
      </c>
      <c r="D87" s="72">
        <v>-66624000</v>
      </c>
      <c r="E87" s="72">
        <v>-122179000</v>
      </c>
      <c r="F87" s="72">
        <v>-67422000</v>
      </c>
      <c r="G87" s="72">
        <v>-54757000</v>
      </c>
      <c r="H87" s="72">
        <v>-116577000</v>
      </c>
      <c r="I87" s="72">
        <v>-53779000</v>
      </c>
      <c r="J87" s="72">
        <v>-62798000</v>
      </c>
      <c r="K87" s="72">
        <v>17410000</v>
      </c>
      <c r="L87" s="72">
        <v>80379000</v>
      </c>
      <c r="M87" s="72">
        <v>-63000000</v>
      </c>
    </row>
    <row r="88" spans="1:13" ht="12.75">
      <c r="A88" s="7" t="s">
        <v>263</v>
      </c>
      <c r="C88" s="93"/>
      <c r="D88" s="93"/>
      <c r="F88" s="93"/>
      <c r="G88" s="93"/>
      <c r="I88" s="93"/>
    </row>
    <row r="89" spans="1:13" ht="12.75">
      <c r="A89" s="7" t="s">
        <v>188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62" orientation="landscape" r:id="rId1"/>
  <headerFooter>
    <oddHeader>&amp;R&amp;D  &amp;T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6CD80-C38C-445D-ADE1-E0E4246B6B43}">
  <sheetPr codeName="Sheet9">
    <tabColor theme="5" tint="0.79998168889431442"/>
    <pageSetUpPr fitToPage="1"/>
  </sheetPr>
  <dimension ref="A1:M82"/>
  <sheetViews>
    <sheetView showGridLines="0" zoomScaleNormal="100" zoomScaleSheetLayoutView="130" workbookViewId="0"/>
  </sheetViews>
  <sheetFormatPr defaultColWidth="9.28515625" defaultRowHeight="11.25"/>
  <cols>
    <col min="1" max="1" width="38.7109375" style="7" customWidth="1"/>
    <col min="2" max="13" width="15.7109375" style="7" customWidth="1"/>
    <col min="14" max="16384" width="9.28515625" style="7"/>
  </cols>
  <sheetData>
    <row r="1" spans="1:13" s="97" customFormat="1" ht="12" thickBot="1">
      <c r="A1" s="94" t="s">
        <v>189</v>
      </c>
      <c r="B1" s="95"/>
      <c r="C1" s="95"/>
      <c r="D1" s="95"/>
      <c r="E1" s="95"/>
      <c r="F1" s="95"/>
      <c r="G1" s="95"/>
      <c r="H1" s="95"/>
      <c r="I1" s="95"/>
      <c r="J1" s="95"/>
      <c r="K1" s="95" t="s">
        <v>190</v>
      </c>
      <c r="L1" s="95" t="s">
        <v>191</v>
      </c>
      <c r="M1" s="353" t="s">
        <v>192</v>
      </c>
    </row>
    <row r="2" spans="1:13" ht="12" thickTop="1">
      <c r="A2" s="98"/>
      <c r="B2" s="354" t="s">
        <v>22</v>
      </c>
      <c r="C2" s="355" t="s">
        <v>23</v>
      </c>
      <c r="D2" s="355" t="s">
        <v>24</v>
      </c>
      <c r="E2" s="354" t="s">
        <v>25</v>
      </c>
      <c r="F2" s="355" t="s">
        <v>26</v>
      </c>
      <c r="G2" s="355" t="s">
        <v>27</v>
      </c>
      <c r="H2" s="354" t="s">
        <v>28</v>
      </c>
      <c r="I2" s="355" t="s">
        <v>29</v>
      </c>
      <c r="J2" s="355" t="s">
        <v>30</v>
      </c>
      <c r="K2" s="356" t="s">
        <v>31</v>
      </c>
      <c r="L2" s="355" t="s">
        <v>32</v>
      </c>
      <c r="M2" s="357" t="s">
        <v>33</v>
      </c>
    </row>
    <row r="3" spans="1:13">
      <c r="A3" s="99" t="s">
        <v>193</v>
      </c>
      <c r="B3" s="358"/>
      <c r="C3" s="95"/>
      <c r="D3" s="95"/>
      <c r="E3" s="358"/>
      <c r="F3" s="95"/>
      <c r="G3" s="95"/>
      <c r="H3" s="358"/>
      <c r="I3" s="95"/>
      <c r="J3" s="95"/>
      <c r="K3" s="95"/>
      <c r="L3" s="95"/>
      <c r="M3" s="359"/>
    </row>
    <row r="4" spans="1:13">
      <c r="A4" s="100" t="s">
        <v>168</v>
      </c>
      <c r="B4" s="360"/>
      <c r="C4" s="361"/>
      <c r="D4" s="361"/>
      <c r="E4" s="360"/>
      <c r="F4" s="361"/>
      <c r="G4" s="361" t="s">
        <v>40</v>
      </c>
      <c r="H4" s="360"/>
      <c r="I4" s="361"/>
      <c r="J4" s="361"/>
      <c r="K4" s="362"/>
      <c r="L4" s="361"/>
      <c r="M4" s="363"/>
    </row>
    <row r="5" spans="1:13">
      <c r="A5" s="101" t="s">
        <v>194</v>
      </c>
      <c r="B5" s="364">
        <v>11190549000</v>
      </c>
      <c r="C5" s="365">
        <v>4859728000</v>
      </c>
      <c r="D5" s="365">
        <v>6330821000</v>
      </c>
      <c r="E5" s="364">
        <f>11076910000-1000</f>
        <v>11076909000</v>
      </c>
      <c r="F5" s="365">
        <v>4868677000</v>
      </c>
      <c r="G5" s="365">
        <v>6208232000</v>
      </c>
      <c r="H5" s="364">
        <v>10441694000</v>
      </c>
      <c r="I5" s="365">
        <v>4536311000</v>
      </c>
      <c r="J5" s="365">
        <v>5905383000</v>
      </c>
      <c r="K5" s="366">
        <v>10022964000</v>
      </c>
      <c r="L5" s="365">
        <v>4398719000</v>
      </c>
      <c r="M5" s="367">
        <v>5624245000</v>
      </c>
    </row>
    <row r="6" spans="1:13">
      <c r="A6" s="101" t="s">
        <v>195</v>
      </c>
      <c r="B6" s="364">
        <v>84697894000</v>
      </c>
      <c r="C6" s="365">
        <v>84697894000</v>
      </c>
      <c r="D6" s="365">
        <v>83376433000</v>
      </c>
      <c r="E6" s="364">
        <v>84921461000</v>
      </c>
      <c r="F6" s="365">
        <v>84921461000</v>
      </c>
      <c r="G6" s="365">
        <v>79130164000</v>
      </c>
      <c r="H6" s="364">
        <v>75652711000</v>
      </c>
      <c r="I6" s="365">
        <v>75652711000</v>
      </c>
      <c r="J6" s="365">
        <v>72502090000</v>
      </c>
      <c r="K6" s="366">
        <v>71837790000</v>
      </c>
      <c r="L6" s="365">
        <v>71837790000</v>
      </c>
      <c r="M6" s="367">
        <v>74918016000</v>
      </c>
    </row>
    <row r="7" spans="1:13">
      <c r="A7" s="101" t="s">
        <v>196</v>
      </c>
      <c r="B7" s="364">
        <v>80220479000</v>
      </c>
      <c r="C7" s="365">
        <v>80220479000</v>
      </c>
      <c r="D7" s="365">
        <v>77048363000</v>
      </c>
      <c r="E7" s="364">
        <v>78129837000</v>
      </c>
      <c r="F7" s="365">
        <v>78129837000</v>
      </c>
      <c r="G7" s="365">
        <v>74901509000</v>
      </c>
      <c r="H7" s="364">
        <v>72241884000</v>
      </c>
      <c r="I7" s="365">
        <v>72241884000</v>
      </c>
      <c r="J7" s="365">
        <v>70467975000</v>
      </c>
      <c r="K7" s="366">
        <v>71194746000</v>
      </c>
      <c r="L7" s="365">
        <v>71194746000</v>
      </c>
      <c r="M7" s="367">
        <v>71306868000</v>
      </c>
    </row>
    <row r="8" spans="1:13">
      <c r="A8" s="101" t="s">
        <v>197</v>
      </c>
      <c r="B8" s="364">
        <v>79138348000</v>
      </c>
      <c r="C8" s="365">
        <v>78634420000</v>
      </c>
      <c r="D8" s="365">
        <v>77587201000</v>
      </c>
      <c r="E8" s="364">
        <v>75185861000</v>
      </c>
      <c r="F8" s="365">
        <v>76515673000</v>
      </c>
      <c r="G8" s="365">
        <v>73571697000</v>
      </c>
      <c r="H8" s="364">
        <v>71436971000</v>
      </c>
      <c r="I8" s="365">
        <v>71354930000</v>
      </c>
      <c r="J8" s="365">
        <v>69994262000</v>
      </c>
      <c r="K8" s="366">
        <v>69762681000</v>
      </c>
      <c r="L8" s="365">
        <v>71250807000</v>
      </c>
      <c r="M8" s="367">
        <v>69753843000</v>
      </c>
    </row>
    <row r="9" spans="1:13">
      <c r="A9" s="102" t="s">
        <v>198</v>
      </c>
      <c r="B9" s="368">
        <v>129.97999999999999</v>
      </c>
      <c r="C9" s="369">
        <v>128.41999999999999</v>
      </c>
      <c r="D9" s="369">
        <v>135</v>
      </c>
      <c r="E9" s="368">
        <v>148.79</v>
      </c>
      <c r="F9" s="369">
        <v>135.15</v>
      </c>
      <c r="G9" s="369">
        <v>163.55000000000001</v>
      </c>
      <c r="H9" s="368">
        <v>124.47</v>
      </c>
      <c r="I9" s="369">
        <v>135.93</v>
      </c>
      <c r="J9" s="369">
        <v>115.51</v>
      </c>
      <c r="K9" s="370">
        <v>141.86000000000001</v>
      </c>
      <c r="L9" s="369">
        <v>115.85</v>
      </c>
      <c r="M9" s="371">
        <v>165.41</v>
      </c>
    </row>
    <row r="10" spans="1:13">
      <c r="A10" s="102"/>
      <c r="B10" s="368" t="s">
        <v>40</v>
      </c>
      <c r="C10" s="369" t="s">
        <v>40</v>
      </c>
      <c r="D10" s="369" t="s">
        <v>40</v>
      </c>
      <c r="E10" s="368" t="s">
        <v>40</v>
      </c>
      <c r="F10" s="369" t="s">
        <v>40</v>
      </c>
      <c r="G10" s="369" t="s">
        <v>40</v>
      </c>
      <c r="H10" s="368"/>
      <c r="I10" s="369"/>
      <c r="J10" s="369"/>
      <c r="K10" s="370"/>
      <c r="L10" s="369"/>
      <c r="M10" s="371"/>
    </row>
    <row r="11" spans="1:13">
      <c r="A11" s="100" t="s">
        <v>169</v>
      </c>
      <c r="B11" s="360" t="s">
        <v>40</v>
      </c>
      <c r="C11" s="361" t="s">
        <v>40</v>
      </c>
      <c r="D11" s="361" t="s">
        <v>40</v>
      </c>
      <c r="E11" s="360" t="s">
        <v>40</v>
      </c>
      <c r="F11" s="361" t="s">
        <v>40</v>
      </c>
      <c r="G11" s="361" t="s">
        <v>40</v>
      </c>
      <c r="H11" s="360"/>
      <c r="I11" s="361"/>
      <c r="J11" s="361"/>
      <c r="K11" s="362"/>
      <c r="L11" s="361"/>
      <c r="M11" s="363"/>
    </row>
    <row r="12" spans="1:13">
      <c r="A12" s="101" t="s">
        <v>194</v>
      </c>
      <c r="B12" s="364">
        <v>886439000</v>
      </c>
      <c r="C12" s="365">
        <v>383226000</v>
      </c>
      <c r="D12" s="365">
        <v>503213000</v>
      </c>
      <c r="E12" s="364">
        <v>636342000</v>
      </c>
      <c r="F12" s="365">
        <v>353360000</v>
      </c>
      <c r="G12" s="365">
        <v>282982000</v>
      </c>
      <c r="H12" s="364">
        <v>719984000</v>
      </c>
      <c r="I12" s="365">
        <v>389483000</v>
      </c>
      <c r="J12" s="365">
        <v>330501000</v>
      </c>
      <c r="K12" s="366">
        <v>1311381000</v>
      </c>
      <c r="L12" s="365">
        <v>668168000</v>
      </c>
      <c r="M12" s="367">
        <v>643212000</v>
      </c>
    </row>
    <row r="13" spans="1:13">
      <c r="A13" s="101" t="s">
        <v>195</v>
      </c>
      <c r="B13" s="364">
        <v>13589429000</v>
      </c>
      <c r="C13" s="365">
        <v>13589429000</v>
      </c>
      <c r="D13" s="365">
        <v>13221921000</v>
      </c>
      <c r="E13" s="364">
        <v>13272328000</v>
      </c>
      <c r="F13" s="365">
        <v>13272328000</v>
      </c>
      <c r="G13" s="365">
        <v>12773403000</v>
      </c>
      <c r="H13" s="364">
        <v>12454922000</v>
      </c>
      <c r="I13" s="365">
        <v>12454922000</v>
      </c>
      <c r="J13" s="365">
        <v>12020406000</v>
      </c>
      <c r="K13" s="366">
        <v>11905465000</v>
      </c>
      <c r="L13" s="365">
        <v>11905465000</v>
      </c>
      <c r="M13" s="367">
        <v>11942072000</v>
      </c>
    </row>
    <row r="14" spans="1:13">
      <c r="A14" s="101" t="s">
        <v>196</v>
      </c>
      <c r="B14" s="364">
        <v>13581498000</v>
      </c>
      <c r="C14" s="365">
        <v>13581498000</v>
      </c>
      <c r="D14" s="365">
        <v>13218188000</v>
      </c>
      <c r="E14" s="364">
        <v>13269493000</v>
      </c>
      <c r="F14" s="365">
        <v>13269493000</v>
      </c>
      <c r="G14" s="365">
        <v>12772545000</v>
      </c>
      <c r="H14" s="364">
        <v>12454626000</v>
      </c>
      <c r="I14" s="365">
        <v>12454626000</v>
      </c>
      <c r="J14" s="365">
        <v>12020143000</v>
      </c>
      <c r="K14" s="366">
        <v>11905206000</v>
      </c>
      <c r="L14" s="365">
        <v>11905206000</v>
      </c>
      <c r="M14" s="367">
        <v>11941789000</v>
      </c>
    </row>
    <row r="15" spans="1:13">
      <c r="A15" s="101" t="s">
        <v>197</v>
      </c>
      <c r="B15" s="364">
        <v>13425496000</v>
      </c>
      <c r="C15" s="365">
        <v>13399843000</v>
      </c>
      <c r="D15" s="365">
        <v>13243841000</v>
      </c>
      <c r="E15" s="364">
        <v>12862059000</v>
      </c>
      <c r="F15" s="365">
        <v>13021019000</v>
      </c>
      <c r="G15" s="365">
        <v>12613585000</v>
      </c>
      <c r="H15" s="364">
        <v>12179928000</v>
      </c>
      <c r="I15" s="365">
        <v>12237385000</v>
      </c>
      <c r="J15" s="365">
        <v>11962675000</v>
      </c>
      <c r="K15" s="366">
        <v>12709864000</v>
      </c>
      <c r="L15" s="365">
        <v>11923497000</v>
      </c>
      <c r="M15" s="367">
        <v>12728155000</v>
      </c>
    </row>
    <row r="16" spans="1:13">
      <c r="A16" s="102" t="s">
        <v>199</v>
      </c>
      <c r="B16" s="368">
        <v>39.67</v>
      </c>
      <c r="C16" s="369">
        <v>39.979999999999997</v>
      </c>
      <c r="D16" s="369">
        <v>39.99</v>
      </c>
      <c r="E16" s="368">
        <v>41.06</v>
      </c>
      <c r="F16" s="369">
        <v>40.950000000000003</v>
      </c>
      <c r="G16" s="369">
        <v>41.46</v>
      </c>
      <c r="H16" s="368">
        <v>39.020000000000003</v>
      </c>
      <c r="I16" s="369">
        <v>39.630000000000003</v>
      </c>
      <c r="J16" s="369">
        <v>38.909999999999997</v>
      </c>
      <c r="K16" s="370">
        <v>37.06</v>
      </c>
      <c r="L16" s="369">
        <v>40.159999999999997</v>
      </c>
      <c r="M16" s="371">
        <v>36.39</v>
      </c>
    </row>
    <row r="17" spans="1:13">
      <c r="A17" s="101"/>
      <c r="B17" s="360" t="s">
        <v>40</v>
      </c>
      <c r="C17" s="361" t="s">
        <v>40</v>
      </c>
      <c r="D17" s="361" t="s">
        <v>40</v>
      </c>
      <c r="E17" s="360" t="s">
        <v>40</v>
      </c>
      <c r="F17" s="361" t="s">
        <v>40</v>
      </c>
      <c r="G17" s="361" t="s">
        <v>40</v>
      </c>
      <c r="H17" s="360"/>
      <c r="I17" s="361"/>
      <c r="J17" s="361"/>
      <c r="K17" s="362"/>
      <c r="L17" s="361"/>
      <c r="M17" s="363"/>
    </row>
    <row r="18" spans="1:13">
      <c r="A18" s="103" t="s">
        <v>200</v>
      </c>
      <c r="B18" s="364">
        <v>65249549000</v>
      </c>
      <c r="C18" s="365">
        <v>65249549000</v>
      </c>
      <c r="D18" s="365">
        <v>64238408000</v>
      </c>
      <c r="E18" s="364">
        <v>64527001000</v>
      </c>
      <c r="F18" s="365">
        <v>64527001000</v>
      </c>
      <c r="G18" s="365">
        <v>59724322000</v>
      </c>
      <c r="H18" s="364">
        <v>56101716000</v>
      </c>
      <c r="I18" s="365">
        <v>56101716000</v>
      </c>
      <c r="J18" s="365">
        <v>54148000000</v>
      </c>
      <c r="K18" s="366">
        <v>51690425000</v>
      </c>
      <c r="L18" s="372"/>
      <c r="M18" s="373"/>
    </row>
    <row r="19" spans="1:13">
      <c r="A19" s="103" t="s">
        <v>201</v>
      </c>
      <c r="B19" s="364">
        <v>18836270000</v>
      </c>
      <c r="C19" s="365">
        <v>18836270000</v>
      </c>
      <c r="D19" s="365">
        <v>18501717000</v>
      </c>
      <c r="E19" s="364">
        <v>19796813000</v>
      </c>
      <c r="F19" s="365">
        <v>19796813000</v>
      </c>
      <c r="G19" s="365">
        <v>18720059000</v>
      </c>
      <c r="H19" s="364">
        <v>18860725000</v>
      </c>
      <c r="I19" s="365">
        <v>18860725000</v>
      </c>
      <c r="J19" s="365">
        <v>17662000000</v>
      </c>
      <c r="K19" s="366">
        <v>16298579000</v>
      </c>
      <c r="L19" s="372"/>
      <c r="M19" s="373"/>
    </row>
    <row r="20" spans="1:13">
      <c r="A20" s="103" t="s">
        <v>202</v>
      </c>
      <c r="B20" s="364">
        <v>2952438000</v>
      </c>
      <c r="C20" s="365">
        <v>2952438000</v>
      </c>
      <c r="D20" s="365">
        <v>2977187000</v>
      </c>
      <c r="E20" s="364">
        <v>3156175000</v>
      </c>
      <c r="F20" s="365">
        <v>3156175000</v>
      </c>
      <c r="G20" s="365">
        <v>3221577000</v>
      </c>
      <c r="H20" s="364">
        <v>3178425000</v>
      </c>
      <c r="I20" s="365">
        <v>3178425000</v>
      </c>
      <c r="J20" s="365">
        <v>3189000000</v>
      </c>
      <c r="K20" s="366">
        <v>3173639000</v>
      </c>
      <c r="L20" s="372"/>
      <c r="M20" s="373"/>
    </row>
    <row r="21" spans="1:13">
      <c r="A21" s="103" t="s">
        <v>203</v>
      </c>
      <c r="B21" s="364">
        <v>11249066000</v>
      </c>
      <c r="C21" s="365">
        <v>11249066000</v>
      </c>
      <c r="D21" s="365">
        <v>10881042000</v>
      </c>
      <c r="E21" s="364">
        <v>10713800000</v>
      </c>
      <c r="F21" s="365">
        <v>10713800000</v>
      </c>
      <c r="G21" s="365">
        <v>10237609000</v>
      </c>
      <c r="H21" s="364">
        <v>9966767000</v>
      </c>
      <c r="I21" s="365">
        <v>9966767000</v>
      </c>
      <c r="J21" s="365">
        <v>9523000000</v>
      </c>
      <c r="K21" s="366">
        <v>12580611000</v>
      </c>
      <c r="L21" s="372"/>
      <c r="M21" s="373"/>
    </row>
    <row r="22" spans="1:13">
      <c r="A22" s="101"/>
      <c r="B22" s="480" t="s">
        <v>40</v>
      </c>
      <c r="C22" s="372" t="s">
        <v>40</v>
      </c>
      <c r="D22" s="372" t="s">
        <v>40</v>
      </c>
      <c r="E22" s="360" t="s">
        <v>40</v>
      </c>
      <c r="F22" s="372" t="s">
        <v>40</v>
      </c>
      <c r="G22" s="372" t="s">
        <v>40</v>
      </c>
      <c r="H22" s="360"/>
      <c r="I22" s="372"/>
      <c r="J22" s="372"/>
      <c r="K22" s="362"/>
      <c r="L22" s="372"/>
      <c r="M22" s="373"/>
    </row>
    <row r="23" spans="1:13">
      <c r="A23" s="100" t="s">
        <v>204</v>
      </c>
      <c r="B23" s="374" t="s">
        <v>40</v>
      </c>
      <c r="C23" s="372" t="s">
        <v>40</v>
      </c>
      <c r="D23" s="372" t="s">
        <v>40</v>
      </c>
      <c r="E23" s="374" t="s">
        <v>40</v>
      </c>
      <c r="F23" s="372" t="s">
        <v>40</v>
      </c>
      <c r="G23" s="372" t="s">
        <v>40</v>
      </c>
      <c r="H23" s="374"/>
      <c r="I23" s="372"/>
      <c r="J23" s="372"/>
      <c r="K23" s="375"/>
      <c r="L23" s="372"/>
      <c r="M23" s="373"/>
    </row>
    <row r="24" spans="1:13">
      <c r="A24" s="103" t="s">
        <v>205</v>
      </c>
      <c r="B24" s="364">
        <v>9538242000</v>
      </c>
      <c r="C24" s="365">
        <v>9039419000</v>
      </c>
      <c r="D24" s="365">
        <v>9538242000</v>
      </c>
      <c r="E24" s="364">
        <v>9317082000</v>
      </c>
      <c r="F24" s="365">
        <v>9539918000</v>
      </c>
      <c r="G24" s="365">
        <v>9317082000</v>
      </c>
      <c r="H24" s="364">
        <v>9780178000</v>
      </c>
      <c r="I24" s="365">
        <v>9419592000</v>
      </c>
      <c r="J24" s="365">
        <v>9780178000</v>
      </c>
      <c r="K24" s="366">
        <v>9481494000</v>
      </c>
      <c r="L24" s="372"/>
      <c r="M24" s="373"/>
    </row>
    <row r="25" spans="1:13">
      <c r="A25" s="104" t="s">
        <v>206</v>
      </c>
      <c r="B25" s="364">
        <v>363084000</v>
      </c>
      <c r="C25" s="365">
        <v>196976000</v>
      </c>
      <c r="D25" s="365">
        <v>166108000</v>
      </c>
      <c r="E25" s="364">
        <v>382257000</v>
      </c>
      <c r="F25" s="365">
        <v>209870000</v>
      </c>
      <c r="G25" s="365">
        <v>172387000</v>
      </c>
      <c r="H25" s="364">
        <v>373149000</v>
      </c>
      <c r="I25" s="365">
        <v>154431000</v>
      </c>
      <c r="J25" s="365">
        <v>218718000</v>
      </c>
      <c r="K25" s="366">
        <v>387448000</v>
      </c>
      <c r="L25" s="372"/>
      <c r="M25" s="373"/>
    </row>
    <row r="26" spans="1:13">
      <c r="A26" s="104" t="s">
        <v>207</v>
      </c>
      <c r="B26" s="364">
        <v>695419000</v>
      </c>
      <c r="C26" s="365">
        <v>244696000</v>
      </c>
      <c r="D26" s="365">
        <v>450723000</v>
      </c>
      <c r="E26" s="364">
        <v>906377000</v>
      </c>
      <c r="F26" s="365">
        <v>367956000</v>
      </c>
      <c r="G26" s="365">
        <v>538421000</v>
      </c>
      <c r="H26" s="364">
        <v>804660000</v>
      </c>
      <c r="I26" s="365">
        <v>339076000</v>
      </c>
      <c r="J26" s="365">
        <v>465584000</v>
      </c>
      <c r="K26" s="366">
        <v>1012752000</v>
      </c>
      <c r="L26" s="372"/>
      <c r="M26" s="373"/>
    </row>
    <row r="27" spans="1:13">
      <c r="A27" s="104" t="s">
        <v>208</v>
      </c>
      <c r="B27" s="364">
        <v>-888570000</v>
      </c>
      <c r="C27" s="365">
        <v>-457402000</v>
      </c>
      <c r="D27" s="365">
        <v>-431168000</v>
      </c>
      <c r="E27" s="364">
        <v>-864626000</v>
      </c>
      <c r="F27" s="365">
        <v>-429608000</v>
      </c>
      <c r="G27" s="365">
        <v>-435018000</v>
      </c>
      <c r="H27" s="364">
        <v>-868503000</v>
      </c>
      <c r="I27" s="365">
        <v>-433533000</v>
      </c>
      <c r="J27" s="365">
        <v>-434970000</v>
      </c>
      <c r="K27" s="366">
        <v>-888567000</v>
      </c>
      <c r="L27" s="372"/>
      <c r="M27" s="373"/>
    </row>
    <row r="28" spans="1:13">
      <c r="A28" s="104" t="s">
        <v>209</v>
      </c>
      <c r="B28" s="364">
        <v>249690000</v>
      </c>
      <c r="C28" s="365">
        <v>271692000</v>
      </c>
      <c r="D28" s="365">
        <v>-22002000</v>
      </c>
      <c r="E28" s="364">
        <f>-460791000+11000</f>
        <v>-460780000</v>
      </c>
      <c r="F28" s="365">
        <f>-362517000+1000</f>
        <v>-362516000</v>
      </c>
      <c r="G28" s="365">
        <v>-98264000</v>
      </c>
      <c r="H28" s="364">
        <v>-338070000</v>
      </c>
      <c r="I28" s="365">
        <v>-213287000</v>
      </c>
      <c r="J28" s="365">
        <v>-124783000</v>
      </c>
      <c r="K28" s="366">
        <v>-65856000</v>
      </c>
      <c r="L28" s="372"/>
      <c r="M28" s="373"/>
    </row>
    <row r="29" spans="1:13">
      <c r="A29" s="104" t="s">
        <v>210</v>
      </c>
      <c r="B29" s="364">
        <v>-537214000</v>
      </c>
      <c r="C29" s="365">
        <v>125270000</v>
      </c>
      <c r="D29" s="365">
        <v>-662484000</v>
      </c>
      <c r="E29" s="364">
        <v>257932000</v>
      </c>
      <c r="F29" s="365">
        <v>212622000</v>
      </c>
      <c r="G29" s="365">
        <v>45310000</v>
      </c>
      <c r="H29" s="364">
        <v>-434332000</v>
      </c>
      <c r="I29" s="365">
        <v>50803000</v>
      </c>
      <c r="J29" s="365">
        <v>-485135000</v>
      </c>
      <c r="K29" s="366">
        <v>-147092000</v>
      </c>
      <c r="L29" s="372"/>
      <c r="M29" s="373"/>
    </row>
    <row r="30" spans="1:13">
      <c r="A30" s="103" t="s">
        <v>211</v>
      </c>
      <c r="B30" s="364">
        <v>9420651000</v>
      </c>
      <c r="C30" s="365">
        <v>9420651000</v>
      </c>
      <c r="D30" s="365">
        <v>9039419000</v>
      </c>
      <c r="E30" s="364">
        <v>9538242000</v>
      </c>
      <c r="F30" s="365">
        <v>9538242000</v>
      </c>
      <c r="G30" s="365">
        <v>9539918000</v>
      </c>
      <c r="H30" s="364">
        <v>9317082000</v>
      </c>
      <c r="I30" s="365">
        <v>9317082000</v>
      </c>
      <c r="J30" s="365">
        <v>9419592000</v>
      </c>
      <c r="K30" s="366">
        <v>9780178000</v>
      </c>
      <c r="L30" s="372"/>
      <c r="M30" s="373"/>
    </row>
    <row r="31" spans="1:13">
      <c r="A31" s="105"/>
      <c r="B31" s="374" t="s">
        <v>40</v>
      </c>
      <c r="C31" s="372" t="s">
        <v>40</v>
      </c>
      <c r="D31" s="372" t="s">
        <v>40</v>
      </c>
      <c r="E31" s="374" t="s">
        <v>40</v>
      </c>
      <c r="F31" s="372" t="s">
        <v>40</v>
      </c>
      <c r="G31" s="372" t="s">
        <v>40</v>
      </c>
      <c r="H31" s="374"/>
      <c r="I31" s="372"/>
      <c r="J31" s="372"/>
      <c r="K31" s="375"/>
      <c r="L31" s="372"/>
      <c r="M31" s="373"/>
    </row>
    <row r="32" spans="1:13">
      <c r="A32" s="422" t="s">
        <v>212</v>
      </c>
      <c r="B32" s="364">
        <v>169933000</v>
      </c>
      <c r="C32" s="365">
        <v>-15730000</v>
      </c>
      <c r="D32" s="365">
        <v>185663000</v>
      </c>
      <c r="E32" s="364">
        <v>424008000</v>
      </c>
      <c r="F32" s="365">
        <v>148218000</v>
      </c>
      <c r="G32" s="365">
        <v>275790000</v>
      </c>
      <c r="H32" s="364">
        <v>309307000</v>
      </c>
      <c r="I32" s="365">
        <v>59974000</v>
      </c>
      <c r="J32" s="365">
        <v>249333000</v>
      </c>
      <c r="K32" s="366">
        <v>511633000</v>
      </c>
      <c r="L32" s="372"/>
      <c r="M32" s="373"/>
    </row>
    <row r="33" spans="1:13">
      <c r="A33" s="422" t="s">
        <v>213</v>
      </c>
      <c r="B33" s="376">
        <v>1.78E-2</v>
      </c>
      <c r="C33" s="377">
        <v>-3.3899999999999998E-3</v>
      </c>
      <c r="D33" s="377">
        <v>3.9E-2</v>
      </c>
      <c r="E33" s="376">
        <v>4.5499999999999999E-2</v>
      </c>
      <c r="F33" s="377">
        <v>3.1099999999999999E-2</v>
      </c>
      <c r="G33" s="377">
        <v>5.9200000000000003E-2</v>
      </c>
      <c r="H33" s="376">
        <v>3.1600000000000003E-2</v>
      </c>
      <c r="I33" s="377">
        <v>1.2699999999999999E-2</v>
      </c>
      <c r="J33" s="377">
        <v>5.0987415566465147E-2</v>
      </c>
      <c r="K33" s="378">
        <v>5.3961000000000002E-2</v>
      </c>
      <c r="L33" s="377"/>
      <c r="M33" s="379"/>
    </row>
    <row r="34" spans="1:13">
      <c r="A34" s="422"/>
      <c r="B34" s="376" t="s">
        <v>40</v>
      </c>
      <c r="C34" s="377" t="s">
        <v>40</v>
      </c>
      <c r="D34" s="377" t="s">
        <v>40</v>
      </c>
      <c r="E34" s="376" t="s">
        <v>40</v>
      </c>
      <c r="F34" s="377" t="s">
        <v>40</v>
      </c>
      <c r="G34" s="377" t="s">
        <v>40</v>
      </c>
      <c r="H34" s="376"/>
      <c r="I34" s="377"/>
      <c r="J34" s="377"/>
      <c r="K34" s="378"/>
      <c r="L34" s="377"/>
      <c r="M34" s="379"/>
    </row>
    <row r="35" spans="1:13">
      <c r="A35" s="422" t="s">
        <v>214</v>
      </c>
      <c r="B35" s="364">
        <v>848155000</v>
      </c>
      <c r="C35" s="365">
        <v>310623000</v>
      </c>
      <c r="D35" s="365">
        <v>537532000</v>
      </c>
      <c r="E35" s="364">
        <v>1076067000</v>
      </c>
      <c r="F35" s="365">
        <v>468740000</v>
      </c>
      <c r="G35" s="365">
        <v>607327000</v>
      </c>
      <c r="H35" s="364">
        <v>876559258.51384079</v>
      </c>
      <c r="I35" s="377"/>
      <c r="J35" s="377"/>
      <c r="K35" s="378"/>
      <c r="L35" s="377"/>
      <c r="M35" s="379"/>
    </row>
    <row r="36" spans="1:13">
      <c r="A36" s="422" t="s">
        <v>215</v>
      </c>
      <c r="B36" s="364">
        <v>10769735000</v>
      </c>
      <c r="C36" s="365">
        <v>4571229000</v>
      </c>
      <c r="D36" s="365">
        <v>6198506000</v>
      </c>
      <c r="E36" s="364">
        <f>11388642000-68000</f>
        <v>11388574000</v>
      </c>
      <c r="F36" s="365">
        <f>5469250000-68000</f>
        <v>5469182000</v>
      </c>
      <c r="G36" s="365">
        <v>5919392000</v>
      </c>
      <c r="H36" s="364">
        <v>9795292666.5292492</v>
      </c>
      <c r="I36" s="377"/>
      <c r="J36" s="377"/>
      <c r="K36" s="378"/>
      <c r="L36" s="377"/>
      <c r="M36" s="379"/>
    </row>
    <row r="37" spans="1:13">
      <c r="A37" s="422" t="s">
        <v>216</v>
      </c>
      <c r="B37" s="376">
        <v>7.8799999999999995E-2</v>
      </c>
      <c r="C37" s="377">
        <v>6.8000000000000005E-2</v>
      </c>
      <c r="D37" s="377">
        <v>8.6699999999999999E-2</v>
      </c>
      <c r="E37" s="376">
        <v>9.4500000000000001E-2</v>
      </c>
      <c r="F37" s="377">
        <v>8.5699999999999998E-2</v>
      </c>
      <c r="G37" s="377">
        <v>0.1026</v>
      </c>
      <c r="H37" s="376">
        <v>8.9487806883919344E-2</v>
      </c>
      <c r="I37" s="377"/>
      <c r="J37" s="377"/>
      <c r="K37" s="378"/>
      <c r="L37" s="377"/>
      <c r="M37" s="379"/>
    </row>
    <row r="38" spans="1:13">
      <c r="A38" s="423"/>
      <c r="B38" s="360" t="s">
        <v>40</v>
      </c>
      <c r="C38" s="361" t="s">
        <v>40</v>
      </c>
      <c r="D38" s="361" t="s">
        <v>40</v>
      </c>
      <c r="E38" s="360" t="s">
        <v>40</v>
      </c>
      <c r="F38" s="361" t="s">
        <v>40</v>
      </c>
      <c r="G38" s="361" t="s">
        <v>40</v>
      </c>
      <c r="H38" s="360"/>
      <c r="I38" s="361"/>
      <c r="J38" s="361"/>
      <c r="K38" s="362"/>
      <c r="L38" s="361"/>
      <c r="M38" s="363"/>
    </row>
    <row r="39" spans="1:13">
      <c r="A39" s="106" t="s">
        <v>217</v>
      </c>
      <c r="B39" s="358" t="s">
        <v>40</v>
      </c>
      <c r="C39" s="95" t="s">
        <v>40</v>
      </c>
      <c r="D39" s="95" t="s">
        <v>40</v>
      </c>
      <c r="E39" s="358" t="s">
        <v>40</v>
      </c>
      <c r="F39" s="95" t="s">
        <v>40</v>
      </c>
      <c r="G39" s="95" t="s">
        <v>40</v>
      </c>
      <c r="H39" s="358"/>
      <c r="I39" s="95"/>
      <c r="J39" s="95"/>
      <c r="K39" s="95"/>
      <c r="L39" s="95"/>
      <c r="M39" s="359"/>
    </row>
    <row r="40" spans="1:13">
      <c r="A40" s="100" t="s">
        <v>171</v>
      </c>
      <c r="B40" s="364" t="s">
        <v>40</v>
      </c>
      <c r="C40" s="365" t="s">
        <v>40</v>
      </c>
      <c r="D40" s="365" t="s">
        <v>40</v>
      </c>
      <c r="E40" s="364" t="s">
        <v>40</v>
      </c>
      <c r="F40" s="365" t="s">
        <v>40</v>
      </c>
      <c r="G40" s="365" t="s">
        <v>40</v>
      </c>
      <c r="H40" s="364"/>
      <c r="I40" s="365"/>
      <c r="J40" s="365"/>
      <c r="K40" s="366"/>
      <c r="L40" s="365"/>
      <c r="M40" s="367"/>
    </row>
    <row r="41" spans="1:13">
      <c r="A41" s="103" t="s">
        <v>194</v>
      </c>
      <c r="B41" s="364">
        <v>7544891000</v>
      </c>
      <c r="C41" s="365">
        <v>3929019000</v>
      </c>
      <c r="D41" s="365">
        <v>3615872000</v>
      </c>
      <c r="E41" s="364">
        <v>6592617000</v>
      </c>
      <c r="F41" s="365">
        <v>2993073000</v>
      </c>
      <c r="G41" s="365">
        <v>3599544000</v>
      </c>
      <c r="H41" s="364">
        <v>5798587000</v>
      </c>
      <c r="I41" s="365">
        <v>2847131000</v>
      </c>
      <c r="J41" s="365">
        <v>2951456000</v>
      </c>
      <c r="K41" s="364">
        <v>5122445000</v>
      </c>
      <c r="L41" s="365">
        <v>2424531000</v>
      </c>
      <c r="M41" s="365">
        <v>2697914000</v>
      </c>
    </row>
    <row r="42" spans="1:13">
      <c r="A42" s="103" t="s">
        <v>218</v>
      </c>
      <c r="B42" s="364">
        <v>10641049000</v>
      </c>
      <c r="C42" s="365">
        <v>10641049000</v>
      </c>
      <c r="D42" s="365">
        <v>8171808000</v>
      </c>
      <c r="E42" s="364">
        <v>8303153000</v>
      </c>
      <c r="F42" s="365">
        <v>8303153000</v>
      </c>
      <c r="G42" s="365">
        <v>8071276000</v>
      </c>
      <c r="H42" s="364">
        <v>7679358373</v>
      </c>
      <c r="I42" s="365">
        <v>7679358373</v>
      </c>
      <c r="J42" s="365">
        <v>7505885000</v>
      </c>
      <c r="K42" s="364">
        <v>7252898000</v>
      </c>
      <c r="L42" s="365">
        <v>7252898000</v>
      </c>
      <c r="M42" s="365">
        <v>7570092000</v>
      </c>
    </row>
    <row r="43" spans="1:13">
      <c r="A43" s="103" t="s">
        <v>219</v>
      </c>
      <c r="B43" s="376">
        <v>0.6</v>
      </c>
      <c r="C43" s="380">
        <v>0.62419999999999998</v>
      </c>
      <c r="D43" s="380">
        <v>0.5726</v>
      </c>
      <c r="E43" s="376">
        <v>0.5907</v>
      </c>
      <c r="F43" s="380">
        <v>0.58420000000000005</v>
      </c>
      <c r="G43" s="380">
        <v>0.59760000000000002</v>
      </c>
      <c r="H43" s="376">
        <v>0.57499999999999996</v>
      </c>
      <c r="I43" s="380">
        <v>0.55969999999999998</v>
      </c>
      <c r="J43" s="380">
        <v>0.59148000000000001</v>
      </c>
      <c r="K43" s="376">
        <v>0.61110110988620758</v>
      </c>
      <c r="L43" s="380">
        <v>0.62392588863187537</v>
      </c>
      <c r="M43" s="380">
        <v>0.59826948700734695</v>
      </c>
    </row>
    <row r="44" spans="1:13">
      <c r="A44" s="107" t="s">
        <v>220</v>
      </c>
      <c r="B44" s="382">
        <v>-1.15E-2</v>
      </c>
      <c r="C44" s="383">
        <v>-3.3899999999999998E-3</v>
      </c>
      <c r="D44" s="383">
        <v>-2.07E-2</v>
      </c>
      <c r="E44" s="382">
        <v>-1.2699999999999999E-2</v>
      </c>
      <c r="F44" s="383">
        <v>-1.54E-2</v>
      </c>
      <c r="G44" s="383">
        <v>-9.9000000000000008E-3</v>
      </c>
      <c r="H44" s="382">
        <v>-5.0999999999999997E-2</v>
      </c>
      <c r="I44" s="383">
        <v>-5.8700000000000002E-2</v>
      </c>
      <c r="J44" s="383">
        <v>-4.2599999999999999E-2</v>
      </c>
      <c r="K44" s="382">
        <v>-4.7161241588208537E-2</v>
      </c>
      <c r="L44" s="383">
        <v>-3.3643760307427974E-2</v>
      </c>
      <c r="M44" s="383">
        <v>-6.0685105171106681E-2</v>
      </c>
    </row>
    <row r="45" spans="1:13">
      <c r="A45" s="107" t="s">
        <v>221</v>
      </c>
      <c r="B45" s="382">
        <v>-3.9100000000000003E-2</v>
      </c>
      <c r="C45" s="383">
        <v>-4.1799999999999997E-2</v>
      </c>
      <c r="D45" s="383">
        <v>-3.5999999999999997E-2</v>
      </c>
      <c r="E45" s="382">
        <v>-3.73E-2</v>
      </c>
      <c r="F45" s="383">
        <v>-3.4200000000000001E-2</v>
      </c>
      <c r="G45" s="383">
        <v>-4.0599999999999997E-2</v>
      </c>
      <c r="H45" s="382">
        <v>-4.0899999999999999E-2</v>
      </c>
      <c r="I45" s="383"/>
      <c r="J45" s="385"/>
      <c r="K45" s="382"/>
      <c r="L45" s="383"/>
      <c r="M45" s="385"/>
    </row>
    <row r="46" spans="1:13">
      <c r="A46" s="103" t="s">
        <v>222</v>
      </c>
      <c r="B46" s="376">
        <v>0.28589999999999999</v>
      </c>
      <c r="C46" s="380">
        <v>0.28089999999999998</v>
      </c>
      <c r="D46" s="380">
        <v>0.29160000000000003</v>
      </c>
      <c r="E46" s="376">
        <v>0.28239999999999998</v>
      </c>
      <c r="F46" s="380">
        <v>0.27529999999999999</v>
      </c>
      <c r="G46" s="380">
        <v>0.28999999999999998</v>
      </c>
      <c r="H46" s="376">
        <v>0.30409999999999998</v>
      </c>
      <c r="I46" s="380">
        <v>0.29039999999999999</v>
      </c>
      <c r="J46" s="380">
        <v>0.31900000000000001</v>
      </c>
      <c r="K46" s="376">
        <v>0.32000151431471047</v>
      </c>
      <c r="L46" s="380">
        <v>0.31410318329253401</v>
      </c>
      <c r="M46" s="380">
        <v>0.32590263024405947</v>
      </c>
    </row>
    <row r="47" spans="1:13">
      <c r="A47" s="103" t="s">
        <v>223</v>
      </c>
      <c r="B47" s="376">
        <v>3.9199999999999999E-2</v>
      </c>
      <c r="C47" s="380">
        <v>2.4E-2</v>
      </c>
      <c r="D47" s="380">
        <v>5.6300000000000003E-2</v>
      </c>
      <c r="E47" s="376">
        <v>6.3100000000000003E-2</v>
      </c>
      <c r="F47" s="380">
        <v>7.3099999999999998E-2</v>
      </c>
      <c r="G47" s="380">
        <v>5.2600000000000001E-2</v>
      </c>
      <c r="H47" s="376">
        <v>5.8400000000000001E-2</v>
      </c>
      <c r="I47" s="380">
        <v>8.3900000000000002E-2</v>
      </c>
      <c r="J47" s="380">
        <v>3.0800000000000001E-2</v>
      </c>
      <c r="K47" s="376">
        <v>4.4453812514036496E-2</v>
      </c>
      <c r="L47" s="380">
        <v>5.0420300591507879E-2</v>
      </c>
      <c r="M47" s="380">
        <v>3.848450734892131E-2</v>
      </c>
    </row>
    <row r="48" spans="1:13">
      <c r="A48" s="108" t="s">
        <v>224</v>
      </c>
      <c r="B48" s="386">
        <v>0.92510000000000003</v>
      </c>
      <c r="C48" s="387">
        <v>0.92910000000000004</v>
      </c>
      <c r="D48" s="387">
        <v>0.92059999999999997</v>
      </c>
      <c r="E48" s="386">
        <v>0.93630000000000002</v>
      </c>
      <c r="F48" s="387">
        <v>0.93259999999999998</v>
      </c>
      <c r="G48" s="387">
        <v>0.94010000000000005</v>
      </c>
      <c r="H48" s="386">
        <v>0.9375</v>
      </c>
      <c r="I48" s="387">
        <v>0.93410000000000004</v>
      </c>
      <c r="J48" s="387">
        <v>0.94120000000000004</v>
      </c>
      <c r="K48" s="386">
        <v>0.97555643671495451</v>
      </c>
      <c r="L48" s="387">
        <v>0.98844937251591725</v>
      </c>
      <c r="M48" s="387">
        <v>0.96265662460032764</v>
      </c>
    </row>
    <row r="49" spans="1:13">
      <c r="A49" s="105"/>
      <c r="B49" s="390" t="s">
        <v>40</v>
      </c>
      <c r="C49" s="391" t="s">
        <v>40</v>
      </c>
      <c r="D49" s="391" t="s">
        <v>40</v>
      </c>
      <c r="E49" s="390" t="s">
        <v>40</v>
      </c>
      <c r="F49" s="391" t="s">
        <v>40</v>
      </c>
      <c r="G49" s="391" t="s">
        <v>40</v>
      </c>
      <c r="H49" s="390"/>
      <c r="I49" s="391"/>
      <c r="J49" s="391"/>
      <c r="K49" s="392"/>
      <c r="L49" s="391"/>
      <c r="M49" s="393"/>
    </row>
    <row r="50" spans="1:13">
      <c r="A50" s="100" t="s">
        <v>181</v>
      </c>
      <c r="B50" s="394" t="s">
        <v>40</v>
      </c>
      <c r="C50" s="395" t="s">
        <v>40</v>
      </c>
      <c r="D50" s="395" t="s">
        <v>40</v>
      </c>
      <c r="E50" s="394" t="s">
        <v>40</v>
      </c>
      <c r="F50" s="395" t="s">
        <v>40</v>
      </c>
      <c r="G50" s="395" t="s">
        <v>40</v>
      </c>
      <c r="H50" s="394"/>
      <c r="I50" s="395"/>
      <c r="J50" s="395"/>
      <c r="K50" s="396"/>
      <c r="L50" s="395"/>
      <c r="M50" s="397"/>
    </row>
    <row r="51" spans="1:13">
      <c r="A51" s="109" t="s">
        <v>194</v>
      </c>
      <c r="B51" s="364">
        <v>1424332000</v>
      </c>
      <c r="C51" s="365">
        <v>665452000</v>
      </c>
      <c r="D51" s="365">
        <v>758880000</v>
      </c>
      <c r="E51" s="364">
        <v>1324818000</v>
      </c>
      <c r="F51" s="365">
        <v>613573000</v>
      </c>
      <c r="G51" s="365">
        <v>711245000</v>
      </c>
      <c r="H51" s="364">
        <v>1208635000</v>
      </c>
      <c r="I51" s="365">
        <v>555661000</v>
      </c>
      <c r="J51" s="365">
        <v>652974000</v>
      </c>
      <c r="K51" s="366">
        <v>1067810000</v>
      </c>
      <c r="L51" s="365">
        <v>511481000</v>
      </c>
      <c r="M51" s="367">
        <v>556329000</v>
      </c>
    </row>
    <row r="52" spans="1:13">
      <c r="A52" s="109" t="s">
        <v>219</v>
      </c>
      <c r="B52" s="376">
        <v>0.64839999999999998</v>
      </c>
      <c r="C52" s="380">
        <v>0.65390000000000004</v>
      </c>
      <c r="D52" s="380">
        <v>0.64249999999999996</v>
      </c>
      <c r="E52" s="376">
        <v>0.65339999999999998</v>
      </c>
      <c r="F52" s="380">
        <v>0.62450000000000006</v>
      </c>
      <c r="G52" s="380">
        <v>0.68400000000000005</v>
      </c>
      <c r="H52" s="376">
        <v>0.64139999999999997</v>
      </c>
      <c r="I52" s="380">
        <v>0.62509999999999999</v>
      </c>
      <c r="J52" s="380">
        <v>0.65890000000000004</v>
      </c>
      <c r="K52" s="378">
        <v>0.70099999999999996</v>
      </c>
      <c r="L52" s="380">
        <v>0.71419999999999995</v>
      </c>
      <c r="M52" s="381">
        <v>0.68720000000000003</v>
      </c>
    </row>
    <row r="53" spans="1:13">
      <c r="A53" s="109" t="s">
        <v>222</v>
      </c>
      <c r="B53" s="376">
        <v>0.22750000000000001</v>
      </c>
      <c r="C53" s="380">
        <v>0.22209999999999999</v>
      </c>
      <c r="D53" s="380">
        <v>0.2331</v>
      </c>
      <c r="E53" s="376">
        <v>0.2268</v>
      </c>
      <c r="F53" s="380">
        <v>0.2195</v>
      </c>
      <c r="G53" s="380">
        <v>0.23447000000000001</v>
      </c>
      <c r="H53" s="376">
        <v>0.23710000000000001</v>
      </c>
      <c r="I53" s="380">
        <v>0.23100000000000001</v>
      </c>
      <c r="J53" s="380">
        <v>0.24360000000000001</v>
      </c>
      <c r="K53" s="378">
        <v>0.21809999999999999</v>
      </c>
      <c r="L53" s="380">
        <v>0.21579999999999999</v>
      </c>
      <c r="M53" s="381">
        <v>0.2205</v>
      </c>
    </row>
    <row r="54" spans="1:13">
      <c r="A54" s="109" t="s">
        <v>223</v>
      </c>
      <c r="B54" s="376">
        <v>8.8000000000000005E-3</v>
      </c>
      <c r="C54" s="380">
        <v>1E-4</v>
      </c>
      <c r="D54" s="380">
        <v>1.7999999999999999E-2</v>
      </c>
      <c r="E54" s="376">
        <v>1.2800000000000001E-2</v>
      </c>
      <c r="F54" s="380">
        <v>6.1000000000000004E-3</v>
      </c>
      <c r="G54" s="380">
        <v>2.001E-2</v>
      </c>
      <c r="H54" s="376">
        <v>2.3400000000000001E-2</v>
      </c>
      <c r="I54" s="380">
        <v>3.15E-2</v>
      </c>
      <c r="J54" s="380">
        <v>1.46E-2</v>
      </c>
      <c r="K54" s="378">
        <v>1.7399999999999999E-2</v>
      </c>
      <c r="L54" s="380">
        <v>2.3E-2</v>
      </c>
      <c r="M54" s="381">
        <v>1.1599999999999999E-2</v>
      </c>
    </row>
    <row r="55" spans="1:13">
      <c r="A55" s="108" t="s">
        <v>225</v>
      </c>
      <c r="B55" s="386">
        <v>0.88460000000000005</v>
      </c>
      <c r="C55" s="387">
        <v>0.87609999999999999</v>
      </c>
      <c r="D55" s="387">
        <v>0.89359999999999995</v>
      </c>
      <c r="E55" s="386">
        <v>0.8931</v>
      </c>
      <c r="F55" s="387">
        <v>0.85009999999999997</v>
      </c>
      <c r="G55" s="387">
        <v>0.93847999999999998</v>
      </c>
      <c r="H55" s="386">
        <v>0.90190000000000003</v>
      </c>
      <c r="I55" s="387">
        <v>0.88749999999999996</v>
      </c>
      <c r="J55" s="387">
        <v>0.91720000000000002</v>
      </c>
      <c r="K55" s="388">
        <v>0.93659999999999999</v>
      </c>
      <c r="L55" s="387">
        <v>0.95320000000000005</v>
      </c>
      <c r="M55" s="389">
        <v>0.9194</v>
      </c>
    </row>
    <row r="56" spans="1:13">
      <c r="A56" s="105"/>
      <c r="B56" s="390" t="s">
        <v>40</v>
      </c>
      <c r="C56" s="391" t="s">
        <v>40</v>
      </c>
      <c r="D56" s="391" t="s">
        <v>40</v>
      </c>
      <c r="E56" s="390" t="s">
        <v>40</v>
      </c>
      <c r="F56" s="391" t="s">
        <v>40</v>
      </c>
      <c r="G56" s="391" t="s">
        <v>40</v>
      </c>
      <c r="H56" s="390"/>
      <c r="I56" s="391"/>
      <c r="J56" s="391"/>
      <c r="K56" s="392"/>
      <c r="L56" s="391"/>
      <c r="M56" s="393"/>
    </row>
    <row r="57" spans="1:13">
      <c r="A57" s="100" t="s">
        <v>183</v>
      </c>
      <c r="B57" s="394" t="s">
        <v>40</v>
      </c>
      <c r="C57" s="395" t="s">
        <v>40</v>
      </c>
      <c r="D57" s="395" t="s">
        <v>40</v>
      </c>
      <c r="E57" s="394" t="s">
        <v>40</v>
      </c>
      <c r="F57" s="395" t="s">
        <v>40</v>
      </c>
      <c r="G57" s="395" t="s">
        <v>40</v>
      </c>
      <c r="H57" s="394"/>
      <c r="I57" s="395"/>
      <c r="J57" s="395"/>
      <c r="K57" s="396"/>
      <c r="L57" s="395"/>
      <c r="M57" s="397"/>
    </row>
    <row r="58" spans="1:13">
      <c r="A58" s="109" t="s">
        <v>194</v>
      </c>
      <c r="B58" s="364">
        <v>2919398000</v>
      </c>
      <c r="C58" s="365">
        <v>1557425000</v>
      </c>
      <c r="D58" s="365">
        <v>1361973000</v>
      </c>
      <c r="E58" s="364">
        <v>2879404000</v>
      </c>
      <c r="F58" s="365">
        <v>1349091000</v>
      </c>
      <c r="G58" s="365">
        <v>1530313000</v>
      </c>
      <c r="H58" s="364">
        <v>2430592000</v>
      </c>
      <c r="I58" s="365">
        <v>1300812000</v>
      </c>
      <c r="J58" s="365">
        <v>1129780000</v>
      </c>
      <c r="K58" s="366">
        <v>1923232000</v>
      </c>
      <c r="L58" s="365">
        <v>941012000</v>
      </c>
      <c r="M58" s="367">
        <v>982220000</v>
      </c>
    </row>
    <row r="59" spans="1:13">
      <c r="A59" s="109" t="s">
        <v>219</v>
      </c>
      <c r="B59" s="376">
        <v>0.66379999999999995</v>
      </c>
      <c r="C59" s="380">
        <v>0.70269999999999999</v>
      </c>
      <c r="D59" s="380">
        <v>0.61650000000000005</v>
      </c>
      <c r="E59" s="376">
        <v>0.62539999999999996</v>
      </c>
      <c r="F59" s="380">
        <v>0.64949999999999997</v>
      </c>
      <c r="G59" s="380">
        <v>0.59913000000000005</v>
      </c>
      <c r="H59" s="376">
        <v>0.56589999999999996</v>
      </c>
      <c r="I59" s="380">
        <v>0.57120000000000004</v>
      </c>
      <c r="J59" s="380">
        <v>0.55930000000000002</v>
      </c>
      <c r="K59" s="378">
        <v>0.64039999999999997</v>
      </c>
      <c r="L59" s="380">
        <v>0.68300000000000005</v>
      </c>
      <c r="M59" s="381">
        <v>0.59689999999999999</v>
      </c>
    </row>
    <row r="60" spans="1:13">
      <c r="A60" s="109" t="s">
        <v>222</v>
      </c>
      <c r="B60" s="376">
        <v>0.28220000000000001</v>
      </c>
      <c r="C60" s="380">
        <v>0.28289999999999998</v>
      </c>
      <c r="D60" s="380">
        <v>0.28129999999999999</v>
      </c>
      <c r="E60" s="376">
        <v>0.27779999999999999</v>
      </c>
      <c r="F60" s="380">
        <v>0.2742</v>
      </c>
      <c r="G60" s="380">
        <v>0.28177999999999997</v>
      </c>
      <c r="H60" s="376">
        <v>0.31359999999999999</v>
      </c>
      <c r="I60" s="380">
        <v>0.30859999999999999</v>
      </c>
      <c r="J60" s="380">
        <v>0.31969999999999998</v>
      </c>
      <c r="K60" s="378">
        <v>0.31440000000000001</v>
      </c>
      <c r="L60" s="380">
        <v>0.31169999999999998</v>
      </c>
      <c r="M60" s="381">
        <v>0.31709999999999999</v>
      </c>
    </row>
    <row r="61" spans="1:13">
      <c r="A61" s="109" t="s">
        <v>223</v>
      </c>
      <c r="B61" s="376">
        <v>1.7489999999999999E-2</v>
      </c>
      <c r="C61" s="380">
        <v>-9.1999999999999998E-3</v>
      </c>
      <c r="D61" s="380">
        <v>5.0099999999999999E-2</v>
      </c>
      <c r="E61" s="376">
        <v>5.4600000000000003E-2</v>
      </c>
      <c r="F61" s="380">
        <v>5.9799999999999999E-2</v>
      </c>
      <c r="G61" s="380">
        <v>4.897E-2</v>
      </c>
      <c r="H61" s="376">
        <v>8.2799999999999999E-2</v>
      </c>
      <c r="I61" s="380">
        <v>8.2199999999999995E-2</v>
      </c>
      <c r="J61" s="380">
        <v>8.3599999999999994E-2</v>
      </c>
      <c r="K61" s="378">
        <v>3.56E-2</v>
      </c>
      <c r="L61" s="380">
        <v>2.24E-2</v>
      </c>
      <c r="M61" s="381">
        <v>4.9099999999999998E-2</v>
      </c>
    </row>
    <row r="62" spans="1:13">
      <c r="A62" s="108" t="s">
        <v>226</v>
      </c>
      <c r="B62" s="386">
        <v>0.96360000000000001</v>
      </c>
      <c r="C62" s="387">
        <v>0.97640000000000005</v>
      </c>
      <c r="D62" s="387">
        <v>0.94789999999999996</v>
      </c>
      <c r="E62" s="386">
        <v>0.95779999999999998</v>
      </c>
      <c r="F62" s="387">
        <v>0.98350000000000004</v>
      </c>
      <c r="G62" s="387">
        <v>0.92988000000000004</v>
      </c>
      <c r="H62" s="386">
        <v>0.96240000000000003</v>
      </c>
      <c r="I62" s="387">
        <v>0.96209999999999996</v>
      </c>
      <c r="J62" s="387">
        <v>0.9627</v>
      </c>
      <c r="K62" s="388">
        <v>0.99050000000000005</v>
      </c>
      <c r="L62" s="387">
        <v>1.0172000000000001</v>
      </c>
      <c r="M62" s="389">
        <v>0.96319999999999995</v>
      </c>
    </row>
    <row r="63" spans="1:13">
      <c r="A63" s="105"/>
      <c r="B63" s="390" t="s">
        <v>40</v>
      </c>
      <c r="C63" s="391" t="s">
        <v>40</v>
      </c>
      <c r="D63" s="391" t="s">
        <v>40</v>
      </c>
      <c r="E63" s="390" t="s">
        <v>40</v>
      </c>
      <c r="F63" s="391" t="s">
        <v>40</v>
      </c>
      <c r="G63" s="391" t="s">
        <v>40</v>
      </c>
      <c r="H63" s="390"/>
      <c r="I63" s="391"/>
      <c r="J63" s="391"/>
      <c r="K63" s="392"/>
      <c r="L63" s="391"/>
      <c r="M63" s="393"/>
    </row>
    <row r="64" spans="1:13">
      <c r="A64" s="100" t="s">
        <v>184</v>
      </c>
      <c r="B64" s="394" t="s">
        <v>40</v>
      </c>
      <c r="C64" s="395" t="s">
        <v>40</v>
      </c>
      <c r="D64" s="395" t="s">
        <v>40</v>
      </c>
      <c r="E64" s="394" t="s">
        <v>40</v>
      </c>
      <c r="F64" s="395" t="s">
        <v>40</v>
      </c>
      <c r="G64" s="395" t="s">
        <v>40</v>
      </c>
      <c r="H64" s="394"/>
      <c r="I64" s="395"/>
      <c r="J64" s="395"/>
      <c r="K64" s="396"/>
      <c r="L64" s="395"/>
      <c r="M64" s="397"/>
    </row>
    <row r="65" spans="1:13">
      <c r="A65" s="109" t="s">
        <v>194</v>
      </c>
      <c r="B65" s="364">
        <v>1500740000</v>
      </c>
      <c r="C65" s="365">
        <v>740221000</v>
      </c>
      <c r="D65" s="365">
        <v>760519000</v>
      </c>
      <c r="E65" s="364">
        <v>1417246000</v>
      </c>
      <c r="F65" s="365">
        <v>694849000</v>
      </c>
      <c r="G65" s="365">
        <v>722397000</v>
      </c>
      <c r="H65" s="364">
        <v>1292458000</v>
      </c>
      <c r="I65" s="365">
        <v>636323000</v>
      </c>
      <c r="J65" s="365">
        <v>656135000</v>
      </c>
      <c r="K65" s="366">
        <v>1199623000</v>
      </c>
      <c r="L65" s="365">
        <v>587702000</v>
      </c>
      <c r="M65" s="367">
        <v>611921000</v>
      </c>
    </row>
    <row r="66" spans="1:13">
      <c r="A66" s="109" t="s">
        <v>219</v>
      </c>
      <c r="B66" s="376">
        <v>0.43309999999999998</v>
      </c>
      <c r="C66" s="380">
        <v>0.42649999999999999</v>
      </c>
      <c r="D66" s="380">
        <v>0.44040000000000001</v>
      </c>
      <c r="E66" s="376">
        <v>0.4733</v>
      </c>
      <c r="F66" s="380">
        <v>0.43809999999999999</v>
      </c>
      <c r="G66" s="380">
        <v>0.51010999999999995</v>
      </c>
      <c r="H66" s="376">
        <v>0.5514</v>
      </c>
      <c r="I66" s="380">
        <v>0.51580000000000004</v>
      </c>
      <c r="J66" s="380">
        <v>0.58989999999999998</v>
      </c>
      <c r="K66" s="378">
        <v>0.54549999999999998</v>
      </c>
      <c r="L66" s="380">
        <v>0.50390000000000001</v>
      </c>
      <c r="M66" s="381">
        <v>0.58709999999999996</v>
      </c>
    </row>
    <row r="67" spans="1:13">
      <c r="A67" s="109" t="s">
        <v>222</v>
      </c>
      <c r="B67" s="376">
        <v>0.379</v>
      </c>
      <c r="C67" s="380">
        <v>0.3599</v>
      </c>
      <c r="D67" s="380">
        <v>0.39989999999999998</v>
      </c>
      <c r="E67" s="376">
        <v>0.37819999999999998</v>
      </c>
      <c r="F67" s="380">
        <v>0.35820000000000002</v>
      </c>
      <c r="G67" s="380">
        <v>0.39928999999999998</v>
      </c>
      <c r="H67" s="376">
        <v>0.40239999999999998</v>
      </c>
      <c r="I67" s="380">
        <v>0.40579999999999999</v>
      </c>
      <c r="J67" s="380">
        <v>0.3987</v>
      </c>
      <c r="K67" s="378">
        <v>0.38919999999999999</v>
      </c>
      <c r="L67" s="380">
        <v>0.378</v>
      </c>
      <c r="M67" s="381">
        <v>0.40050000000000002</v>
      </c>
    </row>
    <row r="68" spans="1:13">
      <c r="A68" s="109" t="s">
        <v>223</v>
      </c>
      <c r="B68" s="382">
        <v>0.11169999999999999</v>
      </c>
      <c r="C68" s="383">
        <v>0.1323</v>
      </c>
      <c r="D68" s="383">
        <v>8.9200000000000002E-2</v>
      </c>
      <c r="E68" s="382">
        <v>9.2499999999999999E-2</v>
      </c>
      <c r="F68" s="383">
        <v>0.1091</v>
      </c>
      <c r="G68" s="383">
        <v>7.5160000000000005E-2</v>
      </c>
      <c r="H68" s="382">
        <v>-6.9999999999999999E-4</v>
      </c>
      <c r="I68" s="383">
        <v>5.7000000000000002E-2</v>
      </c>
      <c r="J68" s="383">
        <v>-6.2700000000000006E-2</v>
      </c>
      <c r="K68" s="384">
        <v>3.73E-2</v>
      </c>
      <c r="L68" s="383">
        <v>8.8200000000000001E-2</v>
      </c>
      <c r="M68" s="385">
        <v>-1.3599999999999999E-2</v>
      </c>
    </row>
    <row r="69" spans="1:13" collapsed="1">
      <c r="A69" s="108" t="s">
        <v>227</v>
      </c>
      <c r="B69" s="386">
        <v>0.92379999999999995</v>
      </c>
      <c r="C69" s="387">
        <v>0.91859999999999997</v>
      </c>
      <c r="D69" s="387">
        <v>0.92949000000000004</v>
      </c>
      <c r="E69" s="386">
        <v>0.94399999999999995</v>
      </c>
      <c r="F69" s="387">
        <v>0.90539999999999998</v>
      </c>
      <c r="G69" s="387">
        <v>0.98455999999999999</v>
      </c>
      <c r="H69" s="386">
        <v>0.95320000000000005</v>
      </c>
      <c r="I69" s="387">
        <v>0.97850000000000004</v>
      </c>
      <c r="J69" s="387">
        <v>0.92589999999999995</v>
      </c>
      <c r="K69" s="388">
        <v>0.97209999999999996</v>
      </c>
      <c r="L69" s="387">
        <v>0.97019999999999995</v>
      </c>
      <c r="M69" s="389">
        <v>0.97399999999999998</v>
      </c>
    </row>
    <row r="70" spans="1:13">
      <c r="A70" s="105"/>
      <c r="B70" s="390" t="s">
        <v>40</v>
      </c>
      <c r="C70" s="391" t="s">
        <v>40</v>
      </c>
      <c r="D70" s="391" t="s">
        <v>40</v>
      </c>
      <c r="E70" s="390" t="s">
        <v>40</v>
      </c>
      <c r="F70" s="391" t="s">
        <v>40</v>
      </c>
      <c r="G70" s="391" t="s">
        <v>40</v>
      </c>
      <c r="H70" s="390"/>
      <c r="I70" s="391"/>
      <c r="J70" s="391"/>
      <c r="K70" s="392"/>
      <c r="L70" s="391"/>
      <c r="M70" s="393"/>
    </row>
    <row r="71" spans="1:13">
      <c r="A71" s="100" t="s">
        <v>185</v>
      </c>
      <c r="B71" s="394" t="s">
        <v>40</v>
      </c>
      <c r="C71" s="395" t="s">
        <v>40</v>
      </c>
      <c r="D71" s="395" t="s">
        <v>40</v>
      </c>
      <c r="E71" s="394" t="s">
        <v>40</v>
      </c>
      <c r="F71" s="395" t="s">
        <v>40</v>
      </c>
      <c r="G71" s="395" t="s">
        <v>40</v>
      </c>
      <c r="H71" s="394"/>
      <c r="I71" s="395"/>
      <c r="J71" s="395"/>
      <c r="K71" s="396"/>
      <c r="L71" s="395"/>
      <c r="M71" s="397"/>
    </row>
    <row r="72" spans="1:13">
      <c r="A72" s="109" t="s">
        <v>194</v>
      </c>
      <c r="B72" s="364">
        <v>1700421000</v>
      </c>
      <c r="C72" s="365">
        <v>965921000</v>
      </c>
      <c r="D72" s="365">
        <v>734500000</v>
      </c>
      <c r="E72" s="364">
        <v>971149000</v>
      </c>
      <c r="F72" s="365">
        <v>335560000</v>
      </c>
      <c r="G72" s="365">
        <v>635589000</v>
      </c>
      <c r="H72" s="364">
        <v>866902000</v>
      </c>
      <c r="I72" s="365">
        <v>354335000</v>
      </c>
      <c r="J72" s="365">
        <v>512567000</v>
      </c>
      <c r="K72" s="364">
        <v>932604000</v>
      </c>
      <c r="L72" s="365">
        <v>385162000</v>
      </c>
      <c r="M72" s="365">
        <v>547441000</v>
      </c>
    </row>
    <row r="73" spans="1:13">
      <c r="A73" s="109" t="s">
        <v>219</v>
      </c>
      <c r="B73" s="376">
        <v>0.58260000000000001</v>
      </c>
      <c r="C73" s="380">
        <v>0.62180000000000002</v>
      </c>
      <c r="D73" s="380">
        <v>0.54259999999999997</v>
      </c>
      <c r="E73" s="376">
        <v>0.57448999999999995</v>
      </c>
      <c r="F73" s="380">
        <v>0.53779999999999994</v>
      </c>
      <c r="G73" s="380">
        <v>0.61040000000000005</v>
      </c>
      <c r="H73" s="376">
        <v>0.5403</v>
      </c>
      <c r="I73" s="380">
        <v>0.4879</v>
      </c>
      <c r="J73" s="380">
        <v>0.57909999999999995</v>
      </c>
      <c r="K73" s="376">
        <v>0.54246342037639073</v>
      </c>
      <c r="L73" s="380">
        <v>0.55737776775874159</v>
      </c>
      <c r="M73" s="380">
        <v>0.52869714646795463</v>
      </c>
    </row>
    <row r="74" spans="1:13">
      <c r="A74" s="109" t="s">
        <v>222</v>
      </c>
      <c r="B74" s="376">
        <v>0.2288</v>
      </c>
      <c r="C74" s="380">
        <v>0.22509999999999999</v>
      </c>
      <c r="D74" s="380">
        <v>0.2326</v>
      </c>
      <c r="E74" s="376">
        <v>0.21510000000000001</v>
      </c>
      <c r="F74" s="380">
        <v>0.21729999999999999</v>
      </c>
      <c r="G74" s="380">
        <v>0.21290000000000001</v>
      </c>
      <c r="H74" s="376">
        <v>0.21759999999999999</v>
      </c>
      <c r="I74" s="380">
        <v>0.1032</v>
      </c>
      <c r="J74" s="380">
        <v>0.3024</v>
      </c>
      <c r="K74" s="376">
        <v>0.35139881682888102</v>
      </c>
      <c r="L74" s="380">
        <v>0.3454521924990816</v>
      </c>
      <c r="M74" s="380">
        <v>0.35688415569203741</v>
      </c>
    </row>
    <row r="75" spans="1:13">
      <c r="A75" s="109" t="s">
        <v>223</v>
      </c>
      <c r="B75" s="376">
        <v>3.9300000000000002E-2</v>
      </c>
      <c r="C75" s="380">
        <v>-1.1000000000000001E-3</v>
      </c>
      <c r="D75" s="380">
        <v>8.0600000000000005E-2</v>
      </c>
      <c r="E75" s="376">
        <v>0.1235</v>
      </c>
      <c r="F75" s="380">
        <v>0.17119999999999999</v>
      </c>
      <c r="G75" s="380">
        <v>7.6899999999999996E-2</v>
      </c>
      <c r="H75" s="376">
        <v>0.13780000000000001</v>
      </c>
      <c r="I75" s="380">
        <v>0.23719999999999999</v>
      </c>
      <c r="J75" s="380">
        <v>6.4000000000000001E-2</v>
      </c>
      <c r="K75" s="376">
        <v>9.6688423256675995E-2</v>
      </c>
      <c r="L75" s="380">
        <v>8.8689343085195202E-2</v>
      </c>
      <c r="M75" s="380">
        <v>0.10406953894998035</v>
      </c>
    </row>
    <row r="76" spans="1:13">
      <c r="A76" s="108" t="s">
        <v>228</v>
      </c>
      <c r="B76" s="386">
        <v>0.85070000000000001</v>
      </c>
      <c r="C76" s="387">
        <v>0.8458</v>
      </c>
      <c r="D76" s="387">
        <v>0.85570000000000002</v>
      </c>
      <c r="E76" s="386">
        <v>0.91310000000000002</v>
      </c>
      <c r="F76" s="387">
        <v>0.92630000000000001</v>
      </c>
      <c r="G76" s="387">
        <v>0.9002</v>
      </c>
      <c r="H76" s="386">
        <v>0.89559999999999995</v>
      </c>
      <c r="I76" s="387">
        <v>0.82830000000000004</v>
      </c>
      <c r="J76" s="387">
        <v>0.9456</v>
      </c>
      <c r="K76" s="386">
        <v>0.99055066046194784</v>
      </c>
      <c r="L76" s="387">
        <v>0.9915193033430183</v>
      </c>
      <c r="M76" s="387">
        <v>0.98965084110997248</v>
      </c>
    </row>
    <row r="78" spans="1:13">
      <c r="G78" s="7" t="s">
        <v>40</v>
      </c>
    </row>
    <row r="79" spans="1:13">
      <c r="G79" s="7" t="s">
        <v>40</v>
      </c>
    </row>
    <row r="80" spans="1:13">
      <c r="G80" s="7" t="s">
        <v>40</v>
      </c>
    </row>
    <row r="81" spans="7:7">
      <c r="G81" s="7" t="s">
        <v>40</v>
      </c>
    </row>
    <row r="82" spans="7:7">
      <c r="G82" s="7" t="s">
        <v>40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1" orientation="landscape" r:id="rId1"/>
  <headerFooter>
    <oddHeader>&amp;R&amp;D  &amp;T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1CECE7D324394680AF52087A48F436" ma:contentTypeVersion="19" ma:contentTypeDescription="Create a new document." ma:contentTypeScope="" ma:versionID="19e3483ad8b9407c4faced758e0fa24e">
  <xsd:schema xmlns:xsd="http://www.w3.org/2001/XMLSchema" xmlns:xs="http://www.w3.org/2001/XMLSchema" xmlns:p="http://schemas.microsoft.com/office/2006/metadata/properties" xmlns:ns2="943117ea-7ef9-438f-9bbd-788dd09bface" xmlns:ns3="8a4f5043-01db-436f-aaf2-bfa4c6e6eecf" xmlns:ns4="ef508ef1-32b0-499c-87a6-f9afc2d3db9c" targetNamespace="http://schemas.microsoft.com/office/2006/metadata/properties" ma:root="true" ma:fieldsID="16e2ad3af050a62028a46e2d08177787" ns2:_="" ns3:_="" ns4:_="">
    <xsd:import namespace="943117ea-7ef9-438f-9bbd-788dd09bface"/>
    <xsd:import namespace="8a4f5043-01db-436f-aaf2-bfa4c6e6eecf"/>
    <xsd:import namespace="ef508ef1-32b0-499c-87a6-f9afc2d3d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117ea-7ef9-438f-9bbd-788dd09bfa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f5043-01db-436f-aaf2-bfa4c6e6e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b4ea139-bfa8-48bb-9a35-d04044622b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08ef1-32b0-499c-87a6-f9afc2d3db9c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fd1079a0-87f5-43da-a9d8-4ab58db0a7fe}" ma:internalName="TaxCatchAll" ma:showField="CatchAllData" ma:web="943117ea-7ef9-438f-9bbd-788dd09bfa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508ef1-32b0-499c-87a6-f9afc2d3db9c" xsi:nil="true"/>
    <lcf76f155ced4ddcb4097134ff3c332f xmlns="8a4f5043-01db-436f-aaf2-bfa4c6e6eecf">
      <Terms xmlns="http://schemas.microsoft.com/office/infopath/2007/PartnerControls"/>
    </lcf76f155ced4ddcb4097134ff3c332f>
    <_dlc_DocId xmlns="943117ea-7ef9-438f-9bbd-788dd09bface">244T6FHNFS24-627182048-90765</_dlc_DocId>
    <_dlc_DocIdUrl xmlns="943117ea-7ef9-438f-9bbd-788dd09bface">
      <Url>https://ageas.sharepoint.com/sites/BusinessPerformanceManagement_AGEAS_CW/_layouts/15/DocIdRedir.aspx?ID=244T6FHNFS24-627182048-90765</Url>
      <Description>244T6FHNFS24-627182048-90765</Description>
    </_dlc_DocIdUrl>
  </documentManagement>
</p:properties>
</file>

<file path=customXml/itemProps1.xml><?xml version="1.0" encoding="utf-8"?>
<ds:datastoreItem xmlns:ds="http://schemas.openxmlformats.org/officeDocument/2006/customXml" ds:itemID="{2944648E-F348-412D-B5BC-B2730712D02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43117ea-7ef9-438f-9bbd-788dd09bface"/>
    <ds:schemaRef ds:uri="8a4f5043-01db-436f-aaf2-bfa4c6e6eecf"/>
    <ds:schemaRef ds:uri="ef508ef1-32b0-499c-87a6-f9afc2d3db9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ACAA48-863B-4AE9-9D7D-0918895827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FF937E-284F-4359-91D7-B72B19A2B039}">
  <ds:schemaRefs>
    <ds:schemaRef ds:uri="http://schemas.microsoft.com/sharepoint/events"/>
    <ds:schemaRef ds:uri="http://www.w3.org/2000/xmlns/"/>
  </ds:schemaRefs>
</ds:datastoreItem>
</file>

<file path=customXml/itemProps4.xml><?xml version="1.0" encoding="utf-8"?>
<ds:datastoreItem xmlns:ds="http://schemas.openxmlformats.org/officeDocument/2006/customXml" ds:itemID="{3B184A4C-9271-449A-8FED-4A0A8FDEDC04}">
  <ds:schemaRefs>
    <ds:schemaRef ds:uri="http://purl.org/dc/terms/"/>
    <ds:schemaRef ds:uri="943117ea-7ef9-438f-9bbd-788dd09bf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f508ef1-32b0-499c-87a6-f9afc2d3db9c"/>
    <ds:schemaRef ds:uri="8a4f5043-01db-436f-aaf2-bfa4c6e6eecf"/>
  </ds:schemaRefs>
</ds:datastoreItem>
</file>

<file path=docMetadata/LabelInfo.xml><?xml version="1.0" encoding="utf-8"?>
<clbl:labelList xmlns:clbl="http://schemas.microsoft.com/office/2020/mipLabelMetadata">
  <clbl:label id="{3a33ee86-59da-43fd-af10-78953f6aa35c}" enabled="1" method="Privileged" siteId="{acd889b8-4843-42e8-9100-9a0fa223b8f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Front page</vt:lpstr>
      <vt:lpstr>Summary</vt:lpstr>
      <vt:lpstr>Key figures Ageas</vt:lpstr>
      <vt:lpstr>Capital indicators per region</vt:lpstr>
      <vt:lpstr>Solvency II</vt:lpstr>
      <vt:lpstr>Holding cash</vt:lpstr>
      <vt:lpstr>Inflows @ ageas Share</vt:lpstr>
      <vt:lpstr>Ageas</vt:lpstr>
      <vt:lpstr>Ageas KPI</vt:lpstr>
      <vt:lpstr>AgeasCapGL</vt:lpstr>
      <vt:lpstr>Belgium</vt:lpstr>
      <vt:lpstr>Belgium KPI</vt:lpstr>
      <vt:lpstr>Europe</vt:lpstr>
      <vt:lpstr>Europe KPI</vt:lpstr>
      <vt:lpstr>Asia</vt:lpstr>
      <vt:lpstr>Asia KPI</vt:lpstr>
      <vt:lpstr>Reinsurance</vt:lpstr>
      <vt:lpstr>Reinsurance KPI</vt:lpstr>
      <vt:lpstr>Ageas!Print_Area</vt:lpstr>
      <vt:lpstr>'Ageas KPI'!Print_Area</vt:lpstr>
      <vt:lpstr>AgeasCapGL!Print_Area</vt:lpstr>
      <vt:lpstr>Asia!Print_Area</vt:lpstr>
      <vt:lpstr>'Asia KPI'!Print_Area</vt:lpstr>
      <vt:lpstr>Belgium!Print_Area</vt:lpstr>
      <vt:lpstr>'Belgium KPI'!Print_Area</vt:lpstr>
      <vt:lpstr>'Capital indicators per region'!Print_Area</vt:lpstr>
      <vt:lpstr>Europe!Print_Area</vt:lpstr>
      <vt:lpstr>'Europe KPI'!Print_Area</vt:lpstr>
      <vt:lpstr>'Holding cash'!Print_Area</vt:lpstr>
      <vt:lpstr>'Inflows @ ageas Share'!Print_Area</vt:lpstr>
      <vt:lpstr>'Key figures Ageas'!Print_Area</vt:lpstr>
      <vt:lpstr>Reinsurance!Print_Area</vt:lpstr>
      <vt:lpstr>'Reinsurance KPI'!Print_Area</vt:lpstr>
      <vt:lpstr>'Solvency II'!Print_Area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christophe.beaufays@bnpparibasfortis.com</dc:creator>
  <cp:keywords/>
  <dc:description/>
  <cp:lastModifiedBy>Beaufays Christophe</cp:lastModifiedBy>
  <cp:revision/>
  <dcterms:created xsi:type="dcterms:W3CDTF">2024-02-27T10:08:49Z</dcterms:created>
  <dcterms:modified xsi:type="dcterms:W3CDTF">2026-02-24T07:16:06Z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33ee86-59da-43fd-af10-78953f6aa35c_Enabled">
    <vt:lpwstr>true</vt:lpwstr>
  </property>
  <property fmtid="{D5CDD505-2E9C-101B-9397-08002B2CF9AE}" pid="3" name="MSIP_Label_3a33ee86-59da-43fd-af10-78953f6aa35c_SetDate">
    <vt:lpwstr>2024-02-27T11:04:03Z</vt:lpwstr>
  </property>
  <property fmtid="{D5CDD505-2E9C-101B-9397-08002B2CF9AE}" pid="4" name="MSIP_Label_3a33ee86-59da-43fd-af10-78953f6aa35c_Method">
    <vt:lpwstr>Privileged</vt:lpwstr>
  </property>
  <property fmtid="{D5CDD505-2E9C-101B-9397-08002B2CF9AE}" pid="5" name="MSIP_Label_3a33ee86-59da-43fd-af10-78953f6aa35c_Name">
    <vt:lpwstr>Internal File</vt:lpwstr>
  </property>
  <property fmtid="{D5CDD505-2E9C-101B-9397-08002B2CF9AE}" pid="6" name="MSIP_Label_3a33ee86-59da-43fd-af10-78953f6aa35c_SiteId">
    <vt:lpwstr>acd889b8-4843-42e8-9100-9a0fa223b8f5</vt:lpwstr>
  </property>
  <property fmtid="{D5CDD505-2E9C-101B-9397-08002B2CF9AE}" pid="7" name="MSIP_Label_3a33ee86-59da-43fd-af10-78953f6aa35c_ActionId">
    <vt:lpwstr>e467ac47-b1e9-4a0a-acaf-07ce7649e483</vt:lpwstr>
  </property>
  <property fmtid="{D5CDD505-2E9C-101B-9397-08002B2CF9AE}" pid="8" name="MSIP_Label_3a33ee86-59da-43fd-af10-78953f6aa35c_ContentBits">
    <vt:lpwstr>0</vt:lpwstr>
  </property>
  <property fmtid="{D5CDD505-2E9C-101B-9397-08002B2CF9AE}" pid="9" name="ContentTypeId">
    <vt:lpwstr>0x010100261CECE7D324394680AF52087A48F436</vt:lpwstr>
  </property>
  <property fmtid="{D5CDD505-2E9C-101B-9397-08002B2CF9AE}" pid="10" name="_dlc_DocIdItemGuid">
    <vt:lpwstr>46243075-b75a-4a53-a6d3-1c29270074c3</vt:lpwstr>
  </property>
  <property fmtid="{D5CDD505-2E9C-101B-9397-08002B2CF9AE}" pid="11" name="MediaServiceImageTags">
    <vt:lpwstr/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{A44787D4-0540-4523-9961-78E4036D8C6D}">
    <vt:lpwstr>{0437C0A9-856A-4E38-86F1-EB6066316944}</vt:lpwstr>
  </property>
</Properties>
</file>