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https://vordur-my.sharepoint.com/personal/holmfridur_vordur_is/Documents/Desktop/"/>
    </mc:Choice>
  </mc:AlternateContent>
  <xr:revisionPtr revIDLastSave="0" documentId="8_{B190B057-0FEB-4EF4-94B8-BEF3B62A5999}" xr6:coauthVersionLast="47" xr6:coauthVersionMax="47" xr10:uidLastSave="{00000000-0000-0000-0000-000000000000}"/>
  <bookViews>
    <workbookView xWindow="57480" yWindow="-1245" windowWidth="29040" windowHeight="15840" firstSheet="3" activeTab="3" xr2:uid="{00000000-000D-0000-FFFF-FFFF00000000}"/>
  </bookViews>
  <sheets>
    <sheet name="S.02.01" sheetId="1" r:id="rId1"/>
    <sheet name="S.05.01" sheetId="2" r:id="rId2"/>
    <sheet name="S.17.01" sheetId="3" r:id="rId3"/>
    <sheet name="S.19.01 PD" sheetId="4" r:id="rId4"/>
    <sheet name="S.23.01" sheetId="5" r:id="rId5"/>
    <sheet name="S.25.01" sheetId="6" r:id="rId6"/>
    <sheet name="S.28.01" sheetId="7" r:id="rId7"/>
  </sheets>
  <externalReferences>
    <externalReference r:id="rId8"/>
  </externalReferences>
  <definedNames>
    <definedName name="Language">[1]ST!$M$1:$AK$2861</definedName>
    <definedName name="LanguageChoice">[1]ST!$L$2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9" i="4" l="1"/>
  <c r="Q18" i="4"/>
  <c r="Q17" i="4"/>
  <c r="Q20" i="4"/>
  <c r="Q13" i="4"/>
  <c r="O19" i="4"/>
  <c r="C19" i="4"/>
  <c r="O18" i="4"/>
  <c r="O17" i="4"/>
  <c r="O13" i="4"/>
  <c r="I13" i="4"/>
  <c r="E17" i="4"/>
  <c r="D18" i="4"/>
  <c r="O20" i="4"/>
  <c r="O26" i="4"/>
  <c r="O7" i="4"/>
  <c r="C7" i="4"/>
  <c r="C26" i="4"/>
  <c r="O39" i="4"/>
  <c r="B28" i="4"/>
  <c r="B27" i="4"/>
  <c r="M25" i="4"/>
  <c r="B25" i="4"/>
  <c r="C25" i="4"/>
  <c r="D25" i="4"/>
  <c r="E25" i="4"/>
  <c r="F25" i="4"/>
  <c r="G25" i="4"/>
  <c r="H25" i="4"/>
  <c r="I25" i="4"/>
  <c r="J25" i="4"/>
  <c r="K25" i="4"/>
  <c r="L25" i="4"/>
  <c r="M24" i="4"/>
  <c r="B24" i="4"/>
  <c r="C24" i="4"/>
  <c r="D24" i="4"/>
  <c r="E24" i="4"/>
  <c r="F24" i="4"/>
  <c r="G24" i="4"/>
  <c r="H24" i="4"/>
  <c r="I24" i="4"/>
  <c r="J24" i="4"/>
  <c r="K24" i="4"/>
  <c r="L24" i="4"/>
  <c r="N20" i="4"/>
  <c r="N39" i="4"/>
  <c r="B9" i="4"/>
  <c r="B8" i="4"/>
  <c r="M6" i="4"/>
  <c r="B6" i="4"/>
  <c r="C6" i="4"/>
  <c r="D6" i="4"/>
  <c r="E6" i="4"/>
  <c r="F6" i="4"/>
  <c r="G6" i="4"/>
  <c r="H6" i="4"/>
  <c r="I6" i="4"/>
  <c r="J6" i="4"/>
  <c r="K6" i="4"/>
  <c r="L6" i="4"/>
  <c r="M5" i="4"/>
  <c r="B5" i="4"/>
  <c r="C5" i="4"/>
  <c r="D5" i="4"/>
  <c r="E5" i="4"/>
  <c r="F5" i="4"/>
  <c r="G5" i="4"/>
  <c r="H5" i="4"/>
  <c r="I5" i="4"/>
  <c r="J5" i="4"/>
  <c r="K5" i="4"/>
  <c r="L5" i="4"/>
  <c r="B2" i="4"/>
  <c r="B1" i="4"/>
</calcChain>
</file>

<file path=xl/sharedStrings.xml><?xml version="1.0" encoding="utf-8"?>
<sst xmlns="http://schemas.openxmlformats.org/spreadsheetml/2006/main" count="1145" uniqueCount="355">
  <si>
    <t>S.02.01</t>
  </si>
  <si>
    <t/>
  </si>
  <si>
    <t>SolvencyTool</t>
  </si>
  <si>
    <t>Balance sheet</t>
  </si>
  <si>
    <t>ARS: Annual Solvency II reporting Solo 2020 YEARLY VT   (1)</t>
  </si>
  <si>
    <t>Assets</t>
  </si>
  <si>
    <t>Solvency II value</t>
  </si>
  <si>
    <t>C0010</t>
  </si>
  <si>
    <t>Goodwill</t>
  </si>
  <si>
    <t>R0010</t>
  </si>
  <si>
    <t>Deferred acquisition costs</t>
  </si>
  <si>
    <t>R0020</t>
  </si>
  <si>
    <t>Intangible assets</t>
  </si>
  <si>
    <t>R0030</t>
  </si>
  <si>
    <t>Deferred tax assets</t>
  </si>
  <si>
    <t>R0040</t>
  </si>
  <si>
    <t>Pension benefit surplus</t>
  </si>
  <si>
    <t>R0050</t>
  </si>
  <si>
    <t>Property, plant &amp; equipement held for own use</t>
  </si>
  <si>
    <t>R0060</t>
  </si>
  <si>
    <t>Investments (other than assets held for index-linked and unit-linked funds)</t>
  </si>
  <si>
    <t>R0070</t>
  </si>
  <si>
    <r>
      <rPr>
        <sz val="8"/>
        <color rgb="FF000000"/>
        <rFont val="Arial"/>
        <family val="2"/>
      </rPr>
      <t>Property (other than for own use)</t>
    </r>
  </si>
  <si>
    <t>R0080</t>
  </si>
  <si>
    <r>
      <rPr>
        <sz val="8"/>
        <color rgb="FF000000"/>
        <rFont val="Arial"/>
        <family val="2"/>
      </rPr>
      <t>Participations</t>
    </r>
  </si>
  <si>
    <t>R0090</t>
  </si>
  <si>
    <r>
      <rPr>
        <sz val="8"/>
        <color rgb="FF000000"/>
        <rFont val="Arial"/>
        <family val="2"/>
      </rPr>
      <t>Equities</t>
    </r>
  </si>
  <si>
    <t>R0100</t>
  </si>
  <si>
    <r>
      <rPr>
        <sz val="8"/>
        <color rgb="FF000000"/>
        <rFont val="Arial"/>
        <family val="2"/>
      </rPr>
      <t>Equities - listed</t>
    </r>
  </si>
  <si>
    <t>R0110</t>
  </si>
  <si>
    <r>
      <rPr>
        <sz val="8"/>
        <color rgb="FF000000"/>
        <rFont val="Arial"/>
        <family val="2"/>
      </rPr>
      <t>Equities - unlisted</t>
    </r>
  </si>
  <si>
    <t>R0120</t>
  </si>
  <si>
    <r>
      <rPr>
        <sz val="8"/>
        <color rgb="FF000000"/>
        <rFont val="Arial"/>
        <family val="2"/>
      </rPr>
      <t>Bonds</t>
    </r>
  </si>
  <si>
    <t>R0130</t>
  </si>
  <si>
    <r>
      <rPr>
        <sz val="8"/>
        <color rgb="FF000000"/>
        <rFont val="Arial"/>
        <family val="2"/>
      </rPr>
      <t>Government Bonds</t>
    </r>
  </si>
  <si>
    <t>R0140</t>
  </si>
  <si>
    <r>
      <rPr>
        <sz val="8"/>
        <color rgb="FF000000"/>
        <rFont val="Arial"/>
        <family val="2"/>
      </rPr>
      <t>Corporate Bonds</t>
    </r>
  </si>
  <si>
    <t>R0150</t>
  </si>
  <si>
    <r>
      <rPr>
        <sz val="8"/>
        <color rgb="FF000000"/>
        <rFont val="Arial"/>
        <family val="2"/>
      </rPr>
      <t>Structured notes</t>
    </r>
  </si>
  <si>
    <t>R0160</t>
  </si>
  <si>
    <r>
      <rPr>
        <sz val="8"/>
        <color rgb="FF000000"/>
        <rFont val="Arial"/>
        <family val="2"/>
      </rPr>
      <t>Collateralised securities</t>
    </r>
  </si>
  <si>
    <t>R0170</t>
  </si>
  <si>
    <r>
      <rPr>
        <sz val="8"/>
        <color rgb="FF000000"/>
        <rFont val="Arial"/>
        <family val="2"/>
      </rPr>
      <t>Investment funds</t>
    </r>
  </si>
  <si>
    <t>R0180</t>
  </si>
  <si>
    <r>
      <rPr>
        <sz val="8"/>
        <color rgb="FF000000"/>
        <rFont val="Arial"/>
        <family val="2"/>
      </rPr>
      <t>Derivatives</t>
    </r>
  </si>
  <si>
    <t>R0190</t>
  </si>
  <si>
    <r>
      <rPr>
        <sz val="8"/>
        <color rgb="FF000000"/>
        <rFont val="Arial"/>
        <family val="2"/>
      </rPr>
      <t>Deposits other than cash equivalents</t>
    </r>
  </si>
  <si>
    <t>R0200</t>
  </si>
  <si>
    <r>
      <rPr>
        <sz val="8"/>
        <color rgb="FF000000"/>
        <rFont val="Arial"/>
        <family val="2"/>
      </rPr>
      <t>Other investments</t>
    </r>
  </si>
  <si>
    <t>R0210</t>
  </si>
  <si>
    <t>Assets held for index-linked and unit-linked funds</t>
  </si>
  <si>
    <t>R0220</t>
  </si>
  <si>
    <t>Loans &amp; mortgages</t>
  </si>
  <si>
    <t>R0230</t>
  </si>
  <si>
    <r>
      <rPr>
        <sz val="8"/>
        <color rgb="FF000000"/>
        <rFont val="Arial"/>
        <family val="2"/>
      </rPr>
      <t>Loans on policies</t>
    </r>
  </si>
  <si>
    <t>R0240</t>
  </si>
  <si>
    <r>
      <rPr>
        <sz val="8"/>
        <color rgb="FF000000"/>
        <rFont val="Arial"/>
        <family val="2"/>
      </rPr>
      <t>Loans &amp; mortgages to individuals</t>
    </r>
  </si>
  <si>
    <t>R0250</t>
  </si>
  <si>
    <r>
      <rPr>
        <sz val="8"/>
        <color rgb="FF000000"/>
        <rFont val="Arial"/>
        <family val="2"/>
      </rPr>
      <t>Other loans &amp; mortgages</t>
    </r>
  </si>
  <si>
    <t>R0260</t>
  </si>
  <si>
    <t>Reinsurance recoverables from:</t>
  </si>
  <si>
    <t>R0270</t>
  </si>
  <si>
    <r>
      <rPr>
        <sz val="8"/>
        <color rgb="FF000000"/>
        <rFont val="Arial"/>
        <family val="2"/>
      </rPr>
      <t>Non-life and health similar to non-life</t>
    </r>
  </si>
  <si>
    <t>R0280</t>
  </si>
  <si>
    <r>
      <rPr>
        <sz val="8"/>
        <color rgb="FF000000"/>
        <rFont val="Arial"/>
        <family val="2"/>
      </rPr>
      <t>Non-life excluding health</t>
    </r>
  </si>
  <si>
    <t>R0290</t>
  </si>
  <si>
    <r>
      <rPr>
        <sz val="8"/>
        <color rgb="FF000000"/>
        <rFont val="Arial"/>
        <family val="2"/>
      </rPr>
      <t>Health similar to non-life</t>
    </r>
  </si>
  <si>
    <t>R0300</t>
  </si>
  <si>
    <r>
      <rPr>
        <sz val="8"/>
        <color rgb="FF000000"/>
        <rFont val="Arial"/>
        <family val="2"/>
      </rPr>
      <t>Life and health similar to life, excluding health and indexlinked</t>
    </r>
  </si>
  <si>
    <t>R0310</t>
  </si>
  <si>
    <r>
      <rPr>
        <sz val="8"/>
        <color rgb="FF000000"/>
        <rFont val="Arial"/>
        <family val="2"/>
      </rPr>
      <t>Health similar to life</t>
    </r>
  </si>
  <si>
    <t>R0320</t>
  </si>
  <si>
    <r>
      <rPr>
        <sz val="8"/>
        <color rgb="FF000000"/>
        <rFont val="Arial"/>
        <family val="2"/>
      </rPr>
      <t>Life excluding health and index-linked and unit-linked</t>
    </r>
  </si>
  <si>
    <t>R0330</t>
  </si>
  <si>
    <r>
      <rPr>
        <sz val="8"/>
        <color rgb="FF000000"/>
        <rFont val="Arial"/>
        <family val="2"/>
      </rPr>
      <t>Life index-linked and unit-linked</t>
    </r>
  </si>
  <si>
    <t>R0340</t>
  </si>
  <si>
    <t>Deposits to cedants</t>
  </si>
  <si>
    <t>R0350</t>
  </si>
  <si>
    <t>Insurance &amp; intermediaries receivables</t>
  </si>
  <si>
    <t>R0360</t>
  </si>
  <si>
    <t>Reinsurance receivables</t>
  </si>
  <si>
    <t>R0370</t>
  </si>
  <si>
    <t>Receivables (trade, not insurance)</t>
  </si>
  <si>
    <t>R0380</t>
  </si>
  <si>
    <t>Own shares</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</si>
  <si>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</si>
  <si>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</si>
  <si>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</si>
  <si>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</si>
  <si>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</si>
  <si>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</si>
  <si>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</si>
  <si>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</si>
  <si>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</si>
  <si>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</si>
  <si>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</si>
  <si>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</si>
  <si>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r>
      <rPr>
        <sz val="8"/>
        <color rgb="FF000000"/>
        <rFont val="Arial"/>
        <family val="2"/>
      </rPr>
      <t>Technical provisions – non-life (excluding health)</t>
    </r>
  </si>
  <si>
    <t>R0520</t>
  </si>
  <si>
    <r>
      <rPr>
        <sz val="8"/>
        <color rgb="FF000000"/>
        <rFont val="Arial"/>
        <family val="2"/>
      </rPr>
      <t>TP calculated as a whole</t>
    </r>
  </si>
  <si>
    <t>R0530</t>
  </si>
  <si>
    <r>
      <rPr>
        <sz val="8"/>
        <color rgb="FF000000"/>
        <rFont val="Arial"/>
        <family val="2"/>
      </rPr>
      <t>Best Estimate</t>
    </r>
  </si>
  <si>
    <t>R0540</t>
  </si>
  <si>
    <r>
      <rPr>
        <sz val="8"/>
        <color rgb="FF000000"/>
        <rFont val="Arial"/>
        <family val="2"/>
      </rPr>
      <t>Risk margin</t>
    </r>
  </si>
  <si>
    <t>R0550</t>
  </si>
  <si>
    <r>
      <rPr>
        <sz val="8"/>
        <color rgb="FF000000"/>
        <rFont val="Arial"/>
        <family val="2"/>
      </rPr>
      <t>Technical provisions - health (similar to non-life)</t>
    </r>
  </si>
  <si>
    <t>R0560</t>
  </si>
  <si>
    <t>R0570</t>
  </si>
  <si>
    <t>R0580</t>
  </si>
  <si>
    <t>R0590</t>
  </si>
  <si>
    <t>Technical provisions - life (excluding index-linked and unitlinked)</t>
  </si>
  <si>
    <t>R0600</t>
  </si>
  <si>
    <r>
      <rPr>
        <sz val="8"/>
        <color rgb="FF000000"/>
        <rFont val="Arial"/>
        <family val="2"/>
      </rPr>
      <t>Technical provisions - health (similar to life)</t>
    </r>
  </si>
  <si>
    <t>R0610</t>
  </si>
  <si>
    <t>R0620</t>
  </si>
  <si>
    <t>R0630</t>
  </si>
  <si>
    <t>R0640</t>
  </si>
  <si>
    <r>
      <rPr>
        <sz val="8"/>
        <color rgb="FF000000"/>
        <rFont val="Arial"/>
        <family val="2"/>
      </rPr>
      <t>Technical provisions – life (excluding health and indexlinked and unit-linked)</t>
    </r>
  </si>
  <si>
    <t>R0650</t>
  </si>
  <si>
    <t>R0660</t>
  </si>
  <si>
    <t>R0670</t>
  </si>
  <si>
    <t>R0680</t>
  </si>
  <si>
    <t>Technical provisions – index-linked and unit-linked</t>
  </si>
  <si>
    <t>R0690</t>
  </si>
  <si>
    <t>R0700</t>
  </si>
  <si>
    <t>R0710</t>
  </si>
  <si>
    <t>R0720</t>
  </si>
  <si>
    <t>Other technical provisions</t>
  </si>
  <si>
    <t>R0730</t>
  </si>
  <si>
    <t>Contingent liabilities</t>
  </si>
  <si>
    <t>R0740</t>
  </si>
  <si>
    <t>Provisions other than technical provisions</t>
  </si>
  <si>
    <t>R0750</t>
  </si>
  <si>
    <t>Pension benefit obligations</t>
  </si>
  <si>
    <t>R0760</t>
  </si>
  <si>
    <t>Deposits from reinsurers</t>
  </si>
  <si>
    <t>R0770</t>
  </si>
  <si>
    <t>Deferred tax liabilities</t>
  </si>
  <si>
    <t>R0780</t>
  </si>
  <si>
    <t>Derivatives</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</si>
  <si>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</si>
  <si>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</si>
  <si>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</si>
  <si>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</si>
  <si>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</si>
  <si>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</si>
  <si>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</si>
  <si>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</si>
  <si>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</si>
  <si>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</si>
  <si>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</si>
  <si>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</si>
  <si>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</si>
  <si>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r>
      <rPr>
        <sz val="8"/>
        <color rgb="FF000000"/>
        <rFont val="Arial"/>
        <family val="2"/>
      </rPr>
      <t>Subordinated liabilities not in BOF</t>
    </r>
  </si>
  <si>
    <t>R0860</t>
  </si>
  <si>
    <r>
      <rPr>
        <sz val="8"/>
        <color rgb="FF000000"/>
        <rFont val="Arial"/>
        <family val="2"/>
      </rPr>
      <t>Subordinated liabilities in BOF</t>
    </r>
  </si>
  <si>
    <t>R0870</t>
  </si>
  <si>
    <t>Any other liabilities, not elsewhere shown</t>
  </si>
  <si>
    <t>R0880</t>
  </si>
  <si>
    <t>Total liabilities</t>
  </si>
  <si>
    <t>R0900</t>
  </si>
  <si>
    <t>Excess of assets over liabilities</t>
  </si>
  <si>
    <t>R1000</t>
  </si>
  <si>
    <t>Fjárhæðir eru í þúsundum króna</t>
  </si>
  <si>
    <t>S.05.01</t>
  </si>
  <si>
    <t>Premiums, claims and expenses by line of business</t>
  </si>
  <si>
    <t>ARS: Annual Solvency II reporting Solo 26.3.2021 (Published) 2020 YEARLY VT   (1)</t>
  </si>
  <si>
    <t>Non-life</t>
  </si>
  <si>
    <t>Direct business and accepted proportional reinsurance</t>
  </si>
  <si>
    <t>Accepted non-proportional reinsurance</t>
  </si>
  <si>
    <t>Total</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</si>
  <si>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</si>
  <si>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</si>
  <si>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</si>
  <si>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</si>
  <si>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</si>
  <si>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</si>
  <si>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</si>
  <si>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</si>
  <si>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</si>
  <si>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</si>
  <si>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</si>
  <si>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</si>
  <si>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Non-proportional health reinsurance</t>
  </si>
  <si>
    <t>Non-proportional casualty reinsurance</t>
  </si>
  <si>
    <t>Non-proportional marine, aviation and transport reinsurance</t>
  </si>
  <si>
    <t>Non-proportional property reinsurance</t>
  </si>
  <si>
    <t>C0020</t>
  </si>
  <si>
    <t>C0030</t>
  </si>
  <si>
    <t>C0040</t>
  </si>
  <si>
    <t>C0050</t>
  </si>
  <si>
    <t>C0060</t>
  </si>
  <si>
    <t>C0070</t>
  </si>
  <si>
    <t>C0080</t>
  </si>
  <si>
    <t>C0090</t>
  </si>
  <si>
    <t>C0100</t>
  </si>
  <si>
    <t>C0110</t>
  </si>
  <si>
    <t>C0120</t>
  </si>
  <si>
    <t>C0130</t>
  </si>
  <si>
    <t>C0140</t>
  </si>
  <si>
    <t>C0150</t>
  </si>
  <si>
    <t>C0160</t>
  </si>
  <si>
    <t>C0200</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</si>
  <si>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</si>
  <si>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</si>
  <si>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</si>
  <si>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</si>
  <si>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</si>
  <si>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</si>
  <si>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</si>
  <si>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</si>
  <si>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</si>
  <si>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R0430</t>
  </si>
  <si>
    <t>R0440</t>
  </si>
  <si>
    <t>Expenses incurred</t>
  </si>
  <si>
    <t>Other expenses</t>
  </si>
  <si>
    <t>R1200</t>
  </si>
  <si>
    <t>Total expenses</t>
  </si>
  <si>
    <t>R1300</t>
  </si>
  <si>
    <t>S.17.01</t>
  </si>
  <si>
    <t>Non-Life Technical Provisions</t>
  </si>
  <si>
    <t>ARS: ARS 26.3.2021 (Published) 2020 YEARLY VT   (1)</t>
  </si>
  <si>
    <t>C0170</t>
  </si>
  <si>
    <t>C0180</t>
  </si>
  <si>
    <t>TP calculated as a whole</t>
  </si>
  <si>
    <t>Total Recoverables from reinsurance and SPV after the adjustment for expected losses due to counterparty default</t>
  </si>
  <si>
    <t>Technical provisions calculated as a sum of BE and RM (Non-Replicable portfolio)</t>
  </si>
  <si>
    <t>Best Estimate</t>
  </si>
  <si>
    <t>Premium provisions</t>
  </si>
  <si>
    <t>Gross - Total</t>
  </si>
  <si>
    <t>Net Best Estimate of Premium Provisions</t>
  </si>
  <si>
    <t>Claim provisions</t>
  </si>
  <si>
    <t>Net Best Estimate of Claims Provisions</t>
  </si>
  <si>
    <t>Total Best estimate - gross</t>
  </si>
  <si>
    <t>Total Best estimate - net</t>
  </si>
  <si>
    <t>Risk margin</t>
  </si>
  <si>
    <t>Amount of the transitional on Technical Provisions</t>
  </si>
  <si>
    <t>Technical provisions - total</t>
  </si>
  <si>
    <t>Technical provisions minus recoverables from reinsurance and SPV - total</t>
  </si>
  <si>
    <t xml:space="preserve">S.19.01: </t>
  </si>
  <si>
    <t>Non-life insurance claims</t>
  </si>
  <si>
    <t>Basis:</t>
  </si>
  <si>
    <t>1: Accident year</t>
  </si>
  <si>
    <t>Gross Claims Paid (non-cumulative)</t>
  </si>
  <si>
    <t>(absolute amount)</t>
  </si>
  <si>
    <t>In Current year</t>
  </si>
  <si>
    <t>Sum of years (cumulative)</t>
  </si>
  <si>
    <t>Year</t>
  </si>
  <si>
    <t xml:space="preserve">                    10 &amp; +</t>
  </si>
  <si>
    <t>(cumulative)</t>
  </si>
  <si>
    <t>Prior</t>
  </si>
  <si>
    <t>N-9</t>
  </si>
  <si>
    <t>N-8</t>
  </si>
  <si>
    <t>N-7</t>
  </si>
  <si>
    <t>N-6</t>
  </si>
  <si>
    <t>N-5</t>
  </si>
  <si>
    <t>N-4</t>
  </si>
  <si>
    <t>N-3</t>
  </si>
  <si>
    <t>N-2</t>
  </si>
  <si>
    <t>N-1</t>
  </si>
  <si>
    <t>N</t>
  </si>
  <si>
    <t>Gross undiscounted Best Estimate Claims Provisions</t>
  </si>
  <si>
    <t>Year end (discounted data)</t>
  </si>
  <si>
    <t xml:space="preserve">                   10 &amp; +</t>
  </si>
  <si>
    <t>S.23.01</t>
  </si>
  <si>
    <t>Own funds</t>
  </si>
  <si>
    <t>Basic own funds</t>
  </si>
  <si>
    <t>Tier 1 — unrestricted</t>
  </si>
  <si>
    <t>Tier 1 — restricted</t>
  </si>
  <si>
    <t>Tier 2</t>
  </si>
  <si>
    <t>Tier 3</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</si>
  <si>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</si>
  <si>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</si>
  <si>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</si>
  <si>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</si>
  <si>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</si>
  <si>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</si>
  <si>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</si>
  <si>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</si>
  <si>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</si>
  <si>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</si>
  <si>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</si>
  <si>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</si>
  <si>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</si>
  <si>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</si>
  <si>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</si>
  <si>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</si>
  <si>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</si>
  <si>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</si>
  <si>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</si>
  <si>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</si>
  <si>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</si>
  <si>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</si>
  <si>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</si>
  <si>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</si>
  <si>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</si>
  <si>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Total available own funds to meet the SCR</t>
  </si>
  <si>
    <t>Total available own funds to meet the MCR</t>
  </si>
  <si>
    <t>Total eligible own funds to meet the SCR</t>
  </si>
  <si>
    <t>Total eligible own funds to meet the MCR</t>
  </si>
  <si>
    <t>Solvency Capital Requirement</t>
  </si>
  <si>
    <t>Minimum capital requirement</t>
  </si>
  <si>
    <t>Ratio of Eligible own funds to SCR</t>
  </si>
  <si>
    <t>Ratio of Eligible own funds to MCR</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</si>
  <si>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</si>
  <si>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</si>
  <si>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</si>
  <si>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</si>
  <si>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 included in future premiums (EPIFP) - Life business</t>
  </si>
  <si>
    <t>Expected profits included in future premiums (EPIFP) - Non-life business</t>
  </si>
  <si>
    <t>Total Expected profits included in future premiums (EPIFP)</t>
  </si>
  <si>
    <t>S.25.01</t>
  </si>
  <si>
    <t>Solvency Capital Requirement - for undertakings on Standard Formula</t>
  </si>
  <si>
    <t>Article 112</t>
  </si>
  <si>
    <t>Z0010</t>
  </si>
  <si>
    <t>2: Regular reporting</t>
  </si>
  <si>
    <t>Solvency Capital Requirement calculated using standard formula</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</si>
  <si>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</si>
  <si>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</si>
  <si>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</si>
  <si>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</si>
  <si>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</si>
  <si>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</si>
  <si>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</si>
  <si>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</si>
  <si>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</si>
  <si>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</si>
  <si>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</si>
  <si>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</si>
  <si>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Operational risk</t>
  </si>
  <si>
    <t>Loss-absorbing capacity of technical provisions</t>
  </si>
  <si>
    <t>Loss-absorbing capacity of deferred taxes</t>
  </si>
  <si>
    <t>Capital requirement for business operated in accordance with Art. 4 of Directive 2003/41/EC (transitional)</t>
  </si>
  <si>
    <t>Solvency capital requirement, excluding capital add-on</t>
  </si>
  <si>
    <t>Capital add-ons already set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</si>
  <si>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</si>
  <si>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</si>
  <si>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</si>
  <si>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</si>
  <si>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</si>
  <si>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</si>
  <si>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S.28.01</t>
  </si>
  <si>
    <t>Minimum Capital Requirement - Only life or only non-life insurance or reinsurance activity</t>
  </si>
  <si>
    <t>Linear formula component for non-life insurance and reinsurance obligations</t>
  </si>
  <si>
    <t>MCR components</t>
  </si>
  <si>
    <t>MCR Non-Life Result</t>
  </si>
  <si>
    <t>Net (of reinsurance/SPV) best estimate and TP calculated as a whole</t>
  </si>
  <si>
    <t>Net (of reinsurance) written premiums in the last 12 months</t>
  </si>
  <si>
    <t>Overall MCR calculation</t>
  </si>
  <si>
    <t>Linear MCR</t>
  </si>
  <si>
    <t>SCR</t>
  </si>
  <si>
    <t>MCR cap</t>
  </si>
  <si>
    <t>MCR floor</t>
  </si>
  <si>
    <t>Combined MCR</t>
  </si>
  <si>
    <t>Absolute floor of the MCR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</si>
</sst>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F]#,##0;\-#,##0"/>
    <numFmt numFmtId="165" formatCode="[$-1040F]#,##0.00#%"/>
  </numFmts>
  <fonts count="17" x14ac:knownFonts="1">
    <font>
      <sz val="11"/>
      <color rgb="FF000000"/>
      <name val="Calibri"/>
      <family val="2"/>
      <scheme val="minor"/>
    </font>
    <font>
      <sz val="11"/>
      <name val="Calibri"/>
      <family val="2"/>
    </font>
    <font>
      <b/>
      <sz val="10"/>
      <color rgb="FF014688"/>
      <name val="Arial"/>
      <family val="2"/>
    </font>
    <font>
      <sz val="10"/>
      <color rgb="FF000000"/>
      <name val="Arial"/>
      <family val="2"/>
    </font>
    <font>
      <sz val="8"/>
      <color rgb="FFDCDCDC"/>
      <name val="Arial"/>
      <family val="2"/>
    </font>
    <font>
      <sz val="8"/>
      <color rgb="FF000000"/>
      <name val="Arial"/>
      <family val="2"/>
    </font>
    <font>
      <b/>
      <sz val="8"/>
      <color rgb="FF000000"/>
      <name val="Arial"/>
      <family val="2"/>
    </font>
    <font>
      <sz val="9"/>
      <color theme="0"/>
      <name val="Calibri"/>
      <family val="2"/>
      <scheme val="minor"/>
    </font>
    <font>
      <sz val="9"/>
      <color theme="0" tint="-0.499984740745262"/>
      <name val="Calibri"/>
      <family val="2"/>
      <scheme val="minor"/>
    </font>
    <font>
      <sz val="9"/>
      <color theme="1"/>
      <name val="Calibri"/>
      <family val="2"/>
      <scheme val="minor"/>
    </font>
    <font>
      <b/>
      <sz val="16"/>
      <color rgb="FF005587"/>
      <name val="Calibri"/>
      <family val="2"/>
      <scheme val="minor"/>
    </font>
    <font>
      <b/>
      <sz val="9"/>
      <color theme="1"/>
      <name val="Calibri"/>
      <family val="2"/>
      <scheme val="minor"/>
    </font>
    <font>
      <b/>
      <sz val="9"/>
      <color theme="0"/>
      <name val="Calibri"/>
      <family val="2"/>
      <scheme val="minor"/>
    </font>
    <font>
      <sz val="11"/>
      <color indexed="8"/>
      <name val="Calibri"/>
      <family val="2"/>
    </font>
    <font>
      <b/>
      <sz val="11"/>
      <name val="Calibri"/>
      <family val="2"/>
      <scheme val="minor"/>
    </font>
    <font>
      <b/>
      <sz val="9"/>
      <name val="Calibri"/>
      <family val="2"/>
      <scheme val="minor"/>
    </font>
    <font>
      <i/>
      <sz val="8"/>
      <name val="Arial"/>
      <family val="2"/>
    </font>
  </fonts>
  <fills count="13">
    <fill>
      <patternFill patternType="none"/>
    </fill>
    <fill>
      <patternFill patternType="gray125"/>
    </fill>
    <fill>
      <patternFill patternType="solid">
        <fgColor rgb="FFB0C4DE"/>
        <bgColor rgb="FFB0C4DE"/>
      </patternFill>
    </fill>
    <fill>
      <patternFill patternType="solid">
        <fgColor rgb="FF014688"/>
        <bgColor rgb="FF014688"/>
      </patternFill>
    </fill>
    <fill>
      <patternFill patternType="solid">
        <fgColor rgb="FF808080"/>
        <bgColor rgb="FF808080"/>
      </patternFill>
    </fill>
    <fill>
      <patternFill patternType="solid">
        <fgColor rgb="FFD3D3D3"/>
        <bgColor rgb="FFD3D3D3"/>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249977111117893"/>
        <bgColor indexed="64"/>
      </patternFill>
    </fill>
  </fills>
  <borders count="20">
    <border>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bottom style="thin">
        <color rgb="FFD3D3D3"/>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style="thin">
        <color rgb="FFD3D3D3"/>
      </left>
      <right style="thin">
        <color rgb="FFD3D3D3"/>
      </right>
      <top style="thin">
        <color rgb="FFD3D3D3"/>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style="thin">
        <color rgb="FF000000"/>
      </bottom>
      <diagonal/>
    </border>
    <border>
      <left style="thin">
        <color rgb="FF000000"/>
      </left>
      <right style="thin">
        <color rgb="FFD3D3D3"/>
      </right>
      <top style="thin">
        <color rgb="FFD3D3D3"/>
      </top>
      <bottom style="thin">
        <color rgb="FFD3D3D3"/>
      </bottom>
      <diagonal/>
    </border>
    <border>
      <left style="thin">
        <color rgb="FFD3D3D3"/>
      </left>
      <right style="thin">
        <color rgb="FFD3D3D3"/>
      </right>
      <top style="thin">
        <color rgb="FF000000"/>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s>
  <cellStyleXfs count="2">
    <xf numFmtId="0" fontId="0" fillId="0" borderId="0"/>
    <xf numFmtId="0" fontId="13" fillId="0" borderId="0"/>
  </cellStyleXfs>
  <cellXfs count="99">
    <xf numFmtId="0" fontId="1" fillId="0" borderId="0" xfId="0" applyFont="1" applyFill="1" applyBorder="1"/>
    <xf numFmtId="0" fontId="2" fillId="0" borderId="0" xfId="0" applyNumberFormat="1" applyFont="1" applyFill="1" applyBorder="1" applyAlignment="1">
      <alignment vertical="top" wrapText="1" readingOrder="1"/>
    </xf>
    <xf numFmtId="0" fontId="4" fillId="3" borderId="1" xfId="0" applyNumberFormat="1" applyFont="1" applyFill="1" applyBorder="1" applyAlignment="1">
      <alignment vertical="top" wrapText="1" readingOrder="1"/>
    </xf>
    <xf numFmtId="0" fontId="5" fillId="0" borderId="1" xfId="0" applyNumberFormat="1" applyFont="1" applyFill="1" applyBorder="1" applyAlignment="1">
      <alignment horizontal="left" vertical="top" wrapText="1" readingOrder="1"/>
    </xf>
    <xf numFmtId="0" fontId="5" fillId="0" borderId="2" xfId="0" applyNumberFormat="1" applyFont="1" applyFill="1" applyBorder="1" applyAlignment="1">
      <alignment horizontal="left" vertical="top" wrapText="1" readingOrder="1"/>
    </xf>
    <xf numFmtId="0" fontId="5" fillId="0" borderId="3" xfId="0" applyNumberFormat="1" applyFont="1" applyFill="1" applyBorder="1" applyAlignment="1">
      <alignment horizontal="center" vertical="top" wrapText="1" readingOrder="1"/>
    </xf>
    <xf numFmtId="0" fontId="5" fillId="4" borderId="3" xfId="0" applyNumberFormat="1" applyFont="1" applyFill="1" applyBorder="1" applyAlignment="1">
      <alignment horizontal="right" vertical="top" wrapText="1" readingOrder="1"/>
    </xf>
    <xf numFmtId="164" fontId="5" fillId="0" borderId="3" xfId="0" applyNumberFormat="1" applyFont="1" applyFill="1" applyBorder="1" applyAlignment="1">
      <alignment horizontal="right" vertical="top" wrapText="1" readingOrder="1"/>
    </xf>
    <xf numFmtId="0" fontId="5" fillId="0" borderId="1" xfId="0" applyNumberFormat="1" applyFont="1" applyFill="1" applyBorder="1" applyAlignment="1">
      <alignment horizontal="left" vertical="top" wrapText="1" indent="1" readingOrder="1"/>
    </xf>
    <xf numFmtId="0" fontId="5" fillId="0" borderId="1" xfId="0" applyNumberFormat="1" applyFont="1" applyFill="1" applyBorder="1" applyAlignment="1">
      <alignment horizontal="left" vertical="top" wrapText="1" indent="2" readingOrder="1"/>
    </xf>
    <xf numFmtId="0" fontId="6" fillId="0" borderId="1" xfId="0" applyNumberFormat="1" applyFont="1" applyFill="1" applyBorder="1" applyAlignment="1">
      <alignment horizontal="left" vertical="top" wrapText="1" readingOrder="1"/>
    </xf>
    <xf numFmtId="164" fontId="6" fillId="0" borderId="3" xfId="0" applyNumberFormat="1" applyFont="1" applyFill="1" applyBorder="1" applyAlignment="1">
      <alignment horizontal="right" vertical="top" wrapText="1" readingOrder="1"/>
    </xf>
    <xf numFmtId="0" fontId="1" fillId="0" borderId="0" xfId="0" applyFont="1"/>
    <xf numFmtId="164" fontId="5" fillId="0" borderId="1" xfId="0" applyNumberFormat="1" applyFont="1" applyBorder="1" applyAlignment="1">
      <alignment vertical="top" wrapText="1" readingOrder="1"/>
    </xf>
    <xf numFmtId="0" fontId="5" fillId="0" borderId="1" xfId="0" applyFont="1" applyBorder="1" applyAlignment="1">
      <alignment vertical="top" wrapText="1" readingOrder="1"/>
    </xf>
    <xf numFmtId="0" fontId="6" fillId="0" borderId="1" xfId="0" applyFont="1" applyBorder="1" applyAlignment="1">
      <alignment vertical="top" wrapText="1" readingOrder="1"/>
    </xf>
    <xf numFmtId="0" fontId="5" fillId="4" borderId="1" xfId="0" applyFont="1" applyFill="1" applyBorder="1" applyAlignment="1">
      <alignment vertical="top" wrapText="1" readingOrder="1"/>
    </xf>
    <xf numFmtId="0" fontId="5" fillId="0" borderId="1" xfId="0" applyFont="1" applyBorder="1" applyAlignment="1">
      <alignment horizontal="center" vertical="top" wrapText="1" readingOrder="1"/>
    </xf>
    <xf numFmtId="0" fontId="3" fillId="0" borderId="0" xfId="0" applyFont="1" applyAlignment="1">
      <alignment vertical="top" wrapText="1" readingOrder="1"/>
    </xf>
    <xf numFmtId="0" fontId="5" fillId="0" borderId="0" xfId="0" applyFont="1" applyAlignment="1">
      <alignment vertical="top" wrapText="1" readingOrder="1"/>
    </xf>
    <xf numFmtId="0" fontId="6" fillId="0" borderId="0" xfId="0" applyFont="1" applyAlignment="1">
      <alignment vertical="top" wrapText="1" readingOrder="1"/>
    </xf>
    <xf numFmtId="0" fontId="5" fillId="0" borderId="1" xfId="0" applyFont="1" applyBorder="1" applyAlignment="1">
      <alignment horizontal="left" vertical="top" wrapText="1" readingOrder="1"/>
    </xf>
    <xf numFmtId="0" fontId="6" fillId="0" borderId="1" xfId="0" applyFont="1" applyBorder="1" applyAlignment="1">
      <alignment horizontal="left" vertical="top" wrapText="1" readingOrder="1"/>
    </xf>
    <xf numFmtId="0" fontId="2" fillId="0" borderId="0" xfId="0" applyFont="1" applyAlignment="1">
      <alignment horizontal="right" vertical="top" wrapText="1" readingOrder="1"/>
    </xf>
    <xf numFmtId="0" fontId="5" fillId="0" borderId="2" xfId="0" applyFont="1" applyBorder="1" applyAlignment="1">
      <alignment vertical="top" wrapText="1" readingOrder="1"/>
    </xf>
    <xf numFmtId="0" fontId="5" fillId="0" borderId="7" xfId="0" applyFont="1" applyBorder="1" applyAlignment="1">
      <alignment horizontal="center" vertical="top" wrapText="1" readingOrder="1"/>
    </xf>
    <xf numFmtId="164" fontId="5" fillId="0" borderId="3" xfId="0" applyNumberFormat="1" applyFont="1" applyBorder="1" applyAlignment="1">
      <alignment horizontal="right" vertical="top" wrapText="1" readingOrder="1"/>
    </xf>
    <xf numFmtId="0" fontId="5" fillId="4" borderId="3" xfId="0" applyFont="1" applyFill="1" applyBorder="1" applyAlignment="1">
      <alignment horizontal="right" vertical="top" wrapText="1" readingOrder="1"/>
    </xf>
    <xf numFmtId="0" fontId="5" fillId="0" borderId="0" xfId="0" applyFont="1" applyAlignment="1">
      <alignment horizontal="right" vertical="top" wrapText="1" readingOrder="1"/>
    </xf>
    <xf numFmtId="165" fontId="5" fillId="0" borderId="3" xfId="0" applyNumberFormat="1" applyFont="1" applyBorder="1" applyAlignment="1">
      <alignment horizontal="right" vertical="top" wrapText="1" readingOrder="1"/>
    </xf>
    <xf numFmtId="0" fontId="5" fillId="0" borderId="8" xfId="0" applyFont="1" applyBorder="1" applyAlignment="1">
      <alignment vertical="top" wrapText="1" readingOrder="1"/>
    </xf>
    <xf numFmtId="0" fontId="5" fillId="0" borderId="9" xfId="0" applyFont="1" applyBorder="1" applyAlignment="1">
      <alignment horizontal="center" vertical="top" wrapText="1" readingOrder="1"/>
    </xf>
    <xf numFmtId="0" fontId="5" fillId="0" borderId="0" xfId="0" applyFont="1" applyAlignment="1">
      <alignment horizontal="center" vertical="top" wrapText="1" readingOrder="1"/>
    </xf>
    <xf numFmtId="0" fontId="6" fillId="0" borderId="8" xfId="0" applyFont="1" applyBorder="1" applyAlignment="1">
      <alignment vertical="top" wrapText="1" readingOrder="1"/>
    </xf>
    <xf numFmtId="0" fontId="5" fillId="0" borderId="10" xfId="0" applyFont="1" applyBorder="1" applyAlignment="1">
      <alignment horizontal="left" vertical="top" wrapText="1" readingOrder="1"/>
    </xf>
    <xf numFmtId="0" fontId="5" fillId="5" borderId="3" xfId="0" applyFont="1" applyFill="1" applyBorder="1" applyAlignment="1">
      <alignment horizontal="left" vertical="top" wrapText="1" readingOrder="1"/>
    </xf>
    <xf numFmtId="0" fontId="5" fillId="5" borderId="8" xfId="0" applyFont="1" applyFill="1" applyBorder="1" applyAlignment="1">
      <alignment horizontal="left" vertical="top" wrapText="1" readingOrder="1"/>
    </xf>
    <xf numFmtId="0" fontId="5" fillId="5" borderId="8" xfId="0" applyFont="1" applyFill="1" applyBorder="1" applyAlignment="1">
      <alignment horizontal="right" vertical="top" wrapText="1" readingOrder="1"/>
    </xf>
    <xf numFmtId="0" fontId="5" fillId="0" borderId="10" xfId="0" applyFont="1" applyBorder="1" applyAlignment="1">
      <alignment horizontal="right" vertical="top" wrapText="1" readingOrder="1"/>
    </xf>
    <xf numFmtId="0" fontId="5" fillId="0" borderId="2" xfId="0" applyFont="1" applyBorder="1" applyAlignment="1">
      <alignment horizontal="left" vertical="top" wrapText="1" readingOrder="1"/>
    </xf>
    <xf numFmtId="0" fontId="5" fillId="0" borderId="1" xfId="0" applyFont="1" applyBorder="1" applyAlignment="1">
      <alignment horizontal="right" vertical="top" wrapText="1" readingOrder="1"/>
    </xf>
    <xf numFmtId="0" fontId="5" fillId="0" borderId="11" xfId="0" applyFont="1" applyBorder="1" applyAlignment="1">
      <alignment horizontal="right" vertical="top" wrapText="1" readingOrder="1"/>
    </xf>
    <xf numFmtId="0" fontId="4" fillId="0" borderId="1" xfId="0" applyFont="1" applyBorder="1" applyAlignment="1">
      <alignment horizontal="center" vertical="top" wrapText="1" readingOrder="1"/>
    </xf>
    <xf numFmtId="0" fontId="2" fillId="0" borderId="0" xfId="0" applyNumberFormat="1" applyFont="1" applyFill="1" applyBorder="1" applyAlignment="1">
      <alignment horizontal="right" vertical="top" wrapText="1" readingOrder="1"/>
    </xf>
    <xf numFmtId="0" fontId="3" fillId="2" borderId="0" xfId="0" applyNumberFormat="1" applyFont="1" applyFill="1" applyBorder="1" applyAlignment="1">
      <alignment vertical="top" wrapText="1" readingOrder="1"/>
    </xf>
    <xf numFmtId="0" fontId="7" fillId="6" borderId="0" xfId="0" applyFont="1" applyFill="1" applyAlignment="1">
      <alignment vertical="top"/>
    </xf>
    <xf numFmtId="0" fontId="8" fillId="6" borderId="0" xfId="0" applyFont="1" applyFill="1" applyAlignment="1">
      <alignment horizontal="left" vertical="center" indent="3"/>
    </xf>
    <xf numFmtId="0" fontId="9" fillId="6" borderId="0" xfId="0" applyFont="1" applyFill="1"/>
    <xf numFmtId="0" fontId="7" fillId="6" borderId="0" xfId="0" applyFont="1" applyFill="1"/>
    <xf numFmtId="0" fontId="10" fillId="6" borderId="0" xfId="0" applyFont="1" applyFill="1" applyAlignment="1">
      <alignment horizontal="left" vertical="center"/>
    </xf>
    <xf numFmtId="0" fontId="11" fillId="6" borderId="12" xfId="0" applyFont="1" applyFill="1" applyBorder="1"/>
    <xf numFmtId="0" fontId="12" fillId="6" borderId="0" xfId="0" applyFont="1" applyFill="1"/>
    <xf numFmtId="3" fontId="9" fillId="9" borderId="17" xfId="1" applyNumberFormat="1" applyFont="1" applyFill="1" applyBorder="1" applyAlignment="1" applyProtection="1">
      <alignment shrinkToFit="1"/>
      <protection locked="0"/>
    </xf>
    <xf numFmtId="3" fontId="9" fillId="6" borderId="0" xfId="0" applyNumberFormat="1" applyFont="1" applyFill="1"/>
    <xf numFmtId="3" fontId="9" fillId="10" borderId="12" xfId="0" applyNumberFormat="1" applyFont="1" applyFill="1" applyBorder="1"/>
    <xf numFmtId="3" fontId="7" fillId="8" borderId="0" xfId="1" applyNumberFormat="1" applyFont="1" applyFill="1" applyAlignment="1" applyProtection="1">
      <alignment shrinkToFit="1"/>
      <protection locked="0"/>
    </xf>
    <xf numFmtId="3" fontId="7" fillId="8" borderId="0" xfId="1" applyNumberFormat="1" applyFont="1" applyFill="1" applyAlignment="1" applyProtection="1">
      <alignment horizontal="center" vertical="center" wrapText="1" shrinkToFit="1"/>
      <protection locked="0"/>
    </xf>
    <xf numFmtId="3" fontId="7" fillId="8" borderId="0" xfId="1" applyNumberFormat="1" applyFont="1" applyFill="1" applyAlignment="1" applyProtection="1">
      <alignment vertical="center" wrapText="1" shrinkToFit="1"/>
      <protection locked="0"/>
    </xf>
    <xf numFmtId="3" fontId="11" fillId="6" borderId="0" xfId="0" applyNumberFormat="1" applyFont="1" applyFill="1" applyAlignment="1">
      <alignment horizontal="center"/>
    </xf>
    <xf numFmtId="0" fontId="15" fillId="6" borderId="0" xfId="1" applyFont="1" applyFill="1" applyAlignment="1">
      <alignment vertical="top" wrapText="1"/>
    </xf>
    <xf numFmtId="3" fontId="11" fillId="6" borderId="0" xfId="1" applyNumberFormat="1" applyFont="1" applyFill="1" applyAlignment="1">
      <alignment horizontal="center"/>
    </xf>
    <xf numFmtId="3" fontId="9" fillId="6" borderId="0" xfId="1" applyNumberFormat="1" applyFont="1" applyFill="1"/>
    <xf numFmtId="3" fontId="9" fillId="6" borderId="0" xfId="1" applyNumberFormat="1" applyFont="1" applyFill="1" applyAlignment="1" applyProtection="1">
      <alignment shrinkToFit="1"/>
      <protection locked="0"/>
    </xf>
    <xf numFmtId="3" fontId="9" fillId="6" borderId="17" xfId="1" applyNumberFormat="1" applyFont="1" applyFill="1" applyBorder="1" applyAlignment="1" applyProtection="1">
      <alignment shrinkToFit="1"/>
      <protection locked="0"/>
    </xf>
    <xf numFmtId="3" fontId="9" fillId="6" borderId="12" xfId="0" applyNumberFormat="1" applyFont="1" applyFill="1" applyBorder="1" applyProtection="1">
      <protection locked="0"/>
    </xf>
    <xf numFmtId="0" fontId="2" fillId="0" borderId="0" xfId="0" applyNumberFormat="1" applyFont="1" applyFill="1" applyBorder="1" applyAlignment="1">
      <alignment horizontal="center" vertical="top" wrapText="1" readingOrder="1"/>
    </xf>
    <xf numFmtId="0" fontId="5" fillId="6" borderId="1" xfId="0" applyFont="1" applyFill="1" applyBorder="1" applyAlignment="1">
      <alignment vertical="top" wrapText="1" readingOrder="1"/>
    </xf>
    <xf numFmtId="0" fontId="5" fillId="6" borderId="0" xfId="0" applyFont="1" applyFill="1" applyAlignment="1">
      <alignment vertical="top" wrapText="1" readingOrder="1"/>
    </xf>
    <xf numFmtId="0" fontId="2" fillId="0" borderId="0" xfId="0" applyNumberFormat="1" applyFont="1" applyFill="1" applyBorder="1" applyAlignment="1">
      <alignment vertical="center" wrapText="1" readingOrder="1"/>
    </xf>
    <xf numFmtId="0" fontId="15" fillId="6" borderId="15" xfId="1" applyFont="1" applyFill="1" applyBorder="1" applyAlignment="1">
      <alignment vertical="top" wrapText="1"/>
    </xf>
    <xf numFmtId="0" fontId="15" fillId="6" borderId="16" xfId="1" applyFont="1" applyFill="1" applyBorder="1" applyAlignment="1">
      <alignment vertical="top" wrapText="1"/>
    </xf>
    <xf numFmtId="0" fontId="15" fillId="6" borderId="18" xfId="1" applyFont="1" applyFill="1" applyBorder="1" applyAlignment="1">
      <alignment vertical="top" wrapText="1"/>
    </xf>
    <xf numFmtId="0" fontId="4" fillId="3" borderId="1" xfId="0" applyFont="1" applyFill="1" applyBorder="1" applyAlignment="1">
      <alignment horizontal="left" vertical="top" wrapText="1" readingOrder="1"/>
    </xf>
    <xf numFmtId="0" fontId="2" fillId="0" borderId="0" xfId="0" applyFont="1" applyAlignment="1">
      <alignment vertical="top" wrapText="1" readingOrder="1"/>
    </xf>
    <xf numFmtId="0" fontId="1" fillId="0" borderId="0" xfId="0" applyFont="1"/>
    <xf numFmtId="0" fontId="2" fillId="0" borderId="0" xfId="0" applyFont="1" applyAlignment="1">
      <alignment vertical="center" wrapText="1" readingOrder="1"/>
    </xf>
    <xf numFmtId="0" fontId="3" fillId="2" borderId="0" xfId="0" applyFont="1" applyFill="1" applyAlignment="1">
      <alignment vertical="top" wrapText="1" readingOrder="1"/>
    </xf>
    <xf numFmtId="0" fontId="4" fillId="3" borderId="1" xfId="0" applyFont="1" applyFill="1" applyBorder="1" applyAlignment="1">
      <alignment horizontal="center" vertical="top" wrapText="1" readingOrder="1"/>
    </xf>
    <xf numFmtId="0" fontId="4" fillId="3" borderId="1" xfId="0" applyFont="1" applyFill="1" applyBorder="1" applyAlignment="1">
      <alignment vertical="top" wrapText="1" readingOrder="1"/>
    </xf>
    <xf numFmtId="0" fontId="16" fillId="0" borderId="0" xfId="0" applyFont="1" applyFill="1" applyBorder="1"/>
    <xf numFmtId="0" fontId="4" fillId="3" borderId="1" xfId="0" applyFont="1" applyFill="1" applyBorder="1" applyAlignment="1">
      <alignment horizontal="left" vertical="top" wrapText="1" readingOrder="1"/>
    </xf>
    <xf numFmtId="0" fontId="1" fillId="3" borderId="4" xfId="0" applyFont="1" applyFill="1" applyBorder="1" applyAlignment="1">
      <alignment vertical="top" wrapText="1"/>
    </xf>
    <xf numFmtId="0" fontId="2" fillId="0" borderId="0" xfId="0" applyFont="1" applyAlignment="1">
      <alignment vertical="top" wrapText="1" readingOrder="1"/>
    </xf>
    <xf numFmtId="0" fontId="1" fillId="0" borderId="0" xfId="0" applyFont="1" applyAlignment="1"/>
    <xf numFmtId="0" fontId="2" fillId="0" borderId="0" xfId="0" applyFont="1" applyAlignment="1">
      <alignment vertical="center" wrapText="1" readingOrder="1"/>
    </xf>
    <xf numFmtId="0" fontId="1" fillId="0" borderId="0" xfId="0" applyFont="1" applyAlignment="1">
      <alignment vertical="center"/>
    </xf>
    <xf numFmtId="0" fontId="3" fillId="2" borderId="0" xfId="0" applyFont="1" applyFill="1" applyAlignment="1">
      <alignment vertical="top" wrapText="1" readingOrder="1"/>
    </xf>
    <xf numFmtId="0" fontId="1" fillId="0" borderId="5" xfId="0" applyFont="1" applyBorder="1" applyAlignment="1">
      <alignment vertical="top" wrapText="1"/>
    </xf>
    <xf numFmtId="0" fontId="4" fillId="3" borderId="1" xfId="0" applyFont="1" applyFill="1" applyBorder="1" applyAlignment="1">
      <alignment horizontal="center" vertical="top" wrapText="1" readingOrder="1"/>
    </xf>
    <xf numFmtId="0" fontId="1" fillId="0" borderId="6" xfId="0" applyFont="1" applyBorder="1" applyAlignment="1">
      <alignment vertical="top" wrapText="1"/>
    </xf>
    <xf numFmtId="0" fontId="14" fillId="11" borderId="0" xfId="1" applyFont="1" applyFill="1" applyAlignment="1">
      <alignment horizontal="left" vertical="top" wrapText="1"/>
    </xf>
    <xf numFmtId="0" fontId="15" fillId="11" borderId="0" xfId="1" applyFont="1" applyFill="1" applyAlignment="1">
      <alignment horizontal="left" vertical="top" wrapText="1"/>
    </xf>
    <xf numFmtId="3" fontId="7" fillId="8" borderId="19" xfId="1" applyNumberFormat="1" applyFont="1" applyFill="1" applyBorder="1" applyAlignment="1" applyProtection="1">
      <alignment horizontal="center" vertical="center" wrapText="1" shrinkToFit="1"/>
      <protection locked="0"/>
    </xf>
    <xf numFmtId="3" fontId="7" fillId="8" borderId="0" xfId="1" applyNumberFormat="1" applyFont="1" applyFill="1" applyBorder="1" applyAlignment="1" applyProtection="1">
      <alignment horizontal="center" vertical="center" wrapText="1" shrinkToFit="1"/>
      <protection locked="0"/>
    </xf>
    <xf numFmtId="0" fontId="12" fillId="12" borderId="15" xfId="0" applyFont="1" applyFill="1" applyBorder="1" applyAlignment="1">
      <alignment horizontal="center" wrapText="1"/>
    </xf>
    <xf numFmtId="0" fontId="12" fillId="12" borderId="18" xfId="0" applyFont="1" applyFill="1" applyBorder="1" applyAlignment="1">
      <alignment horizontal="center" wrapText="1"/>
    </xf>
    <xf numFmtId="0" fontId="11" fillId="7" borderId="13" xfId="0" applyFont="1" applyFill="1" applyBorder="1" applyAlignment="1" applyProtection="1">
      <alignment horizontal="left"/>
      <protection locked="0"/>
    </xf>
    <xf numFmtId="0" fontId="11" fillId="7" borderId="14" xfId="0" applyFont="1" applyFill="1" applyBorder="1" applyAlignment="1" applyProtection="1">
      <alignment horizontal="left"/>
      <protection locked="0"/>
    </xf>
    <xf numFmtId="0" fontId="4" fillId="3" borderId="1" xfId="0" applyFont="1" applyFill="1" applyBorder="1" applyAlignment="1">
      <alignment vertical="top" wrapText="1" readingOrder="1"/>
    </xf>
  </cellXfs>
  <cellStyles count="2">
    <cellStyle name="Normal" xfId="0" builtinId="0"/>
    <cellStyle name="Normal 2" xfId="1" xr:uid="{FCFBEFBC-07FB-4667-BD43-8311CADE580F}"/>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14688"/>
      <rgbColor rgb="00B0C4DE"/>
      <rgbColor rgb="00D3D3D3"/>
      <rgbColor rgb="00DCDCDC"/>
      <rgbColor rgb="00808080"/>
      <rgbColor rgb="00FF00FF"/>
      <rgbColor rgb="0000FFFF"/>
      <rgbColor rgb="00800000"/>
      <rgbColor rgb="00008000"/>
      <rgbColor rgb="00000080"/>
      <rgbColor rgb="00808000"/>
      <rgbColor rgb="00800080"/>
      <rgbColor rgb="00008080"/>
      <rgbColor rgb="00C0C0C0"/>
      <rgbColor rgb="00FFFF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99"/>
      <color rgb="FF003366"/>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237777</xdr:colOff>
      <xdr:row>0</xdr:row>
      <xdr:rowOff>142514</xdr:rowOff>
    </xdr:to>
    <xdr:pic>
      <xdr:nvPicPr>
        <xdr:cNvPr id="4" name="Picture 3">
          <a:extLst>
            <a:ext uri="{FF2B5EF4-FFF2-40B4-BE49-F238E27FC236}">
              <a16:creationId xmlns:a16="http://schemas.microsoft.com/office/drawing/2014/main" id="{F7991049-D099-497D-BCB2-F1DEE68E5A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39682" cy="144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inna.vordur.is/sites/02/Skjol/&#193;h&#230;ttust&#253;ring/SCR%20gjald&#254;ols&#250;treikningur/2020%20Solvency/2020%20YEARLY/VT/SolvencyTool-QRT%20LR%20S.19.01-2%20og%20PD%20191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E.01.01"/>
      <sheetName val="E.02.01"/>
      <sheetName val="E.03.01"/>
      <sheetName val="DataController"/>
      <sheetName val="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5">
          <cell r="B35" t="str">
            <v>Total</v>
          </cell>
        </row>
      </sheetData>
      <sheetData sheetId="35"/>
      <sheetData sheetId="36"/>
      <sheetData sheetId="37"/>
      <sheetData sheetId="38"/>
      <sheetData sheetId="39"/>
      <sheetData sheetId="40"/>
      <sheetData sheetId="41"/>
      <sheetData sheetId="42">
        <row r="6">
          <cell r="E6" t="str">
            <v>Development year</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C2" t="str">
            <v>Solvency II software, SolvencyTool</v>
          </cell>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row r="2852">
          <cell r="M2852" t="str">
            <v>Debts owed to credit institutions resident domestically</v>
          </cell>
          <cell r="N2852" t="str">
            <v>Gæld til kreditinstitutter i hjemlandet</v>
          </cell>
          <cell r="O2852" t="str">
            <v>Verbindlichkeiten gegenüber Kreditinstituten ansässig im Inland</v>
          </cell>
          <cell r="P2852" t="str">
            <v>Debts owed to credit institutions resident domestically</v>
          </cell>
          <cell r="Q2852" t="str">
            <v>Debts owed to credit institutions resident domestically</v>
          </cell>
          <cell r="R2852" t="str">
            <v>Debts owed to credit institutions resident domestically</v>
          </cell>
          <cell r="S2852" t="str">
            <v>Debts owed to credit institutions resident domestically</v>
          </cell>
          <cell r="T2852" t="str">
            <v>Debts owed to credit institutions resident domestically</v>
          </cell>
          <cell r="U2852" t="str">
            <v>Debts owed to credit institutions resident domestically</v>
          </cell>
          <cell r="V2852" t="str">
            <v>Debts owed to credit institutions resident domestically</v>
          </cell>
          <cell r="W2852" t="str">
            <v>Debts owed to credit institutions resident domestically</v>
          </cell>
          <cell r="X2852" t="str">
            <v>Debts owed to credit institutions resident domestically</v>
          </cell>
          <cell r="Y2852" t="str">
            <v>Debts owed to credit institutions resident domestically</v>
          </cell>
          <cell r="Z2852" t="str">
            <v>Debts owed to credit institutions resident domestically</v>
          </cell>
          <cell r="AA2852" t="str">
            <v>Debts owed to credit institutions resident domestically</v>
          </cell>
          <cell r="AB2852" t="str">
            <v>Debts owed to credit institutions resident domestically</v>
          </cell>
          <cell r="AC2852" t="str">
            <v>Debts owed to credit institutions resident domestically</v>
          </cell>
          <cell r="AD2852" t="str">
            <v>Debts owed to credit institutions resident domestically</v>
          </cell>
          <cell r="AE2852" t="str">
            <v>Debts owed to credit institutions resident domestically</v>
          </cell>
          <cell r="AF2852" t="str">
            <v>Debts owed to credit institutions resident domestically</v>
          </cell>
          <cell r="AG2852" t="str">
            <v>Debts owed to credit institutions resident domestically</v>
          </cell>
          <cell r="AH2852" t="str">
            <v>Debts owed to credit institutions resident domestically</v>
          </cell>
          <cell r="AI2852" t="str">
            <v>Debts owed to credit institutions resident domestically</v>
          </cell>
          <cell r="AJ2852" t="str">
            <v>Debts owed to credit institutions resident domestically</v>
          </cell>
          <cell r="AK2852" t="str">
            <v>Debts owed to credit institutions resident domestically</v>
          </cell>
        </row>
        <row r="2853">
          <cell r="M2853" t="str">
            <v>Debts owed to credit institutions resident in the euro area other than domestic</v>
          </cell>
          <cell r="N2853" t="str">
            <v>Gæld til kreditinstitutter fra andre dele af EU end i hjemlandet</v>
          </cell>
          <cell r="O2853" t="str">
            <v>Verbindlichkeiten gegenüber Kreditinstituten ansässig in der Euro-Zone außer im Inland</v>
          </cell>
          <cell r="P2853" t="str">
            <v>Debts owed to credit institutions resident in the euro area other than domestic</v>
          </cell>
          <cell r="Q2853" t="str">
            <v>Debts owed to credit institutions resident in the euro area other than domestic</v>
          </cell>
          <cell r="R2853" t="str">
            <v>Debts owed to credit institutions resident in the euro area other than domestic</v>
          </cell>
          <cell r="S2853" t="str">
            <v>Debts owed to credit institutions resident in the euro area other than domestic</v>
          </cell>
          <cell r="T2853" t="str">
            <v>Debts owed to credit institutions resident in the euro area other than domestic</v>
          </cell>
          <cell r="U2853" t="str">
            <v>Debts owed to credit institutions resident in the euro area other than domestic</v>
          </cell>
          <cell r="V2853" t="str">
            <v>Debts owed to credit institutions resident in the euro area other than domestic</v>
          </cell>
          <cell r="W2853" t="str">
            <v>Debts owed to credit institutions resident in the euro area other than domestic</v>
          </cell>
          <cell r="X2853" t="str">
            <v>Debts owed to credit institutions resident in the euro area other than domestic</v>
          </cell>
          <cell r="Y2853" t="str">
            <v>Debts owed to credit institutions resident in the euro area other than domestic</v>
          </cell>
          <cell r="Z2853" t="str">
            <v>Debts owed to credit institutions resident in the euro area other than domestic</v>
          </cell>
          <cell r="AA2853" t="str">
            <v>Debts owed to credit institutions resident in the euro area other than domestic</v>
          </cell>
          <cell r="AB2853" t="str">
            <v>Debts owed to credit institutions resident in the euro area other than domestic</v>
          </cell>
          <cell r="AC2853" t="str">
            <v>Debts owed to credit institutions resident in the euro area other than domestic</v>
          </cell>
          <cell r="AD2853" t="str">
            <v>Debts owed to credit institutions resident in the euro area other than domestic</v>
          </cell>
          <cell r="AE2853" t="str">
            <v>Debts owed to credit institutions resident in the euro area other than domestic</v>
          </cell>
          <cell r="AF2853" t="str">
            <v>Debts owed to credit institutions resident in the euro area other than domestic</v>
          </cell>
          <cell r="AG2853" t="str">
            <v>Debts owed to credit institutions resident in the euro area other than domestic</v>
          </cell>
          <cell r="AH2853" t="str">
            <v>Debts owed to credit institutions resident in the euro area other than domestic</v>
          </cell>
          <cell r="AI2853" t="str">
            <v>Debts owed to credit institutions resident in the euro area other than domestic</v>
          </cell>
          <cell r="AJ2853" t="str">
            <v>Debts owed to credit institutions resident in the euro area other than domestic</v>
          </cell>
          <cell r="AK2853" t="str">
            <v>Debts owed to credit institutions resident in the euro area other than domestic</v>
          </cell>
        </row>
        <row r="2854">
          <cell r="M2854" t="str">
            <v>Debts owed to credit institutions resident in rest of the world</v>
          </cell>
          <cell r="N2854" t="str">
            <v>Gæld til kreditinstitutter fra andre dele af verden</v>
          </cell>
          <cell r="O2854" t="str">
            <v>Verbindlichkeiten gegenüber Kreditinstituten ansässig im Rest der Welt</v>
          </cell>
          <cell r="P2854" t="str">
            <v>Debts owed to credit institutions resident in rest of the world</v>
          </cell>
          <cell r="Q2854" t="str">
            <v>Debts owed to credit institutions resident in rest of the world</v>
          </cell>
          <cell r="R2854" t="str">
            <v>Debts owed to credit institutions resident in rest of the world</v>
          </cell>
          <cell r="S2854" t="str">
            <v>Debts owed to credit institutions resident in rest of the world</v>
          </cell>
          <cell r="T2854" t="str">
            <v>Debts owed to credit institutions resident in rest of the world</v>
          </cell>
          <cell r="U2854" t="str">
            <v>Debts owed to credit institutions resident in rest of the world</v>
          </cell>
          <cell r="V2854" t="str">
            <v>Debts owed to credit institutions resident in rest of the world</v>
          </cell>
          <cell r="W2854" t="str">
            <v>Debts owed to credit institutions resident in rest of the world</v>
          </cell>
          <cell r="X2854" t="str">
            <v>Debts owed to credit institutions resident in rest of the world</v>
          </cell>
          <cell r="Y2854" t="str">
            <v>Debts owed to credit institutions resident in rest of the world</v>
          </cell>
          <cell r="Z2854" t="str">
            <v>Debts owed to credit institutions resident in rest of the world</v>
          </cell>
          <cell r="AA2854" t="str">
            <v>Debts owed to credit institutions resident in rest of the world</v>
          </cell>
          <cell r="AB2854" t="str">
            <v>Debts owed to credit institutions resident in rest of the world</v>
          </cell>
          <cell r="AC2854" t="str">
            <v>Debts owed to credit institutions resident in rest of the world</v>
          </cell>
          <cell r="AD2854" t="str">
            <v>Debts owed to credit institutions resident in rest of the world</v>
          </cell>
          <cell r="AE2854" t="str">
            <v>Debts owed to credit institutions resident in rest of the world</v>
          </cell>
          <cell r="AF2854" t="str">
            <v>Debts owed to credit institutions resident in rest of the world</v>
          </cell>
          <cell r="AG2854" t="str">
            <v>Debts owed to credit institutions resident in rest of the world</v>
          </cell>
          <cell r="AH2854" t="str">
            <v>Debts owed to credit institutions resident in rest of the world</v>
          </cell>
          <cell r="AI2854" t="str">
            <v>Debts owed to credit institutions resident in rest of the world</v>
          </cell>
          <cell r="AJ2854" t="str">
            <v>Debts owed to credit institutions resident in rest of the world</v>
          </cell>
          <cell r="AK2854" t="str">
            <v>Debts owed to credit institutions resident in rest of the world</v>
          </cell>
        </row>
        <row r="2855">
          <cell r="M2855" t="str">
            <v>Debts owed to non-credit institutions</v>
          </cell>
          <cell r="N2855" t="str">
            <v>Gæld til ikke-kreditinstitutter</v>
          </cell>
          <cell r="O2855" t="str">
            <v>Verbindlichkeiten gegenüber Institutionen außer Kreditinstituten</v>
          </cell>
          <cell r="P2855" t="str">
            <v>Debts owed to non-credit institutions</v>
          </cell>
          <cell r="Q2855" t="str">
            <v>Debts owed to non-credit institutions</v>
          </cell>
          <cell r="R2855" t="str">
            <v>Debts owed to non-credit institutions</v>
          </cell>
          <cell r="S2855" t="str">
            <v>Debts owed to non-credit institutions</v>
          </cell>
          <cell r="T2855" t="str">
            <v>Debts owed to non-credit institutions</v>
          </cell>
          <cell r="U2855" t="str">
            <v>Debts owed to non-credit institutions</v>
          </cell>
          <cell r="V2855" t="str">
            <v>Debts owed to non-credit institutions</v>
          </cell>
          <cell r="W2855" t="str">
            <v>Debts owed to non-credit institutions</v>
          </cell>
          <cell r="X2855" t="str">
            <v>Debts owed to non-credit institutions</v>
          </cell>
          <cell r="Y2855" t="str">
            <v>Debts owed to non-credit institutions</v>
          </cell>
          <cell r="Z2855" t="str">
            <v>Debts owed to non-credit institutions</v>
          </cell>
          <cell r="AA2855" t="str">
            <v>Debts owed to non-credit institutions</v>
          </cell>
          <cell r="AB2855" t="str">
            <v>Debts owed to non-credit institutions</v>
          </cell>
          <cell r="AC2855" t="str">
            <v>Debts owed to non-credit institutions</v>
          </cell>
          <cell r="AD2855" t="str">
            <v>Debts owed to non-credit institutions</v>
          </cell>
          <cell r="AE2855" t="str">
            <v>Debts owed to non-credit institutions</v>
          </cell>
          <cell r="AF2855" t="str">
            <v>Debts owed to non-credit institutions</v>
          </cell>
          <cell r="AG2855" t="str">
            <v>Debts owed to non-credit institutions</v>
          </cell>
          <cell r="AH2855" t="str">
            <v>Debts owed to non-credit institutions</v>
          </cell>
          <cell r="AI2855" t="str">
            <v>Debts owed to non-credit institutions</v>
          </cell>
          <cell r="AJ2855" t="str">
            <v>Debts owed to non-credit institutions</v>
          </cell>
          <cell r="AK2855" t="str">
            <v>Debts owed to non-credit institutions</v>
          </cell>
        </row>
        <row r="2856">
          <cell r="M2856" t="str">
            <v>Debts owed to non-credit institutions resident domestically</v>
          </cell>
          <cell r="N2856" t="str">
            <v>Gæld til ikke-kreditinstitutter i hjemlandet</v>
          </cell>
          <cell r="O2856" t="str">
            <v>Verbindlichkeiten gegenüber Instituten ansässig im Inland außer Kreditinstituten</v>
          </cell>
          <cell r="P2856" t="str">
            <v>Debts owed to non-credit institutions resident domestically</v>
          </cell>
          <cell r="Q2856" t="str">
            <v>Debts owed to non-credit institutions resident domestically</v>
          </cell>
          <cell r="R2856" t="str">
            <v>Debts owed to non-credit institutions resident domestically</v>
          </cell>
          <cell r="S2856" t="str">
            <v>Debts owed to non-credit institutions resident domestically</v>
          </cell>
          <cell r="T2856" t="str">
            <v>Debts owed to non-credit institutions resident domestically</v>
          </cell>
          <cell r="U2856" t="str">
            <v>Debts owed to non-credit institutions resident domestically</v>
          </cell>
          <cell r="V2856" t="str">
            <v>Debts owed to non-credit institutions resident domestically</v>
          </cell>
          <cell r="W2856" t="str">
            <v>Debts owed to non-credit institutions resident domestically</v>
          </cell>
          <cell r="X2856" t="str">
            <v>Debts owed to non-credit institutions resident domestically</v>
          </cell>
          <cell r="Y2856" t="str">
            <v>Debts owed to non-credit institutions resident domestically</v>
          </cell>
          <cell r="Z2856" t="str">
            <v>Debts owed to non-credit institutions resident domestically</v>
          </cell>
          <cell r="AA2856" t="str">
            <v>Debts owed to non-credit institutions resident domestically</v>
          </cell>
          <cell r="AB2856" t="str">
            <v>Debts owed to non-credit institutions resident domestically</v>
          </cell>
          <cell r="AC2856" t="str">
            <v>Debts owed to non-credit institutions resident domestically</v>
          </cell>
          <cell r="AD2856" t="str">
            <v>Debts owed to non-credit institutions resident domestically</v>
          </cell>
          <cell r="AE2856" t="str">
            <v>Debts owed to non-credit institutions resident domestically</v>
          </cell>
          <cell r="AF2856" t="str">
            <v>Debts owed to non-credit institutions resident domestically</v>
          </cell>
          <cell r="AG2856" t="str">
            <v>Debts owed to non-credit institutions resident domestically</v>
          </cell>
          <cell r="AH2856" t="str">
            <v>Debts owed to non-credit institutions resident domestically</v>
          </cell>
          <cell r="AI2856" t="str">
            <v>Debts owed to non-credit institutions resident domestically</v>
          </cell>
          <cell r="AJ2856" t="str">
            <v>Debts owed to non-credit institutions resident domestically</v>
          </cell>
          <cell r="AK2856" t="str">
            <v>Debts owed to non-credit institutions resident domestically</v>
          </cell>
        </row>
        <row r="2857">
          <cell r="M2857" t="str">
            <v>Debts owed to non-credit institutions resident in the euro area other than domestic</v>
          </cell>
          <cell r="N2857" t="str">
            <v>Gæld til ikke-kreditinstitutter fra andre dele af EU end i hjemlandet</v>
          </cell>
          <cell r="O2857" t="str">
            <v>Verbindlichkeiten gegenüber Instituten ansässig in der Euro-Zone außer im Inland außer Kreditinstituten</v>
          </cell>
          <cell r="P2857" t="str">
            <v>Debts owed to non-credit institutions resident in the euro area other than domestic</v>
          </cell>
          <cell r="Q2857" t="str">
            <v>Debts owed to non-credit institutions resident in the euro area other than domestic</v>
          </cell>
          <cell r="R2857" t="str">
            <v>Debts owed to non-credit institutions resident in the euro area other than domestic</v>
          </cell>
          <cell r="S2857" t="str">
            <v>Debts owed to non-credit institutions resident in the euro area other than domestic</v>
          </cell>
          <cell r="T2857" t="str">
            <v>Debts owed to non-credit institutions resident in the euro area other than domestic</v>
          </cell>
          <cell r="U2857" t="str">
            <v>Debts owed to non-credit institutions resident in the euro area other than domestic</v>
          </cell>
          <cell r="V2857" t="str">
            <v>Debts owed to non-credit institutions resident in the euro area other than domestic</v>
          </cell>
          <cell r="W2857" t="str">
            <v>Debts owed to non-credit institutions resident in the euro area other than domestic</v>
          </cell>
          <cell r="X2857" t="str">
            <v>Debts owed to non-credit institutions resident in the euro area other than domestic</v>
          </cell>
          <cell r="Y2857" t="str">
            <v>Debts owed to non-credit institutions resident in the euro area other than domestic</v>
          </cell>
          <cell r="Z2857" t="str">
            <v>Debts owed to non-credit institutions resident in the euro area other than domestic</v>
          </cell>
          <cell r="AA2857" t="str">
            <v>Debts owed to non-credit institutions resident in the euro area other than domestic</v>
          </cell>
          <cell r="AB2857" t="str">
            <v>Debts owed to non-credit institutions resident in the euro area other than domestic</v>
          </cell>
          <cell r="AC2857" t="str">
            <v>Debts owed to non-credit institutions resident in the euro area other than domestic</v>
          </cell>
          <cell r="AD2857" t="str">
            <v>Debts owed to non-credit institutions resident in the euro area other than domestic</v>
          </cell>
          <cell r="AE2857" t="str">
            <v>Debts owed to non-credit institutions resident in the euro area other than domestic</v>
          </cell>
          <cell r="AF2857" t="str">
            <v>Debts owed to non-credit institutions resident in the euro area other than domestic</v>
          </cell>
          <cell r="AG2857" t="str">
            <v>Debts owed to non-credit institutions resident in the euro area other than domestic</v>
          </cell>
          <cell r="AH2857" t="str">
            <v>Debts owed to non-credit institutions resident in the euro area other than domestic</v>
          </cell>
          <cell r="AI2857" t="str">
            <v>Debts owed to non-credit institutions resident in the euro area other than domestic</v>
          </cell>
          <cell r="AJ2857" t="str">
            <v>Debts owed to non-credit institutions resident in the euro area other than domestic</v>
          </cell>
          <cell r="AK2857" t="str">
            <v>Debts owed to non-credit institutions resident in the euro area other than domestic</v>
          </cell>
        </row>
        <row r="2858">
          <cell r="M2858" t="str">
            <v>Debts owed to non-credit institutions resident in rest of the world</v>
          </cell>
          <cell r="N2858" t="str">
            <v>Gæld til ikke-kreditinstitutter fra andre dele af verden</v>
          </cell>
          <cell r="O2858" t="str">
            <v>Verbindlichkeiten gegenüber Instituten ansässig im Rest der Welt außer Kreditinstituten</v>
          </cell>
          <cell r="P2858" t="str">
            <v>Debts owed to non-credit institutions resident in rest of the world</v>
          </cell>
          <cell r="Q2858" t="str">
            <v>Debts owed to non-credit institutions resident in rest of the world</v>
          </cell>
          <cell r="R2858" t="str">
            <v>Debts owed to non-credit institutions resident in rest of the world</v>
          </cell>
          <cell r="S2858" t="str">
            <v>Debts owed to non-credit institutions resident in rest of the world</v>
          </cell>
          <cell r="T2858" t="str">
            <v>Debts owed to non-credit institutions resident in rest of the world</v>
          </cell>
          <cell r="U2858" t="str">
            <v>Debts owed to non-credit institutions resident in rest of the world</v>
          </cell>
          <cell r="V2858" t="str">
            <v>Debts owed to non-credit institutions resident in rest of the world</v>
          </cell>
          <cell r="W2858" t="str">
            <v>Debts owed to non-credit institutions resident in rest of the world</v>
          </cell>
          <cell r="X2858" t="str">
            <v>Debts owed to non-credit institutions resident in rest of the world</v>
          </cell>
          <cell r="Y2858" t="str">
            <v>Debts owed to non-credit institutions resident in rest of the world</v>
          </cell>
          <cell r="Z2858" t="str">
            <v>Debts owed to non-credit institutions resident in rest of the world</v>
          </cell>
          <cell r="AA2858" t="str">
            <v>Debts owed to non-credit institutions resident in rest of the world</v>
          </cell>
          <cell r="AB2858" t="str">
            <v>Debts owed to non-credit institutions resident in rest of the world</v>
          </cell>
          <cell r="AC2858" t="str">
            <v>Debts owed to non-credit institutions resident in rest of the world</v>
          </cell>
          <cell r="AD2858" t="str">
            <v>Debts owed to non-credit institutions resident in rest of the world</v>
          </cell>
          <cell r="AE2858" t="str">
            <v>Debts owed to non-credit institutions resident in rest of the world</v>
          </cell>
          <cell r="AF2858" t="str">
            <v>Debts owed to non-credit institutions resident in rest of the world</v>
          </cell>
          <cell r="AG2858" t="str">
            <v>Debts owed to non-credit institutions resident in rest of the world</v>
          </cell>
          <cell r="AH2858" t="str">
            <v>Debts owed to non-credit institutions resident in rest of the world</v>
          </cell>
          <cell r="AI2858" t="str">
            <v>Debts owed to non-credit institutions resident in rest of the world</v>
          </cell>
          <cell r="AJ2858" t="str">
            <v>Debts owed to non-credit institutions resident in rest of the world</v>
          </cell>
          <cell r="AK2858" t="str">
            <v>Debts owed to non-credit institutions resident in rest of the world</v>
          </cell>
        </row>
        <row r="2859">
          <cell r="M2859" t="str">
            <v>Other financial liabilities (debt securities issued)</v>
          </cell>
          <cell r="N2859" t="str">
            <v>Andre financielle forpligtelser (udstedte gældspapirer)</v>
          </cell>
          <cell r="O2859" t="str">
            <v>Sonstige finanzielle Verbindlichkeiten (ausgegebene Schuldverschreibungen)</v>
          </cell>
          <cell r="P2859" t="str">
            <v>Other financial liabilities (debt securities issued)</v>
          </cell>
          <cell r="Q2859" t="str">
            <v>Other financial liabilities (debt securities issued)</v>
          </cell>
          <cell r="R2859" t="str">
            <v>Other financial liabilities (debt securities issued)</v>
          </cell>
          <cell r="S2859" t="str">
            <v>Other financial liabilities (debt securities issued)</v>
          </cell>
          <cell r="T2859" t="str">
            <v>Other financial liabilities (debt securities issued)</v>
          </cell>
          <cell r="U2859" t="str">
            <v>Other financial liabilities (debt securities issued)</v>
          </cell>
          <cell r="V2859" t="str">
            <v>Other financial liabilities (debt securities issued)</v>
          </cell>
          <cell r="W2859" t="str">
            <v>Other financial liabilities (debt securities issued)</v>
          </cell>
          <cell r="X2859" t="str">
            <v>Other financial liabilities (debt securities issued)</v>
          </cell>
          <cell r="Y2859" t="str">
            <v>Other financial liabilities (debt securities issued)</v>
          </cell>
          <cell r="Z2859" t="str">
            <v>Other financial liabilities (debt securities issued)</v>
          </cell>
          <cell r="AA2859" t="str">
            <v>Other financial liabilities (debt securities issued)</v>
          </cell>
          <cell r="AB2859" t="str">
            <v>Other financial liabilities (debt securities issued)</v>
          </cell>
          <cell r="AC2859" t="str">
            <v>Other financial liabilities (debt securities issued)</v>
          </cell>
          <cell r="AD2859" t="str">
            <v>Other financial liabilities (debt securities issued)</v>
          </cell>
          <cell r="AE2859" t="str">
            <v>Other financial liabilities (debt securities issued)</v>
          </cell>
          <cell r="AF2859" t="str">
            <v>Other financial liabilities (debt securities issued)</v>
          </cell>
          <cell r="AG2859" t="str">
            <v>Other financial liabilities (debt securities issued)</v>
          </cell>
          <cell r="AH2859" t="str">
            <v>Other financial liabilities (debt securities issued)</v>
          </cell>
          <cell r="AI2859" t="str">
            <v>Other financial liabilities (debt securities issued)</v>
          </cell>
          <cell r="AJ2859" t="str">
            <v>Other financial liabilities (debt securities issued)</v>
          </cell>
          <cell r="AK2859" t="str">
            <v>Other financial liabilities (debt securities issued)</v>
          </cell>
        </row>
        <row r="2860">
          <cell r="M2860" t="str">
            <v>Loss absorbing capacity (‘LAC’) of Technical Provisions (negative amount)</v>
          </cell>
          <cell r="N2860" t="str">
            <v>Forsikringsmæssige hensættelsers tabsabsorberende evne (negativt beløb)</v>
          </cell>
          <cell r="O2860" t="str">
            <v>Verlustausgleichsfähigkeit der versicherungstechnischen Rückstellungen (negativer Betrag)</v>
          </cell>
          <cell r="P2860" t="str">
            <v>Capacité d'absorption des pertes des provisions techniques (montant négatif)</v>
          </cell>
          <cell r="Q2860" t="str">
            <v>capacidad de absorción de pérdidas de las provisiones técnicas (importe negativo);</v>
          </cell>
          <cell r="R2860" t="str">
            <v>Capacidade de absorção de perdas («LAC») das Provisões Técnicas (montante negativo)</v>
          </cell>
          <cell r="S2860" t="str">
            <v>Verliescompensatievermogen van technische voorzieningen (negatief bedrag)</v>
          </cell>
          <cell r="T2860" t="str">
            <v>Förlusttäckningskapacitet hos försäkringstekniska avsättningar (negativt belopp)</v>
          </cell>
          <cell r="U2860" t="str">
            <v>capacità di assorbimento di perdite (LAC) delle riserve tecniche (importo negativo)</v>
          </cell>
          <cell r="V2860" t="str">
            <v>Loss absorbing capacity (‘LAC’) of Technical Provisions (negative amount)</v>
          </cell>
          <cell r="W2860" t="str">
            <v>Schopnost technických rezerv absorbovat ztráty (záporná částka)</v>
          </cell>
          <cell r="X2860" t="str">
            <v>Loss absorbing capacity (‘LAC’) of Technical Provisions (negative amount)</v>
          </cell>
          <cell r="Y2860" t="str">
            <v>Tehniliste eraldiste kahjumi katmise võime (negatiivne summa)</v>
          </cell>
          <cell r="Z2860" t="str">
            <v>Vakuutustekniseen vastuuvelkaan liittyvä tappioiden vaimennusvaikutus (negatiivinen määrä)</v>
          </cell>
          <cell r="AA2860" t="str">
            <v>Sposobnost tehničkih pričuva da pokriju gubitke (negativni iznos)</v>
          </cell>
          <cell r="AB2860" t="str">
            <v>Loss absorbing capacity (‘LAC’) of Technical Provisions (negative amount)</v>
          </cell>
          <cell r="AC2860" t="str">
            <v>galimybė padengti nuostolius (LAC) techniniais atidėjiniais (neigiama suma);</v>
          </cell>
          <cell r="AD2860" t="str">
            <v>Tehnisko rezervju zaudējumu segšanas spēja (negatīva summa)</v>
          </cell>
          <cell r="AE2860" t="str">
            <v>Kapaċità ta' assorbiment tat-telf (“LAC”) tal-Provvedimenti tekniċi (ammont negattiv)</v>
          </cell>
          <cell r="AF2860" t="str">
            <v>Loss absorbing capacity (‘LAC’) of Technical Provisions (negative amount)</v>
          </cell>
          <cell r="AG2860" t="str">
            <v>Capacitatea de absorbție a pierderilor a rezervelor tehnice (valoare negativă)</v>
          </cell>
          <cell r="AH2860" t="str">
            <v>kapacita technických rezerv absorbovať straty (záporná suma)</v>
          </cell>
          <cell r="AI2860" t="str">
            <v>Forsikringsmæssige hensættelsers tabsabsorberende evne (negativt beløb)</v>
          </cell>
          <cell r="AJ2860" t="str">
            <v>Absorpcijske kapacitete zavarovalno-tehničnih rezervacij (negativna vrednost)</v>
          </cell>
          <cell r="AK2860" t="str">
            <v>Loss absorbing capacity (‘LAC’) of Technical Provisions (negative amount)</v>
          </cell>
        </row>
        <row r="2861">
          <cell r="M2861" t="str">
            <v>Risk-adjusted collateral</v>
          </cell>
          <cell r="N2861" t="str">
            <v>Risk-adjusted collateral</v>
          </cell>
          <cell r="O2861" t="str">
            <v>Risikoadjustierte Sicherheit</v>
          </cell>
          <cell r="P2861" t="str">
            <v>Risk-adjusted collateral</v>
          </cell>
          <cell r="Q2861" t="str">
            <v>Risk-adjusted collateral</v>
          </cell>
          <cell r="R2861" t="str">
            <v>Risk-adjusted collateral</v>
          </cell>
          <cell r="S2861" t="str">
            <v>Risk-adjusted collateral</v>
          </cell>
          <cell r="T2861" t="str">
            <v>Risk-adjusted collateral</v>
          </cell>
          <cell r="U2861" t="str">
            <v>Risk-adjusted collateral</v>
          </cell>
          <cell r="V2861" t="str">
            <v>Risk-adjusted collateral</v>
          </cell>
          <cell r="W2861" t="str">
            <v>Risk-adjusted collateral</v>
          </cell>
          <cell r="X2861" t="str">
            <v>Risk-adjusted collateral</v>
          </cell>
          <cell r="Y2861" t="str">
            <v>Risk-adjusted collateral</v>
          </cell>
          <cell r="Z2861" t="str">
            <v>Risk-adjusted collateral</v>
          </cell>
          <cell r="AA2861" t="str">
            <v>Risk-adjusted collateral</v>
          </cell>
          <cell r="AB2861" t="str">
            <v>Risk-adjusted collateral</v>
          </cell>
          <cell r="AC2861" t="str">
            <v>Risk-adjusted collateral</v>
          </cell>
          <cell r="AD2861" t="str">
            <v>Risk-adjusted collateral</v>
          </cell>
          <cell r="AE2861" t="str">
            <v>Risk-adjusted collateral</v>
          </cell>
          <cell r="AF2861" t="str">
            <v>Risk-adjusted collateral</v>
          </cell>
          <cell r="AG2861" t="str">
            <v>Risk-adjusted collateral</v>
          </cell>
          <cell r="AH2861" t="str">
            <v>Risk-adjusted collateral</v>
          </cell>
          <cell r="AI2861" t="str">
            <v>Risk-adjusted collateral</v>
          </cell>
          <cell r="AJ2861" t="str">
            <v>Risk-adjusted collateral</v>
          </cell>
          <cell r="AK2861" t="str">
            <v>Risk-adjusted collateral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4"/>
  <sheetViews>
    <sheetView showGridLines="0" topLeftCell="A73" workbookViewId="0">
      <selection activeCell="A94" sqref="A94"/>
    </sheetView>
  </sheetViews>
  <sheetFormatPr defaultRowHeight="14.5" x14ac:dyDescent="0.35"/>
  <cols>
    <col min="1" max="1" width="54" customWidth="1"/>
    <col min="2" max="2" width="8.1796875" customWidth="1"/>
    <col min="3" max="3" width="21.54296875" customWidth="1"/>
  </cols>
  <sheetData>
    <row r="1" spans="1:3" x14ac:dyDescent="0.35">
      <c r="A1" s="1" t="s">
        <v>0</v>
      </c>
      <c r="B1" s="1" t="s">
        <v>1</v>
      </c>
      <c r="C1" s="65" t="s">
        <v>2</v>
      </c>
    </row>
    <row r="2" spans="1:3" ht="23.5" customHeight="1" x14ac:dyDescent="0.35">
      <c r="A2" s="68" t="s">
        <v>3</v>
      </c>
      <c r="B2" s="1" t="s">
        <v>1</v>
      </c>
      <c r="C2" s="43" t="s">
        <v>1</v>
      </c>
    </row>
    <row r="3" spans="1:3" x14ac:dyDescent="0.35">
      <c r="A3" s="44" t="s">
        <v>4</v>
      </c>
      <c r="B3" s="44" t="s">
        <v>1</v>
      </c>
      <c r="C3" s="44" t="s">
        <v>1</v>
      </c>
    </row>
    <row r="4" spans="1:3" x14ac:dyDescent="0.35">
      <c r="A4" s="2" t="s">
        <v>5</v>
      </c>
      <c r="B4" s="2" t="s">
        <v>1</v>
      </c>
      <c r="C4" s="2" t="s">
        <v>6</v>
      </c>
    </row>
    <row r="5" spans="1:3" x14ac:dyDescent="0.35">
      <c r="A5" s="3" t="s">
        <v>1</v>
      </c>
      <c r="B5" s="4" t="s">
        <v>1</v>
      </c>
      <c r="C5" s="5" t="s">
        <v>7</v>
      </c>
    </row>
    <row r="6" spans="1:3" x14ac:dyDescent="0.35">
      <c r="A6" s="3" t="s">
        <v>8</v>
      </c>
      <c r="B6" s="4" t="s">
        <v>9</v>
      </c>
      <c r="C6" s="6"/>
    </row>
    <row r="7" spans="1:3" x14ac:dyDescent="0.35">
      <c r="A7" s="3" t="s">
        <v>10</v>
      </c>
      <c r="B7" s="4" t="s">
        <v>11</v>
      </c>
      <c r="C7" s="6"/>
    </row>
    <row r="8" spans="1:3" x14ac:dyDescent="0.35">
      <c r="A8" s="3" t="s">
        <v>12</v>
      </c>
      <c r="B8" s="4" t="s">
        <v>13</v>
      </c>
      <c r="C8" s="7">
        <v>0</v>
      </c>
    </row>
    <row r="9" spans="1:3" x14ac:dyDescent="0.35">
      <c r="A9" s="3" t="s">
        <v>14</v>
      </c>
      <c r="B9" s="4" t="s">
        <v>15</v>
      </c>
      <c r="C9" s="7">
        <v>303104.77899999998</v>
      </c>
    </row>
    <row r="10" spans="1:3" x14ac:dyDescent="0.35">
      <c r="A10" s="3" t="s">
        <v>16</v>
      </c>
      <c r="B10" s="4" t="s">
        <v>17</v>
      </c>
      <c r="C10" s="7">
        <v>0</v>
      </c>
    </row>
    <row r="11" spans="1:3" x14ac:dyDescent="0.35">
      <c r="A11" s="3" t="s">
        <v>18</v>
      </c>
      <c r="B11" s="4" t="s">
        <v>19</v>
      </c>
      <c r="C11" s="7">
        <v>364748.00900000002</v>
      </c>
    </row>
    <row r="12" spans="1:3" x14ac:dyDescent="0.35">
      <c r="A12" s="3" t="s">
        <v>20</v>
      </c>
      <c r="B12" s="4" t="s">
        <v>21</v>
      </c>
      <c r="C12" s="7">
        <v>20242972.14099</v>
      </c>
    </row>
    <row r="13" spans="1:3" x14ac:dyDescent="0.35">
      <c r="A13" s="8" t="s">
        <v>22</v>
      </c>
      <c r="B13" s="4" t="s">
        <v>23</v>
      </c>
      <c r="C13" s="7">
        <v>0</v>
      </c>
    </row>
    <row r="14" spans="1:3" x14ac:dyDescent="0.35">
      <c r="A14" s="8" t="s">
        <v>24</v>
      </c>
      <c r="B14" s="4" t="s">
        <v>25</v>
      </c>
      <c r="C14" s="7">
        <v>2395533.7489999998</v>
      </c>
    </row>
    <row r="15" spans="1:3" x14ac:dyDescent="0.35">
      <c r="A15" s="8" t="s">
        <v>26</v>
      </c>
      <c r="B15" s="4" t="s">
        <v>27</v>
      </c>
      <c r="C15" s="7">
        <v>2291842.56605</v>
      </c>
    </row>
    <row r="16" spans="1:3" x14ac:dyDescent="0.35">
      <c r="A16" s="9" t="s">
        <v>28</v>
      </c>
      <c r="B16" s="4" t="s">
        <v>29</v>
      </c>
      <c r="C16" s="7">
        <v>2198840.81605</v>
      </c>
    </row>
    <row r="17" spans="1:3" x14ac:dyDescent="0.35">
      <c r="A17" s="9" t="s">
        <v>30</v>
      </c>
      <c r="B17" s="4" t="s">
        <v>31</v>
      </c>
      <c r="C17" s="7">
        <v>93001.75</v>
      </c>
    </row>
    <row r="18" spans="1:3" x14ac:dyDescent="0.35">
      <c r="A18" s="8" t="s">
        <v>32</v>
      </c>
      <c r="B18" s="4" t="s">
        <v>33</v>
      </c>
      <c r="C18" s="7">
        <v>11671588.8412</v>
      </c>
    </row>
    <row r="19" spans="1:3" x14ac:dyDescent="0.35">
      <c r="A19" s="9" t="s">
        <v>34</v>
      </c>
      <c r="B19" s="4" t="s">
        <v>35</v>
      </c>
      <c r="C19" s="7">
        <v>6119559.5420000004</v>
      </c>
    </row>
    <row r="20" spans="1:3" x14ac:dyDescent="0.35">
      <c r="A20" s="9" t="s">
        <v>36</v>
      </c>
      <c r="B20" s="4" t="s">
        <v>37</v>
      </c>
      <c r="C20" s="7">
        <v>5552029.2992000002</v>
      </c>
    </row>
    <row r="21" spans="1:3" x14ac:dyDescent="0.35">
      <c r="A21" s="9" t="s">
        <v>38</v>
      </c>
      <c r="B21" s="4" t="s">
        <v>39</v>
      </c>
      <c r="C21" s="7">
        <v>0</v>
      </c>
    </row>
    <row r="22" spans="1:3" x14ac:dyDescent="0.35">
      <c r="A22" s="9" t="s">
        <v>40</v>
      </c>
      <c r="B22" s="4" t="s">
        <v>41</v>
      </c>
      <c r="C22" s="7">
        <v>0</v>
      </c>
    </row>
    <row r="23" spans="1:3" x14ac:dyDescent="0.35">
      <c r="A23" s="8" t="s">
        <v>42</v>
      </c>
      <c r="B23" s="4" t="s">
        <v>43</v>
      </c>
      <c r="C23" s="7">
        <v>3884006.9847400002</v>
      </c>
    </row>
    <row r="24" spans="1:3" x14ac:dyDescent="0.35">
      <c r="A24" s="8" t="s">
        <v>44</v>
      </c>
      <c r="B24" s="4" t="s">
        <v>45</v>
      </c>
      <c r="C24" s="7">
        <v>0</v>
      </c>
    </row>
    <row r="25" spans="1:3" x14ac:dyDescent="0.35">
      <c r="A25" s="8" t="s">
        <v>46</v>
      </c>
      <c r="B25" s="4" t="s">
        <v>47</v>
      </c>
      <c r="C25" s="7">
        <v>0</v>
      </c>
    </row>
    <row r="26" spans="1:3" x14ac:dyDescent="0.35">
      <c r="A26" s="8" t="s">
        <v>48</v>
      </c>
      <c r="B26" s="4" t="s">
        <v>49</v>
      </c>
      <c r="C26" s="7">
        <v>0</v>
      </c>
    </row>
    <row r="27" spans="1:3" x14ac:dyDescent="0.35">
      <c r="A27" s="3" t="s">
        <v>50</v>
      </c>
      <c r="B27" s="4" t="s">
        <v>51</v>
      </c>
      <c r="C27" s="7">
        <v>0</v>
      </c>
    </row>
    <row r="28" spans="1:3" x14ac:dyDescent="0.35">
      <c r="A28" s="3" t="s">
        <v>52</v>
      </c>
      <c r="B28" s="4" t="s">
        <v>53</v>
      </c>
      <c r="C28" s="7">
        <v>325367.20600000001</v>
      </c>
    </row>
    <row r="29" spans="1:3" x14ac:dyDescent="0.35">
      <c r="A29" s="8" t="s">
        <v>54</v>
      </c>
      <c r="B29" s="4" t="s">
        <v>55</v>
      </c>
      <c r="C29" s="7">
        <v>0</v>
      </c>
    </row>
    <row r="30" spans="1:3" x14ac:dyDescent="0.35">
      <c r="A30" s="8" t="s">
        <v>56</v>
      </c>
      <c r="B30" s="4" t="s">
        <v>57</v>
      </c>
      <c r="C30" s="7">
        <v>0</v>
      </c>
    </row>
    <row r="31" spans="1:3" x14ac:dyDescent="0.35">
      <c r="A31" s="8" t="s">
        <v>58</v>
      </c>
      <c r="B31" s="4" t="s">
        <v>59</v>
      </c>
      <c r="C31" s="7">
        <v>325367.20600000001</v>
      </c>
    </row>
    <row r="32" spans="1:3" x14ac:dyDescent="0.35">
      <c r="A32" s="3" t="s">
        <v>60</v>
      </c>
      <c r="B32" s="4" t="s">
        <v>61</v>
      </c>
      <c r="C32" s="7">
        <v>67288.267000000007</v>
      </c>
    </row>
    <row r="33" spans="1:3" x14ac:dyDescent="0.35">
      <c r="A33" s="8" t="s">
        <v>62</v>
      </c>
      <c r="B33" s="4" t="s">
        <v>63</v>
      </c>
      <c r="C33" s="7">
        <v>67288.267000000007</v>
      </c>
    </row>
    <row r="34" spans="1:3" x14ac:dyDescent="0.35">
      <c r="A34" s="9" t="s">
        <v>64</v>
      </c>
      <c r="B34" s="4" t="s">
        <v>65</v>
      </c>
      <c r="C34" s="7">
        <v>32200</v>
      </c>
    </row>
    <row r="35" spans="1:3" x14ac:dyDescent="0.35">
      <c r="A35" s="9" t="s">
        <v>66</v>
      </c>
      <c r="B35" s="4" t="s">
        <v>67</v>
      </c>
      <c r="C35" s="7">
        <v>35088.267</v>
      </c>
    </row>
    <row r="36" spans="1:3" x14ac:dyDescent="0.35">
      <c r="A36" s="8" t="s">
        <v>68</v>
      </c>
      <c r="B36" s="4" t="s">
        <v>69</v>
      </c>
      <c r="C36" s="7">
        <v>0</v>
      </c>
    </row>
    <row r="37" spans="1:3" x14ac:dyDescent="0.35">
      <c r="A37" s="9" t="s">
        <v>70</v>
      </c>
      <c r="B37" s="4" t="s">
        <v>71</v>
      </c>
      <c r="C37" s="7">
        <v>0</v>
      </c>
    </row>
    <row r="38" spans="1:3" x14ac:dyDescent="0.35">
      <c r="A38" s="9" t="s">
        <v>72</v>
      </c>
      <c r="B38" s="4" t="s">
        <v>73</v>
      </c>
      <c r="C38" s="7">
        <v>0</v>
      </c>
    </row>
    <row r="39" spans="1:3" x14ac:dyDescent="0.35">
      <c r="A39" s="8" t="s">
        <v>74</v>
      </c>
      <c r="B39" s="4" t="s">
        <v>75</v>
      </c>
      <c r="C39" s="7">
        <v>0</v>
      </c>
    </row>
    <row r="40" spans="1:3" x14ac:dyDescent="0.35">
      <c r="A40" s="3" t="s">
        <v>76</v>
      </c>
      <c r="B40" s="4" t="s">
        <v>77</v>
      </c>
      <c r="C40" s="7">
        <v>0</v>
      </c>
    </row>
    <row r="41" spans="1:3" x14ac:dyDescent="0.35">
      <c r="A41" s="3" t="s">
        <v>78</v>
      </c>
      <c r="B41" s="4" t="s">
        <v>79</v>
      </c>
      <c r="C41" s="7">
        <v>2558876.8590000002</v>
      </c>
    </row>
    <row r="42" spans="1:3" x14ac:dyDescent="0.35">
      <c r="A42" s="3" t="s">
        <v>80</v>
      </c>
      <c r="B42" s="4" t="s">
        <v>81</v>
      </c>
      <c r="C42" s="7">
        <v>0</v>
      </c>
    </row>
    <row r="43" spans="1:3" x14ac:dyDescent="0.35">
      <c r="A43" s="3" t="s">
        <v>82</v>
      </c>
      <c r="B43" s="4" t="s">
        <v>83</v>
      </c>
      <c r="C43" s="7">
        <v>152132.36199999999</v>
      </c>
    </row>
    <row r="44" spans="1:3" x14ac:dyDescent="0.35">
      <c r="A44" s="3" t="s">
        <v>84</v>
      </c>
      <c r="B44" s="4" t="s">
        <v>85</v>
      </c>
      <c r="C44" s="7">
        <v>0</v>
      </c>
    </row>
    <row r="45" spans="1:3" ht="20" x14ac:dyDescent="0.35">
      <c r="A45" s="3" t="s">
        <v>86</v>
      </c>
      <c r="B45" s="4" t="s">
        <v>87</v>
      </c>
      <c r="C45" s="7">
        <v>0</v>
      </c>
    </row>
    <row r="46" spans="1:3" x14ac:dyDescent="0.35">
      <c r="A46" s="3" t="s">
        <v>88</v>
      </c>
      <c r="B46" s="4" t="s">
        <v>89</v>
      </c>
      <c r="C46" s="7">
        <v>292483.96500000003</v>
      </c>
    </row>
    <row r="47" spans="1:3" x14ac:dyDescent="0.35">
      <c r="A47" s="3" t="s">
        <v>90</v>
      </c>
      <c r="B47" s="4" t="s">
        <v>91</v>
      </c>
      <c r="C47" s="7">
        <v>0</v>
      </c>
    </row>
    <row r="48" spans="1:3" x14ac:dyDescent="0.35">
      <c r="A48" s="10" t="s">
        <v>92</v>
      </c>
      <c r="B48" s="4" t="s">
        <v>93</v>
      </c>
      <c r="C48" s="11">
        <v>24306973.587990001</v>
      </c>
    </row>
    <row r="49" spans="1:3" x14ac:dyDescent="0.35">
      <c r="A49" s="2" t="s">
        <v>94</v>
      </c>
      <c r="B49" s="2" t="s">
        <v>1</v>
      </c>
      <c r="C49" s="2" t="s">
        <v>6</v>
      </c>
    </row>
    <row r="50" spans="1:3" x14ac:dyDescent="0.35">
      <c r="A50" s="3" t="s">
        <v>95</v>
      </c>
      <c r="B50" s="4" t="s">
        <v>96</v>
      </c>
      <c r="C50" s="7">
        <v>14782433.865</v>
      </c>
    </row>
    <row r="51" spans="1:3" x14ac:dyDescent="0.35">
      <c r="A51" s="8" t="s">
        <v>97</v>
      </c>
      <c r="B51" s="4" t="s">
        <v>98</v>
      </c>
      <c r="C51" s="7">
        <v>13269271.41168705</v>
      </c>
    </row>
    <row r="52" spans="1:3" x14ac:dyDescent="0.35">
      <c r="A52" s="9" t="s">
        <v>99</v>
      </c>
      <c r="B52" s="4" t="s">
        <v>100</v>
      </c>
      <c r="C52" s="7">
        <v>0</v>
      </c>
    </row>
    <row r="53" spans="1:3" x14ac:dyDescent="0.35">
      <c r="A53" s="9" t="s">
        <v>101</v>
      </c>
      <c r="B53" s="4" t="s">
        <v>102</v>
      </c>
      <c r="C53" s="7">
        <v>12900215.709000001</v>
      </c>
    </row>
    <row r="54" spans="1:3" x14ac:dyDescent="0.35">
      <c r="A54" s="9" t="s">
        <v>103</v>
      </c>
      <c r="B54" s="4" t="s">
        <v>104</v>
      </c>
      <c r="C54" s="7">
        <v>369055.70268704998</v>
      </c>
    </row>
    <row r="55" spans="1:3" x14ac:dyDescent="0.35">
      <c r="A55" s="8" t="s">
        <v>105</v>
      </c>
      <c r="B55" s="4" t="s">
        <v>106</v>
      </c>
      <c r="C55" s="7">
        <v>1513162.4533129495</v>
      </c>
    </row>
    <row r="56" spans="1:3" x14ac:dyDescent="0.35">
      <c r="A56" s="9" t="s">
        <v>99</v>
      </c>
      <c r="B56" s="4" t="s">
        <v>107</v>
      </c>
      <c r="C56" s="7">
        <v>0</v>
      </c>
    </row>
    <row r="57" spans="1:3" x14ac:dyDescent="0.35">
      <c r="A57" s="9" t="s">
        <v>101</v>
      </c>
      <c r="B57" s="4" t="s">
        <v>108</v>
      </c>
      <c r="C57" s="7">
        <v>1471077.156</v>
      </c>
    </row>
    <row r="58" spans="1:3" x14ac:dyDescent="0.35">
      <c r="A58" s="9" t="s">
        <v>103</v>
      </c>
      <c r="B58" s="4" t="s">
        <v>109</v>
      </c>
      <c r="C58" s="7">
        <v>42085.297312949602</v>
      </c>
    </row>
    <row r="59" spans="1:3" x14ac:dyDescent="0.35">
      <c r="A59" s="3" t="s">
        <v>110</v>
      </c>
      <c r="B59" s="4" t="s">
        <v>111</v>
      </c>
      <c r="C59" s="7">
        <v>0</v>
      </c>
    </row>
    <row r="60" spans="1:3" x14ac:dyDescent="0.35">
      <c r="A60" s="8" t="s">
        <v>112</v>
      </c>
      <c r="B60" s="4" t="s">
        <v>113</v>
      </c>
      <c r="C60" s="7">
        <v>0</v>
      </c>
    </row>
    <row r="61" spans="1:3" x14ac:dyDescent="0.35">
      <c r="A61" s="9" t="s">
        <v>99</v>
      </c>
      <c r="B61" s="4" t="s">
        <v>114</v>
      </c>
      <c r="C61" s="7">
        <v>0</v>
      </c>
    </row>
    <row r="62" spans="1:3" x14ac:dyDescent="0.35">
      <c r="A62" s="9" t="s">
        <v>101</v>
      </c>
      <c r="B62" s="4" t="s">
        <v>115</v>
      </c>
      <c r="C62" s="7">
        <v>0</v>
      </c>
    </row>
    <row r="63" spans="1:3" x14ac:dyDescent="0.35">
      <c r="A63" s="9" t="s">
        <v>103</v>
      </c>
      <c r="B63" s="4" t="s">
        <v>116</v>
      </c>
      <c r="C63" s="7">
        <v>0</v>
      </c>
    </row>
    <row r="64" spans="1:3" x14ac:dyDescent="0.35">
      <c r="A64" s="8" t="s">
        <v>117</v>
      </c>
      <c r="B64" s="4" t="s">
        <v>118</v>
      </c>
      <c r="C64" s="7">
        <v>0</v>
      </c>
    </row>
    <row r="65" spans="1:3" x14ac:dyDescent="0.35">
      <c r="A65" s="9" t="s">
        <v>99</v>
      </c>
      <c r="B65" s="4" t="s">
        <v>119</v>
      </c>
      <c r="C65" s="7">
        <v>0</v>
      </c>
    </row>
    <row r="66" spans="1:3" x14ac:dyDescent="0.35">
      <c r="A66" s="9" t="s">
        <v>101</v>
      </c>
      <c r="B66" s="4" t="s">
        <v>120</v>
      </c>
      <c r="C66" s="7">
        <v>0</v>
      </c>
    </row>
    <row r="67" spans="1:3" x14ac:dyDescent="0.35">
      <c r="A67" s="9" t="s">
        <v>103</v>
      </c>
      <c r="B67" s="4" t="s">
        <v>121</v>
      </c>
      <c r="C67" s="7">
        <v>0</v>
      </c>
    </row>
    <row r="68" spans="1:3" x14ac:dyDescent="0.35">
      <c r="A68" s="3" t="s">
        <v>122</v>
      </c>
      <c r="B68" s="4" t="s">
        <v>123</v>
      </c>
      <c r="C68" s="7">
        <v>0</v>
      </c>
    </row>
    <row r="69" spans="1:3" x14ac:dyDescent="0.35">
      <c r="A69" s="8" t="s">
        <v>99</v>
      </c>
      <c r="B69" s="4" t="s">
        <v>124</v>
      </c>
      <c r="C69" s="7">
        <v>0</v>
      </c>
    </row>
    <row r="70" spans="1:3" x14ac:dyDescent="0.35">
      <c r="A70" s="8" t="s">
        <v>101</v>
      </c>
      <c r="B70" s="4" t="s">
        <v>125</v>
      </c>
      <c r="C70" s="7">
        <v>0</v>
      </c>
    </row>
    <row r="71" spans="1:3" x14ac:dyDescent="0.35">
      <c r="A71" s="8" t="s">
        <v>103</v>
      </c>
      <c r="B71" s="4" t="s">
        <v>126</v>
      </c>
      <c r="C71" s="7">
        <v>0</v>
      </c>
    </row>
    <row r="72" spans="1:3" x14ac:dyDescent="0.35">
      <c r="A72" s="3" t="s">
        <v>127</v>
      </c>
      <c r="B72" s="4" t="s">
        <v>128</v>
      </c>
      <c r="C72" s="6"/>
    </row>
    <row r="73" spans="1:3" x14ac:dyDescent="0.35">
      <c r="A73" s="3" t="s">
        <v>129</v>
      </c>
      <c r="B73" s="4" t="s">
        <v>130</v>
      </c>
      <c r="C73" s="7">
        <v>0</v>
      </c>
    </row>
    <row r="74" spans="1:3" x14ac:dyDescent="0.35">
      <c r="A74" s="3" t="s">
        <v>131</v>
      </c>
      <c r="B74" s="4" t="s">
        <v>132</v>
      </c>
      <c r="C74" s="7">
        <v>0</v>
      </c>
    </row>
    <row r="75" spans="1:3" x14ac:dyDescent="0.35">
      <c r="A75" s="3" t="s">
        <v>133</v>
      </c>
      <c r="B75" s="4" t="s">
        <v>134</v>
      </c>
      <c r="C75" s="7">
        <v>0</v>
      </c>
    </row>
    <row r="76" spans="1:3" x14ac:dyDescent="0.35">
      <c r="A76" s="3" t="s">
        <v>135</v>
      </c>
      <c r="B76" s="4" t="s">
        <v>136</v>
      </c>
      <c r="C76" s="7">
        <v>0</v>
      </c>
    </row>
    <row r="77" spans="1:3" x14ac:dyDescent="0.35">
      <c r="A77" s="3" t="s">
        <v>137</v>
      </c>
      <c r="B77" s="4" t="s">
        <v>138</v>
      </c>
      <c r="C77" s="7">
        <v>13391.308999999999</v>
      </c>
    </row>
    <row r="78" spans="1:3" x14ac:dyDescent="0.35">
      <c r="A78" s="3" t="s">
        <v>139</v>
      </c>
      <c r="B78" s="4" t="s">
        <v>140</v>
      </c>
      <c r="C78" s="7">
        <v>0</v>
      </c>
    </row>
    <row r="79" spans="1:3" x14ac:dyDescent="0.35">
      <c r="A79" s="3" t="s">
        <v>141</v>
      </c>
      <c r="B79" s="4" t="s">
        <v>142</v>
      </c>
      <c r="C79" s="7">
        <v>0</v>
      </c>
    </row>
    <row r="80" spans="1:3" x14ac:dyDescent="0.35">
      <c r="A80" s="3" t="s">
        <v>143</v>
      </c>
      <c r="B80" s="4" t="s">
        <v>144</v>
      </c>
      <c r="C80" s="7">
        <v>261348.35699999999</v>
      </c>
    </row>
    <row r="81" spans="1:3" x14ac:dyDescent="0.35">
      <c r="A81" s="3" t="s">
        <v>145</v>
      </c>
      <c r="B81" s="4" t="s">
        <v>146</v>
      </c>
      <c r="C81" s="7">
        <v>0</v>
      </c>
    </row>
    <row r="82" spans="1:3" x14ac:dyDescent="0.35">
      <c r="A82" s="3" t="s">
        <v>147</v>
      </c>
      <c r="B82" s="4" t="s">
        <v>148</v>
      </c>
      <c r="C82" s="7">
        <v>0</v>
      </c>
    </row>
    <row r="83" spans="1:3" x14ac:dyDescent="0.35">
      <c r="A83" s="3" t="s">
        <v>149</v>
      </c>
      <c r="B83" s="4" t="s">
        <v>150</v>
      </c>
      <c r="C83" s="7">
        <v>618770.74300000002</v>
      </c>
    </row>
    <row r="84" spans="1:3" x14ac:dyDescent="0.35">
      <c r="A84" s="3" t="s">
        <v>151</v>
      </c>
      <c r="B84" s="4" t="s">
        <v>152</v>
      </c>
      <c r="C84" s="7">
        <v>1000000</v>
      </c>
    </row>
    <row r="85" spans="1:3" x14ac:dyDescent="0.35">
      <c r="A85" s="8" t="s">
        <v>153</v>
      </c>
      <c r="B85" s="4" t="s">
        <v>154</v>
      </c>
      <c r="C85" s="7">
        <v>0</v>
      </c>
    </row>
    <row r="86" spans="1:3" x14ac:dyDescent="0.35">
      <c r="A86" s="8" t="s">
        <v>155</v>
      </c>
      <c r="B86" s="4" t="s">
        <v>156</v>
      </c>
      <c r="C86" s="7">
        <v>1000000</v>
      </c>
    </row>
    <row r="87" spans="1:3" x14ac:dyDescent="0.35">
      <c r="A87" s="3" t="s">
        <v>157</v>
      </c>
      <c r="B87" s="4" t="s">
        <v>158</v>
      </c>
      <c r="C87" s="7">
        <v>199253.098</v>
      </c>
    </row>
    <row r="88" spans="1:3" x14ac:dyDescent="0.35">
      <c r="A88" s="10" t="s">
        <v>159</v>
      </c>
      <c r="B88" s="4" t="s">
        <v>160</v>
      </c>
      <c r="C88" s="11">
        <v>16875197.372000001</v>
      </c>
    </row>
    <row r="89" spans="1:3" x14ac:dyDescent="0.35">
      <c r="A89" s="2" t="s">
        <v>161</v>
      </c>
      <c r="B89" s="2" t="s">
        <v>1</v>
      </c>
      <c r="C89" s="2" t="s">
        <v>6</v>
      </c>
    </row>
    <row r="90" spans="1:3" x14ac:dyDescent="0.35">
      <c r="A90" s="10" t="s">
        <v>161</v>
      </c>
      <c r="B90" s="4" t="s">
        <v>162</v>
      </c>
      <c r="C90" s="11">
        <v>7431776.2159900004</v>
      </c>
    </row>
    <row r="91" spans="1:3" ht="0" hidden="1" customHeight="1" x14ac:dyDescent="0.35"/>
    <row r="92" spans="1:3" ht="2.9" customHeight="1" x14ac:dyDescent="0.35"/>
    <row r="94" spans="1:3" x14ac:dyDescent="0.35">
      <c r="A94" s="79" t="s">
        <v>163</v>
      </c>
    </row>
  </sheetData>
  <pageMargins left="0.78740157480314998" right="0.39370078740157499" top="0.39370078740157499" bottom="0.39370078740157499" header="0.39370078740157499" footer="0.39370078740157499"/>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41C8-B23D-404B-BD6C-455E5A136484}">
  <dimension ref="A1:T35"/>
  <sheetViews>
    <sheetView showGridLines="0" topLeftCell="A19" workbookViewId="0">
      <selection activeCell="A35" sqref="A35"/>
    </sheetView>
  </sheetViews>
  <sheetFormatPr defaultColWidth="8.7265625" defaultRowHeight="14.5" x14ac:dyDescent="0.35"/>
  <cols>
    <col min="1" max="1" width="37.81640625" style="12" customWidth="1"/>
    <col min="2" max="2" width="8.1796875" style="12" customWidth="1"/>
    <col min="3" max="11" width="16.1796875" style="12" customWidth="1"/>
    <col min="12" max="12" width="0" style="12" hidden="1" customWidth="1"/>
    <col min="13" max="20" width="16.1796875" style="12" customWidth="1"/>
    <col min="21" max="16384" width="8.7265625" style="12"/>
  </cols>
  <sheetData>
    <row r="1" spans="1:20" x14ac:dyDescent="0.35">
      <c r="A1" s="82" t="s">
        <v>164</v>
      </c>
      <c r="B1" s="83"/>
      <c r="C1" s="83"/>
      <c r="D1" s="83"/>
      <c r="E1" s="83"/>
      <c r="F1" s="83"/>
      <c r="G1" s="83"/>
      <c r="H1" s="83"/>
      <c r="I1" s="83"/>
      <c r="J1" s="83"/>
      <c r="K1" s="83"/>
      <c r="L1" s="83"/>
      <c r="M1" s="83"/>
      <c r="N1" s="83"/>
      <c r="O1" s="83"/>
      <c r="P1" s="83"/>
      <c r="Q1" s="83"/>
      <c r="R1" s="83"/>
      <c r="S1" s="83"/>
      <c r="T1" s="23" t="s">
        <v>2</v>
      </c>
    </row>
    <row r="2" spans="1:20" ht="23.5" customHeight="1" x14ac:dyDescent="0.35">
      <c r="A2" s="84" t="s">
        <v>165</v>
      </c>
      <c r="B2" s="85"/>
      <c r="C2" s="85"/>
      <c r="D2" s="85"/>
      <c r="E2" s="85"/>
      <c r="F2" s="85"/>
      <c r="G2" s="85"/>
      <c r="H2" s="85"/>
      <c r="I2" s="85"/>
      <c r="J2" s="85"/>
      <c r="K2" s="85"/>
      <c r="L2" s="85"/>
      <c r="M2" s="85"/>
      <c r="N2" s="85"/>
      <c r="O2" s="85"/>
      <c r="P2" s="85"/>
      <c r="Q2" s="85"/>
      <c r="R2" s="85"/>
      <c r="S2" s="85"/>
      <c r="T2" s="23" t="s">
        <v>1</v>
      </c>
    </row>
    <row r="3" spans="1:20" x14ac:dyDescent="0.35">
      <c r="A3" s="86" t="s">
        <v>166</v>
      </c>
      <c r="B3" s="83"/>
      <c r="C3" s="83"/>
      <c r="D3" s="83"/>
      <c r="E3" s="83"/>
      <c r="F3" s="83"/>
      <c r="G3" s="83"/>
      <c r="H3" s="83"/>
      <c r="I3" s="83"/>
      <c r="J3" s="83"/>
      <c r="K3" s="83"/>
      <c r="L3" s="83"/>
      <c r="M3" s="83"/>
      <c r="N3" s="83"/>
      <c r="O3" s="83"/>
      <c r="P3" s="83"/>
      <c r="Q3" s="83"/>
      <c r="R3" s="83"/>
      <c r="S3" s="83"/>
      <c r="T3" s="76" t="s">
        <v>1</v>
      </c>
    </row>
    <row r="4" spans="1:20" x14ac:dyDescent="0.35">
      <c r="A4" s="80" t="s">
        <v>167</v>
      </c>
      <c r="B4" s="87"/>
      <c r="C4" s="88" t="s">
        <v>168</v>
      </c>
      <c r="D4" s="89"/>
      <c r="E4" s="89"/>
      <c r="F4" s="89"/>
      <c r="G4" s="89"/>
      <c r="H4" s="89"/>
      <c r="I4" s="89"/>
      <c r="J4" s="89"/>
      <c r="K4" s="89"/>
      <c r="L4" s="89"/>
      <c r="M4" s="89"/>
      <c r="N4" s="89"/>
      <c r="O4" s="87"/>
      <c r="P4" s="88" t="s">
        <v>169</v>
      </c>
      <c r="Q4" s="89"/>
      <c r="R4" s="89"/>
      <c r="S4" s="87"/>
      <c r="T4" s="80" t="s">
        <v>170</v>
      </c>
    </row>
    <row r="5" spans="1:20" ht="30" x14ac:dyDescent="0.35">
      <c r="A5" s="18" t="s">
        <v>1</v>
      </c>
      <c r="B5" s="18" t="s">
        <v>1</v>
      </c>
      <c r="C5" s="72" t="s">
        <v>171</v>
      </c>
      <c r="D5" s="72" t="s">
        <v>172</v>
      </c>
      <c r="E5" s="72" t="s">
        <v>173</v>
      </c>
      <c r="F5" s="72" t="s">
        <v>174</v>
      </c>
      <c r="G5" s="72" t="s">
        <v>175</v>
      </c>
      <c r="H5" s="72" t="s">
        <v>176</v>
      </c>
      <c r="I5" s="72" t="s">
        <v>177</v>
      </c>
      <c r="J5" s="72" t="s">
        <v>178</v>
      </c>
      <c r="K5" s="72" t="s">
        <v>179</v>
      </c>
      <c r="L5" s="74"/>
      <c r="M5" s="72" t="s">
        <v>180</v>
      </c>
      <c r="N5" s="72" t="s">
        <v>181</v>
      </c>
      <c r="O5" s="72" t="s">
        <v>182</v>
      </c>
      <c r="P5" s="72" t="s">
        <v>183</v>
      </c>
      <c r="Q5" s="72" t="s">
        <v>184</v>
      </c>
      <c r="R5" s="72" t="s">
        <v>185</v>
      </c>
      <c r="S5" s="72" t="s">
        <v>186</v>
      </c>
      <c r="T5" s="81"/>
    </row>
    <row r="6" spans="1:20" x14ac:dyDescent="0.35">
      <c r="A6" s="15" t="s">
        <v>1</v>
      </c>
      <c r="B6" s="15" t="s">
        <v>1</v>
      </c>
      <c r="C6" s="17" t="s">
        <v>7</v>
      </c>
      <c r="D6" s="17" t="s">
        <v>187</v>
      </c>
      <c r="E6" s="17" t="s">
        <v>188</v>
      </c>
      <c r="F6" s="17" t="s">
        <v>189</v>
      </c>
      <c r="G6" s="17" t="s">
        <v>190</v>
      </c>
      <c r="H6" s="17" t="s">
        <v>191</v>
      </c>
      <c r="I6" s="17" t="s">
        <v>192</v>
      </c>
      <c r="J6" s="17" t="s">
        <v>193</v>
      </c>
      <c r="K6" s="17" t="s">
        <v>194</v>
      </c>
      <c r="L6" s="74"/>
      <c r="M6" s="17" t="s">
        <v>195</v>
      </c>
      <c r="N6" s="17" t="s">
        <v>196</v>
      </c>
      <c r="O6" s="17" t="s">
        <v>197</v>
      </c>
      <c r="P6" s="17" t="s">
        <v>198</v>
      </c>
      <c r="Q6" s="17" t="s">
        <v>199</v>
      </c>
      <c r="R6" s="17" t="s">
        <v>200</v>
      </c>
      <c r="S6" s="17" t="s">
        <v>201</v>
      </c>
      <c r="T6" s="17" t="s">
        <v>202</v>
      </c>
    </row>
    <row r="7" spans="1:20" x14ac:dyDescent="0.35">
      <c r="A7" s="15" t="s">
        <v>203</v>
      </c>
      <c r="B7" s="15" t="s">
        <v>1</v>
      </c>
      <c r="C7" s="14" t="s">
        <v>1</v>
      </c>
      <c r="D7" s="14" t="s">
        <v>1</v>
      </c>
      <c r="E7" s="14" t="s">
        <v>1</v>
      </c>
      <c r="F7" s="14" t="s">
        <v>1</v>
      </c>
      <c r="G7" s="14" t="s">
        <v>1</v>
      </c>
      <c r="H7" s="14" t="s">
        <v>1</v>
      </c>
      <c r="I7" s="14" t="s">
        <v>1</v>
      </c>
      <c r="J7" s="14" t="s">
        <v>1</v>
      </c>
      <c r="K7" s="14" t="s">
        <v>1</v>
      </c>
      <c r="L7" s="74"/>
      <c r="M7" s="14" t="s">
        <v>1</v>
      </c>
      <c r="N7" s="14" t="s">
        <v>1</v>
      </c>
      <c r="O7" s="14" t="s">
        <v>1</v>
      </c>
      <c r="P7" s="14" t="s">
        <v>1</v>
      </c>
      <c r="Q7" s="14" t="s">
        <v>1</v>
      </c>
      <c r="R7" s="14" t="s">
        <v>1</v>
      </c>
      <c r="S7" s="14" t="s">
        <v>1</v>
      </c>
      <c r="T7" s="14" t="s">
        <v>1</v>
      </c>
    </row>
    <row r="8" spans="1:20" x14ac:dyDescent="0.35">
      <c r="A8" s="14" t="s">
        <v>204</v>
      </c>
      <c r="B8" s="21" t="s">
        <v>29</v>
      </c>
      <c r="C8" s="13">
        <v>3047.6390000000001</v>
      </c>
      <c r="D8" s="13">
        <v>845817.13199999998</v>
      </c>
      <c r="E8" s="13">
        <v>263394.81599999999</v>
      </c>
      <c r="F8" s="13">
        <v>4896328.6629999997</v>
      </c>
      <c r="G8" s="13">
        <v>1816602.152</v>
      </c>
      <c r="H8" s="13">
        <v>285595.815</v>
      </c>
      <c r="I8" s="13">
        <v>2106760.199</v>
      </c>
      <c r="J8" s="13">
        <v>477065.72</v>
      </c>
      <c r="K8" s="13">
        <v>0</v>
      </c>
      <c r="L8" s="74"/>
      <c r="M8" s="13">
        <v>0</v>
      </c>
      <c r="N8" s="13">
        <v>0</v>
      </c>
      <c r="O8" s="13">
        <v>0</v>
      </c>
      <c r="P8" s="16"/>
      <c r="Q8" s="16"/>
      <c r="R8" s="16"/>
      <c r="S8" s="16"/>
      <c r="T8" s="13">
        <v>10694612.136</v>
      </c>
    </row>
    <row r="9" spans="1:20" x14ac:dyDescent="0.35">
      <c r="A9" s="14" t="s">
        <v>205</v>
      </c>
      <c r="B9" s="21" t="s">
        <v>31</v>
      </c>
      <c r="C9" s="13">
        <v>0</v>
      </c>
      <c r="D9" s="13">
        <v>0</v>
      </c>
      <c r="E9" s="13">
        <v>0</v>
      </c>
      <c r="F9" s="13">
        <v>0</v>
      </c>
      <c r="G9" s="13">
        <v>0</v>
      </c>
      <c r="H9" s="13">
        <v>0</v>
      </c>
      <c r="I9" s="13">
        <v>0</v>
      </c>
      <c r="J9" s="13">
        <v>0</v>
      </c>
      <c r="K9" s="13">
        <v>0</v>
      </c>
      <c r="L9" s="74"/>
      <c r="M9" s="13">
        <v>0</v>
      </c>
      <c r="N9" s="13">
        <v>0</v>
      </c>
      <c r="O9" s="13">
        <v>0</v>
      </c>
      <c r="P9" s="16"/>
      <c r="Q9" s="16"/>
      <c r="R9" s="16"/>
      <c r="S9" s="16"/>
      <c r="T9" s="13">
        <v>0</v>
      </c>
    </row>
    <row r="10" spans="1:20" x14ac:dyDescent="0.35">
      <c r="A10" s="14" t="s">
        <v>206</v>
      </c>
      <c r="B10" s="21" t="s">
        <v>33</v>
      </c>
      <c r="C10" s="16"/>
      <c r="D10" s="16"/>
      <c r="E10" s="16"/>
      <c r="F10" s="16"/>
      <c r="G10" s="16"/>
      <c r="H10" s="16"/>
      <c r="I10" s="16"/>
      <c r="J10" s="16"/>
      <c r="K10" s="16"/>
      <c r="L10" s="74"/>
      <c r="M10" s="16"/>
      <c r="N10" s="16"/>
      <c r="O10" s="16"/>
      <c r="P10" s="13">
        <v>0</v>
      </c>
      <c r="Q10" s="13">
        <v>0</v>
      </c>
      <c r="R10" s="13">
        <v>0</v>
      </c>
      <c r="S10" s="13">
        <v>0</v>
      </c>
      <c r="T10" s="13">
        <v>0</v>
      </c>
    </row>
    <row r="11" spans="1:20" x14ac:dyDescent="0.35">
      <c r="A11" s="14" t="s">
        <v>207</v>
      </c>
      <c r="B11" s="21" t="s">
        <v>35</v>
      </c>
      <c r="C11" s="13">
        <v>0</v>
      </c>
      <c r="D11" s="13">
        <v>27045.038</v>
      </c>
      <c r="E11" s="13">
        <v>5093.2709999999997</v>
      </c>
      <c r="F11" s="13">
        <v>30726.576000000001</v>
      </c>
      <c r="G11" s="13">
        <v>9463.7090000000007</v>
      </c>
      <c r="H11" s="13">
        <v>41298.925000000003</v>
      </c>
      <c r="I11" s="13">
        <v>201087.55</v>
      </c>
      <c r="J11" s="13">
        <v>29885.116999999998</v>
      </c>
      <c r="K11" s="13">
        <v>0</v>
      </c>
      <c r="L11" s="74"/>
      <c r="M11" s="13">
        <v>0</v>
      </c>
      <c r="N11" s="13">
        <v>0</v>
      </c>
      <c r="O11" s="13">
        <v>0</v>
      </c>
      <c r="P11" s="13">
        <v>0</v>
      </c>
      <c r="Q11" s="13">
        <v>0</v>
      </c>
      <c r="R11" s="13">
        <v>0</v>
      </c>
      <c r="S11" s="13">
        <v>0</v>
      </c>
      <c r="T11" s="13">
        <v>344600.18599999999</v>
      </c>
    </row>
    <row r="12" spans="1:20" x14ac:dyDescent="0.35">
      <c r="A12" s="14" t="s">
        <v>208</v>
      </c>
      <c r="B12" s="21" t="s">
        <v>47</v>
      </c>
      <c r="C12" s="13">
        <v>3047.6390000000001</v>
      </c>
      <c r="D12" s="13">
        <v>818772.09400000004</v>
      </c>
      <c r="E12" s="13">
        <v>258301.54500000001</v>
      </c>
      <c r="F12" s="13">
        <v>4865602.0870000003</v>
      </c>
      <c r="G12" s="13">
        <v>1807138.443</v>
      </c>
      <c r="H12" s="13">
        <v>244296.89</v>
      </c>
      <c r="I12" s="13">
        <v>1905672.649</v>
      </c>
      <c r="J12" s="13">
        <v>447180.603</v>
      </c>
      <c r="K12" s="13">
        <v>0</v>
      </c>
      <c r="L12" s="74"/>
      <c r="M12" s="13">
        <v>0</v>
      </c>
      <c r="N12" s="13">
        <v>0</v>
      </c>
      <c r="O12" s="13">
        <v>0</v>
      </c>
      <c r="P12" s="13">
        <v>0</v>
      </c>
      <c r="Q12" s="13">
        <v>0</v>
      </c>
      <c r="R12" s="13">
        <v>0</v>
      </c>
      <c r="S12" s="13">
        <v>0</v>
      </c>
      <c r="T12" s="13">
        <v>10350011.949999999</v>
      </c>
    </row>
    <row r="13" spans="1:20" x14ac:dyDescent="0.35">
      <c r="A13" s="15" t="s">
        <v>209</v>
      </c>
      <c r="B13" s="22" t="s">
        <v>1</v>
      </c>
      <c r="C13" s="14" t="s">
        <v>1</v>
      </c>
      <c r="D13" s="14" t="s">
        <v>1</v>
      </c>
      <c r="E13" s="14" t="s">
        <v>1</v>
      </c>
      <c r="F13" s="14" t="s">
        <v>1</v>
      </c>
      <c r="G13" s="14" t="s">
        <v>1</v>
      </c>
      <c r="H13" s="14" t="s">
        <v>1</v>
      </c>
      <c r="I13" s="14" t="s">
        <v>1</v>
      </c>
      <c r="J13" s="14" t="s">
        <v>1</v>
      </c>
      <c r="K13" s="14" t="s">
        <v>1</v>
      </c>
      <c r="L13" s="74"/>
      <c r="M13" s="14" t="s">
        <v>1</v>
      </c>
      <c r="N13" s="14" t="s">
        <v>1</v>
      </c>
      <c r="O13" s="14" t="s">
        <v>1</v>
      </c>
      <c r="P13" s="14" t="s">
        <v>1</v>
      </c>
      <c r="Q13" s="14" t="s">
        <v>1</v>
      </c>
      <c r="R13" s="14" t="s">
        <v>1</v>
      </c>
      <c r="S13" s="14" t="s">
        <v>1</v>
      </c>
      <c r="T13" s="14" t="s">
        <v>1</v>
      </c>
    </row>
    <row r="14" spans="1:20" x14ac:dyDescent="0.35">
      <c r="A14" s="14" t="s">
        <v>204</v>
      </c>
      <c r="B14" s="21" t="s">
        <v>49</v>
      </c>
      <c r="C14" s="13">
        <v>3164.643</v>
      </c>
      <c r="D14" s="13">
        <v>831850.50199999998</v>
      </c>
      <c r="E14" s="13">
        <v>260748.198</v>
      </c>
      <c r="F14" s="13">
        <v>4675652.6569999997</v>
      </c>
      <c r="G14" s="13">
        <v>1727275.956</v>
      </c>
      <c r="H14" s="13">
        <v>285013.63400000002</v>
      </c>
      <c r="I14" s="13">
        <v>2000709.621</v>
      </c>
      <c r="J14" s="13">
        <v>456170.40500000003</v>
      </c>
      <c r="K14" s="13">
        <v>19.084</v>
      </c>
      <c r="L14" s="74"/>
      <c r="M14" s="13">
        <v>0</v>
      </c>
      <c r="N14" s="13">
        <v>0</v>
      </c>
      <c r="O14" s="13">
        <v>0</v>
      </c>
      <c r="P14" s="16"/>
      <c r="Q14" s="16"/>
      <c r="R14" s="16"/>
      <c r="S14" s="16"/>
      <c r="T14" s="13">
        <v>10240604.699999999</v>
      </c>
    </row>
    <row r="15" spans="1:20" x14ac:dyDescent="0.35">
      <c r="A15" s="14" t="s">
        <v>205</v>
      </c>
      <c r="B15" s="21" t="s">
        <v>51</v>
      </c>
      <c r="C15" s="13">
        <v>0</v>
      </c>
      <c r="D15" s="13">
        <v>0</v>
      </c>
      <c r="E15" s="13">
        <v>0</v>
      </c>
      <c r="F15" s="13">
        <v>0</v>
      </c>
      <c r="G15" s="13">
        <v>0</v>
      </c>
      <c r="H15" s="13">
        <v>0</v>
      </c>
      <c r="I15" s="13">
        <v>0</v>
      </c>
      <c r="J15" s="13">
        <v>0</v>
      </c>
      <c r="K15" s="13">
        <v>0</v>
      </c>
      <c r="L15" s="74"/>
      <c r="M15" s="13">
        <v>0</v>
      </c>
      <c r="N15" s="13">
        <v>0</v>
      </c>
      <c r="O15" s="13">
        <v>0</v>
      </c>
      <c r="P15" s="16"/>
      <c r="Q15" s="16"/>
      <c r="R15" s="16"/>
      <c r="S15" s="16"/>
      <c r="T15" s="13">
        <v>0</v>
      </c>
    </row>
    <row r="16" spans="1:20" x14ac:dyDescent="0.35">
      <c r="A16" s="14" t="s">
        <v>206</v>
      </c>
      <c r="B16" s="21" t="s">
        <v>53</v>
      </c>
      <c r="C16" s="16"/>
      <c r="D16" s="16"/>
      <c r="E16" s="16"/>
      <c r="F16" s="16"/>
      <c r="G16" s="16"/>
      <c r="H16" s="16"/>
      <c r="I16" s="16"/>
      <c r="J16" s="16"/>
      <c r="K16" s="16"/>
      <c r="L16" s="74"/>
      <c r="M16" s="16"/>
      <c r="N16" s="16"/>
      <c r="O16" s="16"/>
      <c r="P16" s="13">
        <v>0</v>
      </c>
      <c r="Q16" s="13">
        <v>0</v>
      </c>
      <c r="R16" s="13">
        <v>0</v>
      </c>
      <c r="S16" s="13">
        <v>0</v>
      </c>
      <c r="T16" s="13">
        <v>0</v>
      </c>
    </row>
    <row r="17" spans="1:20" x14ac:dyDescent="0.35">
      <c r="A17" s="14" t="s">
        <v>207</v>
      </c>
      <c r="B17" s="21" t="s">
        <v>55</v>
      </c>
      <c r="C17" s="13">
        <v>0</v>
      </c>
      <c r="D17" s="13">
        <v>27045.038</v>
      </c>
      <c r="E17" s="13">
        <v>5093.2709999999997</v>
      </c>
      <c r="F17" s="13">
        <v>30726.576000000001</v>
      </c>
      <c r="G17" s="13">
        <v>9463.7090000000007</v>
      </c>
      <c r="H17" s="13">
        <v>41298.925000000003</v>
      </c>
      <c r="I17" s="13">
        <v>201087.55</v>
      </c>
      <c r="J17" s="13">
        <v>29885.116999999998</v>
      </c>
      <c r="K17" s="13">
        <v>0</v>
      </c>
      <c r="L17" s="74"/>
      <c r="M17" s="13">
        <v>0</v>
      </c>
      <c r="N17" s="13">
        <v>0</v>
      </c>
      <c r="O17" s="13">
        <v>0</v>
      </c>
      <c r="P17" s="13">
        <v>0</v>
      </c>
      <c r="Q17" s="13">
        <v>0</v>
      </c>
      <c r="R17" s="13">
        <v>0</v>
      </c>
      <c r="S17" s="13">
        <v>0</v>
      </c>
      <c r="T17" s="13">
        <v>344600.18599999999</v>
      </c>
    </row>
    <row r="18" spans="1:20" x14ac:dyDescent="0.35">
      <c r="A18" s="14" t="s">
        <v>208</v>
      </c>
      <c r="B18" s="21" t="s">
        <v>67</v>
      </c>
      <c r="C18" s="13">
        <v>3164.643</v>
      </c>
      <c r="D18" s="13">
        <v>804805.46400000004</v>
      </c>
      <c r="E18" s="13">
        <v>255654.927</v>
      </c>
      <c r="F18" s="13">
        <v>4644926.0810000002</v>
      </c>
      <c r="G18" s="13">
        <v>1717812.247</v>
      </c>
      <c r="H18" s="13">
        <v>243714.709</v>
      </c>
      <c r="I18" s="13">
        <v>1799622.071</v>
      </c>
      <c r="J18" s="13">
        <v>426285.288</v>
      </c>
      <c r="K18" s="13">
        <v>19.084</v>
      </c>
      <c r="L18" s="74"/>
      <c r="M18" s="13">
        <v>0</v>
      </c>
      <c r="N18" s="13">
        <v>0</v>
      </c>
      <c r="O18" s="13">
        <v>0</v>
      </c>
      <c r="P18" s="13">
        <v>0</v>
      </c>
      <c r="Q18" s="13">
        <v>0</v>
      </c>
      <c r="R18" s="13">
        <v>0</v>
      </c>
      <c r="S18" s="13">
        <v>0</v>
      </c>
      <c r="T18" s="13">
        <v>9896004.5140000004</v>
      </c>
    </row>
    <row r="19" spans="1:20" x14ac:dyDescent="0.35">
      <c r="A19" s="15" t="s">
        <v>210</v>
      </c>
      <c r="B19" s="22" t="s">
        <v>1</v>
      </c>
      <c r="C19" s="14" t="s">
        <v>1</v>
      </c>
      <c r="D19" s="14" t="s">
        <v>1</v>
      </c>
      <c r="E19" s="14" t="s">
        <v>1</v>
      </c>
      <c r="F19" s="14" t="s">
        <v>1</v>
      </c>
      <c r="G19" s="14" t="s">
        <v>1</v>
      </c>
      <c r="H19" s="14" t="s">
        <v>1</v>
      </c>
      <c r="I19" s="14" t="s">
        <v>1</v>
      </c>
      <c r="J19" s="14" t="s">
        <v>1</v>
      </c>
      <c r="K19" s="14" t="s">
        <v>1</v>
      </c>
      <c r="L19" s="74"/>
      <c r="M19" s="14" t="s">
        <v>1</v>
      </c>
      <c r="N19" s="14" t="s">
        <v>1</v>
      </c>
      <c r="O19" s="14" t="s">
        <v>1</v>
      </c>
      <c r="P19" s="14" t="s">
        <v>1</v>
      </c>
      <c r="Q19" s="14" t="s">
        <v>1</v>
      </c>
      <c r="R19" s="14" t="s">
        <v>1</v>
      </c>
      <c r="S19" s="14" t="s">
        <v>1</v>
      </c>
      <c r="T19" s="14" t="s">
        <v>1</v>
      </c>
    </row>
    <row r="20" spans="1:20" x14ac:dyDescent="0.35">
      <c r="A20" s="14" t="s">
        <v>204</v>
      </c>
      <c r="B20" s="21" t="s">
        <v>69</v>
      </c>
      <c r="C20" s="13">
        <v>100</v>
      </c>
      <c r="D20" s="13">
        <v>462906.48499999999</v>
      </c>
      <c r="E20" s="13">
        <v>363654.12599999999</v>
      </c>
      <c r="F20" s="13">
        <v>4128977.923</v>
      </c>
      <c r="G20" s="13">
        <v>1248437.4680000001</v>
      </c>
      <c r="H20" s="13">
        <v>157426.80100000001</v>
      </c>
      <c r="I20" s="13">
        <v>1314360.206</v>
      </c>
      <c r="J20" s="13">
        <v>199822.10800000001</v>
      </c>
      <c r="K20" s="13">
        <v>0</v>
      </c>
      <c r="L20" s="74"/>
      <c r="M20" s="13">
        <v>0</v>
      </c>
      <c r="N20" s="13">
        <v>0</v>
      </c>
      <c r="O20" s="13">
        <v>0</v>
      </c>
      <c r="P20" s="16"/>
      <c r="Q20" s="16"/>
      <c r="R20" s="16"/>
      <c r="S20" s="16"/>
      <c r="T20" s="13">
        <v>7875685.1169999996</v>
      </c>
    </row>
    <row r="21" spans="1:20" x14ac:dyDescent="0.35">
      <c r="A21" s="14" t="s">
        <v>205</v>
      </c>
      <c r="B21" s="21" t="s">
        <v>71</v>
      </c>
      <c r="C21" s="13">
        <v>0</v>
      </c>
      <c r="D21" s="13">
        <v>0</v>
      </c>
      <c r="E21" s="13">
        <v>0</v>
      </c>
      <c r="F21" s="13">
        <v>0</v>
      </c>
      <c r="G21" s="13">
        <v>0</v>
      </c>
      <c r="H21" s="13">
        <v>0</v>
      </c>
      <c r="I21" s="13">
        <v>0</v>
      </c>
      <c r="J21" s="13">
        <v>0</v>
      </c>
      <c r="K21" s="13">
        <v>0</v>
      </c>
      <c r="L21" s="74"/>
      <c r="M21" s="13">
        <v>0</v>
      </c>
      <c r="N21" s="13">
        <v>0</v>
      </c>
      <c r="O21" s="13">
        <v>0</v>
      </c>
      <c r="P21" s="16"/>
      <c r="Q21" s="16"/>
      <c r="R21" s="16"/>
      <c r="S21" s="16"/>
      <c r="T21" s="13">
        <v>0</v>
      </c>
    </row>
    <row r="22" spans="1:20" x14ac:dyDescent="0.35">
      <c r="A22" s="14" t="s">
        <v>206</v>
      </c>
      <c r="B22" s="21" t="s">
        <v>73</v>
      </c>
      <c r="C22" s="16"/>
      <c r="D22" s="16"/>
      <c r="E22" s="16"/>
      <c r="F22" s="16"/>
      <c r="G22" s="16"/>
      <c r="H22" s="16"/>
      <c r="I22" s="16"/>
      <c r="J22" s="16"/>
      <c r="K22" s="16"/>
      <c r="L22" s="74"/>
      <c r="M22" s="16"/>
      <c r="N22" s="16"/>
      <c r="O22" s="16"/>
      <c r="P22" s="13">
        <v>0</v>
      </c>
      <c r="Q22" s="13">
        <v>0</v>
      </c>
      <c r="R22" s="13">
        <v>0</v>
      </c>
      <c r="S22" s="13">
        <v>0</v>
      </c>
      <c r="T22" s="13">
        <v>0</v>
      </c>
    </row>
    <row r="23" spans="1:20" x14ac:dyDescent="0.35">
      <c r="A23" s="14" t="s">
        <v>207</v>
      </c>
      <c r="B23" s="21" t="s">
        <v>75</v>
      </c>
      <c r="C23" s="13">
        <v>0</v>
      </c>
      <c r="D23" s="13">
        <v>0</v>
      </c>
      <c r="E23" s="13">
        <v>37002.396999999997</v>
      </c>
      <c r="F23" s="13">
        <v>8299.1910000000007</v>
      </c>
      <c r="G23" s="13">
        <v>0</v>
      </c>
      <c r="H23" s="13">
        <v>-7392.1660000000002</v>
      </c>
      <c r="I23" s="13">
        <v>536.09400000000005</v>
      </c>
      <c r="J23" s="13">
        <v>6111.28</v>
      </c>
      <c r="K23" s="13">
        <v>0</v>
      </c>
      <c r="L23" s="74"/>
      <c r="M23" s="13">
        <v>0</v>
      </c>
      <c r="N23" s="13">
        <v>0</v>
      </c>
      <c r="O23" s="13">
        <v>0</v>
      </c>
      <c r="P23" s="13">
        <v>0</v>
      </c>
      <c r="Q23" s="13">
        <v>0</v>
      </c>
      <c r="R23" s="13">
        <v>0</v>
      </c>
      <c r="S23" s="13">
        <v>0</v>
      </c>
      <c r="T23" s="13">
        <v>44556.796000000002</v>
      </c>
    </row>
    <row r="24" spans="1:20" x14ac:dyDescent="0.35">
      <c r="A24" s="14" t="s">
        <v>208</v>
      </c>
      <c r="B24" s="21" t="s">
        <v>87</v>
      </c>
      <c r="C24" s="13">
        <v>100</v>
      </c>
      <c r="D24" s="13">
        <v>462906.48499999999</v>
      </c>
      <c r="E24" s="13">
        <v>326651.72899999999</v>
      </c>
      <c r="F24" s="13">
        <v>4120678.7319999998</v>
      </c>
      <c r="G24" s="13">
        <v>1248437.4680000001</v>
      </c>
      <c r="H24" s="13">
        <v>164818.967</v>
      </c>
      <c r="I24" s="13">
        <v>1313824.112</v>
      </c>
      <c r="J24" s="13">
        <v>193710.82800000001</v>
      </c>
      <c r="K24" s="13">
        <v>0</v>
      </c>
      <c r="L24" s="74"/>
      <c r="M24" s="13">
        <v>0</v>
      </c>
      <c r="N24" s="13">
        <v>0</v>
      </c>
      <c r="O24" s="13">
        <v>0</v>
      </c>
      <c r="P24" s="13">
        <v>0</v>
      </c>
      <c r="Q24" s="13">
        <v>0</v>
      </c>
      <c r="R24" s="13">
        <v>0</v>
      </c>
      <c r="S24" s="13">
        <v>0</v>
      </c>
      <c r="T24" s="13">
        <v>7831128.3210000005</v>
      </c>
    </row>
    <row r="25" spans="1:20" x14ac:dyDescent="0.35">
      <c r="A25" s="15" t="s">
        <v>211</v>
      </c>
      <c r="B25" s="22" t="s">
        <v>1</v>
      </c>
      <c r="C25" s="14" t="s">
        <v>1</v>
      </c>
      <c r="D25" s="14" t="s">
        <v>1</v>
      </c>
      <c r="E25" s="14" t="s">
        <v>1</v>
      </c>
      <c r="F25" s="14" t="s">
        <v>1</v>
      </c>
      <c r="G25" s="14" t="s">
        <v>1</v>
      </c>
      <c r="H25" s="14" t="s">
        <v>1</v>
      </c>
      <c r="I25" s="14" t="s">
        <v>1</v>
      </c>
      <c r="J25" s="14" t="s">
        <v>1</v>
      </c>
      <c r="K25" s="14" t="s">
        <v>1</v>
      </c>
      <c r="L25" s="74"/>
      <c r="M25" s="14" t="s">
        <v>1</v>
      </c>
      <c r="N25" s="14" t="s">
        <v>1</v>
      </c>
      <c r="O25" s="14" t="s">
        <v>1</v>
      </c>
      <c r="P25" s="14" t="s">
        <v>1</v>
      </c>
      <c r="Q25" s="14" t="s">
        <v>1</v>
      </c>
      <c r="R25" s="14" t="s">
        <v>1</v>
      </c>
      <c r="S25" s="14" t="s">
        <v>1</v>
      </c>
      <c r="T25" s="14" t="s">
        <v>1</v>
      </c>
    </row>
    <row r="26" spans="1:20" x14ac:dyDescent="0.35">
      <c r="A26" s="14" t="s">
        <v>204</v>
      </c>
      <c r="B26" s="21" t="s">
        <v>89</v>
      </c>
      <c r="C26" s="13">
        <v>0</v>
      </c>
      <c r="D26" s="13">
        <v>0</v>
      </c>
      <c r="E26" s="13">
        <v>0</v>
      </c>
      <c r="F26" s="13">
        <v>0</v>
      </c>
      <c r="G26" s="13">
        <v>0</v>
      </c>
      <c r="H26" s="13">
        <v>0</v>
      </c>
      <c r="I26" s="13">
        <v>0</v>
      </c>
      <c r="J26" s="13">
        <v>0</v>
      </c>
      <c r="K26" s="13">
        <v>0</v>
      </c>
      <c r="L26" s="74"/>
      <c r="M26" s="13">
        <v>0</v>
      </c>
      <c r="N26" s="13">
        <v>0</v>
      </c>
      <c r="O26" s="13">
        <v>0</v>
      </c>
      <c r="P26" s="16"/>
      <c r="Q26" s="16"/>
      <c r="R26" s="16"/>
      <c r="S26" s="16"/>
      <c r="T26" s="13">
        <v>0</v>
      </c>
    </row>
    <row r="27" spans="1:20" x14ac:dyDescent="0.35">
      <c r="A27" s="14" t="s">
        <v>205</v>
      </c>
      <c r="B27" s="21" t="s">
        <v>91</v>
      </c>
      <c r="C27" s="13">
        <v>0</v>
      </c>
      <c r="D27" s="13">
        <v>0</v>
      </c>
      <c r="E27" s="13">
        <v>0</v>
      </c>
      <c r="F27" s="13">
        <v>0</v>
      </c>
      <c r="G27" s="13">
        <v>0</v>
      </c>
      <c r="H27" s="13">
        <v>0</v>
      </c>
      <c r="I27" s="13">
        <v>0</v>
      </c>
      <c r="J27" s="13">
        <v>0</v>
      </c>
      <c r="K27" s="13">
        <v>0</v>
      </c>
      <c r="L27" s="74"/>
      <c r="M27" s="13">
        <v>0</v>
      </c>
      <c r="N27" s="13">
        <v>0</v>
      </c>
      <c r="O27" s="13">
        <v>0</v>
      </c>
      <c r="P27" s="16"/>
      <c r="Q27" s="16"/>
      <c r="R27" s="16"/>
      <c r="S27" s="16"/>
      <c r="T27" s="13">
        <v>0</v>
      </c>
    </row>
    <row r="28" spans="1:20" x14ac:dyDescent="0.35">
      <c r="A28" s="14" t="s">
        <v>206</v>
      </c>
      <c r="B28" s="21" t="s">
        <v>212</v>
      </c>
      <c r="C28" s="16"/>
      <c r="D28" s="16"/>
      <c r="E28" s="16"/>
      <c r="F28" s="16"/>
      <c r="G28" s="16"/>
      <c r="H28" s="16"/>
      <c r="I28" s="16"/>
      <c r="J28" s="16"/>
      <c r="K28" s="16"/>
      <c r="L28" s="74"/>
      <c r="M28" s="16"/>
      <c r="N28" s="16"/>
      <c r="O28" s="16"/>
      <c r="P28" s="13">
        <v>0</v>
      </c>
      <c r="Q28" s="13">
        <v>0</v>
      </c>
      <c r="R28" s="13">
        <v>0</v>
      </c>
      <c r="S28" s="13">
        <v>0</v>
      </c>
      <c r="T28" s="13">
        <v>0</v>
      </c>
    </row>
    <row r="29" spans="1:20" x14ac:dyDescent="0.35">
      <c r="A29" s="14" t="s">
        <v>207</v>
      </c>
      <c r="B29" s="21" t="s">
        <v>213</v>
      </c>
      <c r="C29" s="13">
        <v>0</v>
      </c>
      <c r="D29" s="13">
        <v>0</v>
      </c>
      <c r="E29" s="13">
        <v>0</v>
      </c>
      <c r="F29" s="13">
        <v>0</v>
      </c>
      <c r="G29" s="13">
        <v>0</v>
      </c>
      <c r="H29" s="13">
        <v>0</v>
      </c>
      <c r="I29" s="13">
        <v>0</v>
      </c>
      <c r="J29" s="13">
        <v>0</v>
      </c>
      <c r="K29" s="13">
        <v>0</v>
      </c>
      <c r="L29" s="74"/>
      <c r="M29" s="13">
        <v>0</v>
      </c>
      <c r="N29" s="13">
        <v>0</v>
      </c>
      <c r="O29" s="13">
        <v>0</v>
      </c>
      <c r="P29" s="13">
        <v>0</v>
      </c>
      <c r="Q29" s="13">
        <v>0</v>
      </c>
      <c r="R29" s="13">
        <v>0</v>
      </c>
      <c r="S29" s="13">
        <v>0</v>
      </c>
      <c r="T29" s="13">
        <v>0</v>
      </c>
    </row>
    <row r="30" spans="1:20" x14ac:dyDescent="0.35">
      <c r="A30" s="14" t="s">
        <v>208</v>
      </c>
      <c r="B30" s="21" t="s">
        <v>93</v>
      </c>
      <c r="C30" s="13">
        <v>0</v>
      </c>
      <c r="D30" s="13">
        <v>0</v>
      </c>
      <c r="E30" s="13">
        <v>0</v>
      </c>
      <c r="F30" s="13">
        <v>0</v>
      </c>
      <c r="G30" s="13">
        <v>0</v>
      </c>
      <c r="H30" s="13">
        <v>0</v>
      </c>
      <c r="I30" s="13">
        <v>0</v>
      </c>
      <c r="J30" s="13">
        <v>0</v>
      </c>
      <c r="K30" s="13">
        <v>0</v>
      </c>
      <c r="L30" s="74"/>
      <c r="M30" s="13">
        <v>0</v>
      </c>
      <c r="N30" s="13">
        <v>0</v>
      </c>
      <c r="O30" s="13">
        <v>0</v>
      </c>
      <c r="P30" s="13">
        <v>0</v>
      </c>
      <c r="Q30" s="13">
        <v>0</v>
      </c>
      <c r="R30" s="13">
        <v>0</v>
      </c>
      <c r="S30" s="13">
        <v>0</v>
      </c>
      <c r="T30" s="13">
        <v>0</v>
      </c>
    </row>
    <row r="31" spans="1:20" x14ac:dyDescent="0.35">
      <c r="A31" s="15" t="s">
        <v>214</v>
      </c>
      <c r="B31" s="21" t="s">
        <v>104</v>
      </c>
      <c r="C31" s="13">
        <v>588.47730163990002</v>
      </c>
      <c r="D31" s="13">
        <v>175470.89140397499</v>
      </c>
      <c r="E31" s="13">
        <v>50591.023904708098</v>
      </c>
      <c r="F31" s="13">
        <v>960091.53931877518</v>
      </c>
      <c r="G31" s="13">
        <v>355922.71315660939</v>
      </c>
      <c r="H31" s="13">
        <v>54861.623565761998</v>
      </c>
      <c r="I31" s="13">
        <v>415478.80598763289</v>
      </c>
      <c r="J31" s="13">
        <v>92050.131230898201</v>
      </c>
      <c r="K31" s="13">
        <v>0</v>
      </c>
      <c r="L31" s="74"/>
      <c r="M31" s="13">
        <v>0</v>
      </c>
      <c r="N31" s="13">
        <v>0</v>
      </c>
      <c r="O31" s="13">
        <v>0</v>
      </c>
      <c r="P31" s="13">
        <v>0</v>
      </c>
      <c r="Q31" s="13">
        <v>0</v>
      </c>
      <c r="R31" s="13">
        <v>0</v>
      </c>
      <c r="S31" s="13">
        <v>0</v>
      </c>
      <c r="T31" s="13">
        <v>2105055.2058700006</v>
      </c>
    </row>
    <row r="32" spans="1:20" x14ac:dyDescent="0.35">
      <c r="A32" s="15" t="s">
        <v>215</v>
      </c>
      <c r="B32" s="21" t="s">
        <v>216</v>
      </c>
      <c r="C32" s="16" t="s">
        <v>1</v>
      </c>
      <c r="D32" s="16" t="s">
        <v>1</v>
      </c>
      <c r="E32" s="16" t="s">
        <v>1</v>
      </c>
      <c r="F32" s="16" t="s">
        <v>1</v>
      </c>
      <c r="G32" s="16" t="s">
        <v>1</v>
      </c>
      <c r="H32" s="16" t="s">
        <v>1</v>
      </c>
      <c r="I32" s="16" t="s">
        <v>1</v>
      </c>
      <c r="J32" s="16" t="s">
        <v>1</v>
      </c>
      <c r="K32" s="16" t="s">
        <v>1</v>
      </c>
      <c r="L32" s="74"/>
      <c r="M32" s="16" t="s">
        <v>1</v>
      </c>
      <c r="N32" s="16" t="s">
        <v>1</v>
      </c>
      <c r="O32" s="16" t="s">
        <v>1</v>
      </c>
      <c r="P32" s="16" t="s">
        <v>1</v>
      </c>
      <c r="Q32" s="16" t="s">
        <v>1</v>
      </c>
      <c r="R32" s="16" t="s">
        <v>1</v>
      </c>
      <c r="S32" s="16" t="s">
        <v>1</v>
      </c>
      <c r="T32" s="13">
        <v>0</v>
      </c>
    </row>
    <row r="33" spans="1:20" x14ac:dyDescent="0.35">
      <c r="A33" s="15" t="s">
        <v>217</v>
      </c>
      <c r="B33" s="21" t="s">
        <v>218</v>
      </c>
      <c r="C33" s="16" t="s">
        <v>1</v>
      </c>
      <c r="D33" s="16" t="s">
        <v>1</v>
      </c>
      <c r="E33" s="16" t="s">
        <v>1</v>
      </c>
      <c r="F33" s="16" t="s">
        <v>1</v>
      </c>
      <c r="G33" s="16" t="s">
        <v>1</v>
      </c>
      <c r="H33" s="16" t="s">
        <v>1</v>
      </c>
      <c r="I33" s="16" t="s">
        <v>1</v>
      </c>
      <c r="J33" s="16" t="s">
        <v>1</v>
      </c>
      <c r="K33" s="16" t="s">
        <v>1</v>
      </c>
      <c r="L33" s="74"/>
      <c r="M33" s="16" t="s">
        <v>1</v>
      </c>
      <c r="N33" s="16" t="s">
        <v>1</v>
      </c>
      <c r="O33" s="16" t="s">
        <v>1</v>
      </c>
      <c r="P33" s="16" t="s">
        <v>1</v>
      </c>
      <c r="Q33" s="16" t="s">
        <v>1</v>
      </c>
      <c r="R33" s="16" t="s">
        <v>1</v>
      </c>
      <c r="S33" s="16" t="s">
        <v>1</v>
      </c>
      <c r="T33" s="13">
        <v>2105055.2058700011</v>
      </c>
    </row>
    <row r="34" spans="1:20" x14ac:dyDescent="0.35">
      <c r="A34" s="20" t="s">
        <v>1</v>
      </c>
      <c r="B34" s="20" t="s">
        <v>1</v>
      </c>
      <c r="C34" s="19" t="s">
        <v>1</v>
      </c>
      <c r="D34" s="19" t="s">
        <v>1</v>
      </c>
      <c r="E34" s="19" t="s">
        <v>1</v>
      </c>
      <c r="F34" s="19" t="s">
        <v>1</v>
      </c>
      <c r="G34" s="19" t="s">
        <v>1</v>
      </c>
      <c r="H34" s="19" t="s">
        <v>1</v>
      </c>
      <c r="I34" s="19" t="s">
        <v>1</v>
      </c>
      <c r="J34" s="19" t="s">
        <v>1</v>
      </c>
      <c r="K34" s="19" t="s">
        <v>1</v>
      </c>
      <c r="L34" s="74"/>
      <c r="M34" s="19" t="s">
        <v>1</v>
      </c>
      <c r="N34" s="19" t="s">
        <v>1</v>
      </c>
      <c r="O34" s="19" t="s">
        <v>1</v>
      </c>
      <c r="P34" s="19" t="s">
        <v>1</v>
      </c>
      <c r="Q34" s="19" t="s">
        <v>1</v>
      </c>
      <c r="R34" s="19" t="s">
        <v>1</v>
      </c>
      <c r="S34" s="19" t="s">
        <v>1</v>
      </c>
      <c r="T34" s="19" t="s">
        <v>1</v>
      </c>
    </row>
    <row r="35" spans="1:20" x14ac:dyDescent="0.35">
      <c r="A35" s="79" t="s">
        <v>163</v>
      </c>
      <c r="B35" s="74"/>
      <c r="C35" s="74"/>
      <c r="D35" s="74"/>
      <c r="E35" s="74"/>
      <c r="F35" s="74"/>
      <c r="G35" s="74"/>
      <c r="H35" s="74"/>
      <c r="I35" s="74"/>
      <c r="J35" s="74"/>
      <c r="K35" s="74"/>
      <c r="L35" s="74"/>
      <c r="M35" s="74"/>
      <c r="N35" s="74"/>
      <c r="O35" s="74"/>
      <c r="P35" s="74"/>
      <c r="Q35" s="74"/>
      <c r="R35" s="74"/>
      <c r="S35" s="74"/>
      <c r="T35" s="74"/>
    </row>
  </sheetData>
  <mergeCells count="7">
    <mergeCell ref="T4:T5"/>
    <mergeCell ref="A1:S1"/>
    <mergeCell ref="A2:S2"/>
    <mergeCell ref="A3:S3"/>
    <mergeCell ref="A4:B4"/>
    <mergeCell ref="C4:O4"/>
    <mergeCell ref="P4:S4"/>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EDC4-2C4A-4A41-9854-6591A64FA6B0}">
  <dimension ref="A1:S32"/>
  <sheetViews>
    <sheetView showGridLines="0" workbookViewId="0">
      <selection activeCell="A32" sqref="A32"/>
    </sheetView>
  </sheetViews>
  <sheetFormatPr defaultColWidth="8.7265625" defaultRowHeight="14.5" x14ac:dyDescent="0.35"/>
  <cols>
    <col min="1" max="1" width="81" style="12" customWidth="1"/>
    <col min="2" max="2" width="8.1796875" style="12" customWidth="1"/>
    <col min="3" max="19" width="16.1796875" style="12" customWidth="1"/>
    <col min="20" max="20" width="0" style="12" hidden="1" customWidth="1"/>
    <col min="21" max="16384" width="8.7265625" style="12"/>
  </cols>
  <sheetData>
    <row r="1" spans="1:19" x14ac:dyDescent="0.35">
      <c r="A1" s="73" t="s">
        <v>219</v>
      </c>
      <c r="B1" s="73" t="s">
        <v>1</v>
      </c>
      <c r="C1" s="82" t="s">
        <v>1</v>
      </c>
      <c r="D1" s="83"/>
      <c r="E1" s="83"/>
      <c r="F1" s="83"/>
      <c r="G1" s="83"/>
      <c r="H1" s="83"/>
      <c r="I1" s="83"/>
      <c r="J1" s="83"/>
      <c r="K1" s="83"/>
      <c r="L1" s="83"/>
      <c r="M1" s="83"/>
      <c r="N1" s="83"/>
      <c r="O1" s="83"/>
      <c r="P1" s="83"/>
      <c r="Q1" s="83"/>
      <c r="R1" s="83"/>
      <c r="S1" s="23" t="s">
        <v>2</v>
      </c>
    </row>
    <row r="2" spans="1:19" ht="24.4" customHeight="1" x14ac:dyDescent="0.35">
      <c r="A2" s="75" t="s">
        <v>220</v>
      </c>
      <c r="B2" s="73" t="s">
        <v>1</v>
      </c>
      <c r="C2" s="82" t="s">
        <v>1</v>
      </c>
      <c r="D2" s="83"/>
      <c r="E2" s="83"/>
      <c r="F2" s="83"/>
      <c r="G2" s="83"/>
      <c r="H2" s="83"/>
      <c r="I2" s="83"/>
      <c r="J2" s="83"/>
      <c r="K2" s="83"/>
      <c r="L2" s="83"/>
      <c r="M2" s="83"/>
      <c r="N2" s="83"/>
      <c r="O2" s="83"/>
      <c r="P2" s="83"/>
      <c r="Q2" s="83"/>
      <c r="R2" s="83"/>
      <c r="S2" s="23" t="s">
        <v>1</v>
      </c>
    </row>
    <row r="3" spans="1:19" x14ac:dyDescent="0.35">
      <c r="A3" s="76" t="s">
        <v>221</v>
      </c>
      <c r="B3" s="76" t="s">
        <v>1</v>
      </c>
      <c r="C3" s="86" t="s">
        <v>1</v>
      </c>
      <c r="D3" s="83"/>
      <c r="E3" s="83"/>
      <c r="F3" s="83"/>
      <c r="G3" s="83"/>
      <c r="H3" s="83"/>
      <c r="I3" s="83"/>
      <c r="J3" s="83"/>
      <c r="K3" s="83"/>
      <c r="L3" s="83"/>
      <c r="M3" s="83"/>
      <c r="N3" s="83"/>
      <c r="O3" s="83"/>
      <c r="P3" s="83"/>
      <c r="Q3" s="83"/>
      <c r="R3" s="83"/>
      <c r="S3" s="76" t="s">
        <v>1</v>
      </c>
    </row>
    <row r="4" spans="1:19" x14ac:dyDescent="0.35">
      <c r="A4" s="18" t="s">
        <v>1</v>
      </c>
      <c r="B4" s="18" t="s">
        <v>1</v>
      </c>
      <c r="C4" s="88" t="s">
        <v>168</v>
      </c>
      <c r="D4" s="89"/>
      <c r="E4" s="89"/>
      <c r="F4" s="89"/>
      <c r="G4" s="89"/>
      <c r="H4" s="89"/>
      <c r="I4" s="89"/>
      <c r="J4" s="89"/>
      <c r="K4" s="89"/>
      <c r="L4" s="89"/>
      <c r="M4" s="89"/>
      <c r="N4" s="87"/>
      <c r="O4" s="88" t="s">
        <v>169</v>
      </c>
      <c r="P4" s="89"/>
      <c r="Q4" s="89"/>
      <c r="R4" s="87"/>
      <c r="S4" s="80" t="s">
        <v>170</v>
      </c>
    </row>
    <row r="5" spans="1:19" ht="30" x14ac:dyDescent="0.35">
      <c r="A5" s="18" t="s">
        <v>1</v>
      </c>
      <c r="B5" s="18" t="s">
        <v>1</v>
      </c>
      <c r="C5" s="72" t="s">
        <v>171</v>
      </c>
      <c r="D5" s="72" t="s">
        <v>172</v>
      </c>
      <c r="E5" s="72" t="s">
        <v>173</v>
      </c>
      <c r="F5" s="72" t="s">
        <v>174</v>
      </c>
      <c r="G5" s="72" t="s">
        <v>175</v>
      </c>
      <c r="H5" s="72" t="s">
        <v>176</v>
      </c>
      <c r="I5" s="72" t="s">
        <v>177</v>
      </c>
      <c r="J5" s="72" t="s">
        <v>178</v>
      </c>
      <c r="K5" s="72" t="s">
        <v>179</v>
      </c>
      <c r="L5" s="72" t="s">
        <v>180</v>
      </c>
      <c r="M5" s="72" t="s">
        <v>181</v>
      </c>
      <c r="N5" s="72" t="s">
        <v>182</v>
      </c>
      <c r="O5" s="72" t="s">
        <v>183</v>
      </c>
      <c r="P5" s="72" t="s">
        <v>184</v>
      </c>
      <c r="Q5" s="72" t="s">
        <v>185</v>
      </c>
      <c r="R5" s="72" t="s">
        <v>186</v>
      </c>
      <c r="S5" s="81"/>
    </row>
    <row r="6" spans="1:19" x14ac:dyDescent="0.35">
      <c r="A6" s="15" t="s">
        <v>1</v>
      </c>
      <c r="B6" s="14" t="s">
        <v>1</v>
      </c>
      <c r="C6" s="17" t="s">
        <v>187</v>
      </c>
      <c r="D6" s="17" t="s">
        <v>188</v>
      </c>
      <c r="E6" s="17" t="s">
        <v>189</v>
      </c>
      <c r="F6" s="17" t="s">
        <v>190</v>
      </c>
      <c r="G6" s="17" t="s">
        <v>191</v>
      </c>
      <c r="H6" s="17" t="s">
        <v>192</v>
      </c>
      <c r="I6" s="17" t="s">
        <v>193</v>
      </c>
      <c r="J6" s="17" t="s">
        <v>194</v>
      </c>
      <c r="K6" s="17" t="s">
        <v>195</v>
      </c>
      <c r="L6" s="17" t="s">
        <v>196</v>
      </c>
      <c r="M6" s="17" t="s">
        <v>197</v>
      </c>
      <c r="N6" s="17" t="s">
        <v>198</v>
      </c>
      <c r="O6" s="17" t="s">
        <v>199</v>
      </c>
      <c r="P6" s="17" t="s">
        <v>200</v>
      </c>
      <c r="Q6" s="17" t="s">
        <v>201</v>
      </c>
      <c r="R6" s="17" t="s">
        <v>222</v>
      </c>
      <c r="S6" s="17" t="s">
        <v>223</v>
      </c>
    </row>
    <row r="7" spans="1:19" x14ac:dyDescent="0.35">
      <c r="A7" s="15" t="s">
        <v>224</v>
      </c>
      <c r="B7" s="66" t="s">
        <v>9</v>
      </c>
      <c r="C7" s="13">
        <v>0</v>
      </c>
      <c r="D7" s="13">
        <v>0</v>
      </c>
      <c r="E7" s="13">
        <v>0</v>
      </c>
      <c r="F7" s="13">
        <v>0</v>
      </c>
      <c r="G7" s="13">
        <v>0</v>
      </c>
      <c r="H7" s="13">
        <v>0</v>
      </c>
      <c r="I7" s="13">
        <v>0</v>
      </c>
      <c r="J7" s="13">
        <v>0</v>
      </c>
      <c r="K7" s="13">
        <v>0</v>
      </c>
      <c r="L7" s="13">
        <v>0</v>
      </c>
      <c r="M7" s="13">
        <v>0</v>
      </c>
      <c r="N7" s="13">
        <v>0</v>
      </c>
      <c r="O7" s="13">
        <v>0</v>
      </c>
      <c r="P7" s="13">
        <v>0</v>
      </c>
      <c r="Q7" s="13">
        <v>0</v>
      </c>
      <c r="R7" s="13">
        <v>0</v>
      </c>
      <c r="S7" s="13">
        <v>0</v>
      </c>
    </row>
    <row r="8" spans="1:19" ht="21" x14ac:dyDescent="0.35">
      <c r="A8" s="15" t="s">
        <v>225</v>
      </c>
      <c r="B8" s="66" t="s">
        <v>17</v>
      </c>
      <c r="C8" s="13">
        <v>0</v>
      </c>
      <c r="D8" s="13">
        <v>0</v>
      </c>
      <c r="E8" s="13">
        <v>0</v>
      </c>
      <c r="F8" s="13">
        <v>0</v>
      </c>
      <c r="G8" s="13">
        <v>0</v>
      </c>
      <c r="H8" s="13">
        <v>0</v>
      </c>
      <c r="I8" s="13">
        <v>0</v>
      </c>
      <c r="J8" s="13">
        <v>0</v>
      </c>
      <c r="K8" s="13">
        <v>0</v>
      </c>
      <c r="L8" s="13">
        <v>0</v>
      </c>
      <c r="M8" s="13">
        <v>0</v>
      </c>
      <c r="N8" s="13">
        <v>0</v>
      </c>
      <c r="O8" s="13">
        <v>0</v>
      </c>
      <c r="P8" s="13">
        <v>0</v>
      </c>
      <c r="Q8" s="13">
        <v>0</v>
      </c>
      <c r="R8" s="13">
        <v>0</v>
      </c>
      <c r="S8" s="13">
        <v>0</v>
      </c>
    </row>
    <row r="9" spans="1:19" x14ac:dyDescent="0.35">
      <c r="A9" s="20" t="s">
        <v>226</v>
      </c>
      <c r="B9" s="67" t="s">
        <v>1</v>
      </c>
      <c r="C9" s="19" t="s">
        <v>1</v>
      </c>
      <c r="D9" s="19" t="s">
        <v>1</v>
      </c>
      <c r="E9" s="19" t="s">
        <v>1</v>
      </c>
      <c r="F9" s="19" t="s">
        <v>1</v>
      </c>
      <c r="G9" s="19" t="s">
        <v>1</v>
      </c>
      <c r="H9" s="19" t="s">
        <v>1</v>
      </c>
      <c r="I9" s="19" t="s">
        <v>1</v>
      </c>
      <c r="J9" s="19" t="s">
        <v>1</v>
      </c>
      <c r="K9" s="19" t="s">
        <v>1</v>
      </c>
      <c r="L9" s="19" t="s">
        <v>1</v>
      </c>
      <c r="M9" s="19" t="s">
        <v>1</v>
      </c>
      <c r="N9" s="19" t="s">
        <v>1</v>
      </c>
      <c r="O9" s="19" t="s">
        <v>1</v>
      </c>
      <c r="P9" s="19" t="s">
        <v>1</v>
      </c>
      <c r="Q9" s="19" t="s">
        <v>1</v>
      </c>
      <c r="R9" s="19" t="s">
        <v>1</v>
      </c>
      <c r="S9" s="19" t="s">
        <v>1</v>
      </c>
    </row>
    <row r="10" spans="1:19" x14ac:dyDescent="0.35">
      <c r="A10" s="20" t="s">
        <v>227</v>
      </c>
      <c r="B10" s="67" t="s">
        <v>1</v>
      </c>
      <c r="C10" s="19" t="s">
        <v>1</v>
      </c>
      <c r="D10" s="19" t="s">
        <v>1</v>
      </c>
      <c r="E10" s="19" t="s">
        <v>1</v>
      </c>
      <c r="F10" s="19" t="s">
        <v>1</v>
      </c>
      <c r="G10" s="19" t="s">
        <v>1</v>
      </c>
      <c r="H10" s="19" t="s">
        <v>1</v>
      </c>
      <c r="I10" s="19" t="s">
        <v>1</v>
      </c>
      <c r="J10" s="19" t="s">
        <v>1</v>
      </c>
      <c r="K10" s="19" t="s">
        <v>1</v>
      </c>
      <c r="L10" s="19" t="s">
        <v>1</v>
      </c>
      <c r="M10" s="19" t="s">
        <v>1</v>
      </c>
      <c r="N10" s="19" t="s">
        <v>1</v>
      </c>
      <c r="O10" s="19" t="s">
        <v>1</v>
      </c>
      <c r="P10" s="19" t="s">
        <v>1</v>
      </c>
      <c r="Q10" s="19" t="s">
        <v>1</v>
      </c>
      <c r="R10" s="19" t="s">
        <v>1</v>
      </c>
      <c r="S10" s="19" t="s">
        <v>1</v>
      </c>
    </row>
    <row r="11" spans="1:19" x14ac:dyDescent="0.35">
      <c r="A11" s="20" t="s">
        <v>228</v>
      </c>
      <c r="B11" s="67" t="s">
        <v>1</v>
      </c>
      <c r="C11" s="19" t="s">
        <v>1</v>
      </c>
      <c r="D11" s="19" t="s">
        <v>1</v>
      </c>
      <c r="E11" s="19" t="s">
        <v>1</v>
      </c>
      <c r="F11" s="19" t="s">
        <v>1</v>
      </c>
      <c r="G11" s="19" t="s">
        <v>1</v>
      </c>
      <c r="H11" s="19" t="s">
        <v>1</v>
      </c>
      <c r="I11" s="19" t="s">
        <v>1</v>
      </c>
      <c r="J11" s="19" t="s">
        <v>1</v>
      </c>
      <c r="K11" s="19" t="s">
        <v>1</v>
      </c>
      <c r="L11" s="19" t="s">
        <v>1</v>
      </c>
      <c r="M11" s="19" t="s">
        <v>1</v>
      </c>
      <c r="N11" s="19" t="s">
        <v>1</v>
      </c>
      <c r="O11" s="19" t="s">
        <v>1</v>
      </c>
      <c r="P11" s="19" t="s">
        <v>1</v>
      </c>
      <c r="Q11" s="19" t="s">
        <v>1</v>
      </c>
      <c r="R11" s="19" t="s">
        <v>1</v>
      </c>
      <c r="S11" s="19" t="s">
        <v>1</v>
      </c>
    </row>
    <row r="12" spans="1:19" x14ac:dyDescent="0.35">
      <c r="A12" s="14" t="s">
        <v>229</v>
      </c>
      <c r="B12" s="66" t="s">
        <v>19</v>
      </c>
      <c r="C12" s="13">
        <v>817.97400000000005</v>
      </c>
      <c r="D12" s="13">
        <v>156947.51999999999</v>
      </c>
      <c r="E12" s="13">
        <v>53956.610999999997</v>
      </c>
      <c r="F12" s="13">
        <v>2122015.3810000001</v>
      </c>
      <c r="G12" s="13">
        <v>752551.66899999999</v>
      </c>
      <c r="H12" s="13">
        <v>7474.4269999999997</v>
      </c>
      <c r="I12" s="13">
        <v>726580.35900000005</v>
      </c>
      <c r="J12" s="13">
        <v>163142.372</v>
      </c>
      <c r="K12" s="13">
        <v>0</v>
      </c>
      <c r="L12" s="13">
        <v>0</v>
      </c>
      <c r="M12" s="13">
        <v>0</v>
      </c>
      <c r="N12" s="13">
        <v>0</v>
      </c>
      <c r="O12" s="13">
        <v>0</v>
      </c>
      <c r="P12" s="13">
        <v>0</v>
      </c>
      <c r="Q12" s="13">
        <v>0</v>
      </c>
      <c r="R12" s="13">
        <v>0</v>
      </c>
      <c r="S12" s="13">
        <v>3983486.3130000001</v>
      </c>
    </row>
    <row r="13" spans="1:19" x14ac:dyDescent="0.35">
      <c r="A13" s="14" t="s">
        <v>225</v>
      </c>
      <c r="B13" s="66" t="s">
        <v>35</v>
      </c>
      <c r="C13" s="13">
        <v>0</v>
      </c>
      <c r="D13" s="13">
        <v>0</v>
      </c>
      <c r="E13" s="13">
        <v>0</v>
      </c>
      <c r="F13" s="13">
        <v>0</v>
      </c>
      <c r="G13" s="13">
        <v>0</v>
      </c>
      <c r="H13" s="13">
        <v>0</v>
      </c>
      <c r="I13" s="13">
        <v>0</v>
      </c>
      <c r="J13" s="13">
        <v>0</v>
      </c>
      <c r="K13" s="13">
        <v>0</v>
      </c>
      <c r="L13" s="13">
        <v>0</v>
      </c>
      <c r="M13" s="13">
        <v>0</v>
      </c>
      <c r="N13" s="13">
        <v>0</v>
      </c>
      <c r="O13" s="13">
        <v>0</v>
      </c>
      <c r="P13" s="13">
        <v>0</v>
      </c>
      <c r="Q13" s="13">
        <v>0</v>
      </c>
      <c r="R13" s="13">
        <v>0</v>
      </c>
      <c r="S13" s="13">
        <v>0</v>
      </c>
    </row>
    <row r="14" spans="1:19" x14ac:dyDescent="0.35">
      <c r="A14" s="15" t="s">
        <v>230</v>
      </c>
      <c r="B14" s="66" t="s">
        <v>37</v>
      </c>
      <c r="C14" s="13">
        <v>817.97400000000005</v>
      </c>
      <c r="D14" s="13">
        <v>156947.51999999999</v>
      </c>
      <c r="E14" s="13">
        <v>53956.610999999997</v>
      </c>
      <c r="F14" s="13">
        <v>2122015.3810000001</v>
      </c>
      <c r="G14" s="13">
        <v>752551.66899999999</v>
      </c>
      <c r="H14" s="13">
        <v>7474.4269999999997</v>
      </c>
      <c r="I14" s="13">
        <v>726580.35900000005</v>
      </c>
      <c r="J14" s="13">
        <v>163142.372</v>
      </c>
      <c r="K14" s="13">
        <v>0</v>
      </c>
      <c r="L14" s="13">
        <v>0</v>
      </c>
      <c r="M14" s="13">
        <v>0</v>
      </c>
      <c r="N14" s="13">
        <v>0</v>
      </c>
      <c r="O14" s="13">
        <v>0</v>
      </c>
      <c r="P14" s="13">
        <v>0</v>
      </c>
      <c r="Q14" s="13">
        <v>0</v>
      </c>
      <c r="R14" s="13">
        <v>0</v>
      </c>
      <c r="S14" s="13">
        <v>3983486.3130000001</v>
      </c>
    </row>
    <row r="15" spans="1:19" x14ac:dyDescent="0.35">
      <c r="A15" s="20" t="s">
        <v>231</v>
      </c>
      <c r="B15" s="67" t="s">
        <v>1</v>
      </c>
      <c r="C15" s="19" t="s">
        <v>1</v>
      </c>
      <c r="D15" s="19" t="s">
        <v>1</v>
      </c>
      <c r="E15" s="19" t="s">
        <v>1</v>
      </c>
      <c r="F15" s="19" t="s">
        <v>1</v>
      </c>
      <c r="G15" s="19" t="s">
        <v>1</v>
      </c>
      <c r="H15" s="19" t="s">
        <v>1</v>
      </c>
      <c r="I15" s="19" t="s">
        <v>1</v>
      </c>
      <c r="J15" s="19" t="s">
        <v>1</v>
      </c>
      <c r="K15" s="19" t="s">
        <v>1</v>
      </c>
      <c r="L15" s="19" t="s">
        <v>1</v>
      </c>
      <c r="M15" s="19" t="s">
        <v>1</v>
      </c>
      <c r="N15" s="19" t="s">
        <v>1</v>
      </c>
      <c r="O15" s="19" t="s">
        <v>1</v>
      </c>
      <c r="P15" s="19" t="s">
        <v>1</v>
      </c>
      <c r="Q15" s="19" t="s">
        <v>1</v>
      </c>
      <c r="R15" s="19" t="s">
        <v>1</v>
      </c>
      <c r="S15" s="19" t="s">
        <v>1</v>
      </c>
    </row>
    <row r="16" spans="1:19" x14ac:dyDescent="0.35">
      <c r="A16" s="14" t="s">
        <v>229</v>
      </c>
      <c r="B16" s="66" t="s">
        <v>39</v>
      </c>
      <c r="C16" s="13">
        <v>1032.0070000000001</v>
      </c>
      <c r="D16" s="13">
        <v>657594.67099999997</v>
      </c>
      <c r="E16" s="13">
        <v>600728.37300000002</v>
      </c>
      <c r="F16" s="13">
        <v>7681003.8789999997</v>
      </c>
      <c r="G16" s="13">
        <v>282237.70199999999</v>
      </c>
      <c r="H16" s="13">
        <v>73984.34</v>
      </c>
      <c r="I16" s="13">
        <v>579935.027</v>
      </c>
      <c r="J16" s="13">
        <v>511290.55300000001</v>
      </c>
      <c r="K16" s="13">
        <v>0</v>
      </c>
      <c r="L16" s="13">
        <v>0</v>
      </c>
      <c r="M16" s="13">
        <v>0</v>
      </c>
      <c r="N16" s="13">
        <v>0</v>
      </c>
      <c r="O16" s="13">
        <v>0</v>
      </c>
      <c r="P16" s="13">
        <v>0</v>
      </c>
      <c r="Q16" s="13">
        <v>0</v>
      </c>
      <c r="R16" s="13">
        <v>0</v>
      </c>
      <c r="S16" s="13">
        <v>10387806.551999999</v>
      </c>
    </row>
    <row r="17" spans="1:19" x14ac:dyDescent="0.35">
      <c r="A17" s="14" t="s">
        <v>225</v>
      </c>
      <c r="B17" s="66" t="s">
        <v>55</v>
      </c>
      <c r="C17" s="13">
        <v>0</v>
      </c>
      <c r="D17" s="13">
        <v>0</v>
      </c>
      <c r="E17" s="13">
        <v>35088.267</v>
      </c>
      <c r="F17" s="13">
        <v>28900</v>
      </c>
      <c r="G17" s="13">
        <v>-5800</v>
      </c>
      <c r="H17" s="13">
        <v>0</v>
      </c>
      <c r="I17" s="13">
        <v>-3200</v>
      </c>
      <c r="J17" s="13">
        <v>12300</v>
      </c>
      <c r="K17" s="13">
        <v>0</v>
      </c>
      <c r="L17" s="13">
        <v>0</v>
      </c>
      <c r="M17" s="13">
        <v>0</v>
      </c>
      <c r="N17" s="13">
        <v>0</v>
      </c>
      <c r="O17" s="13">
        <v>0</v>
      </c>
      <c r="P17" s="13">
        <v>0</v>
      </c>
      <c r="Q17" s="13">
        <v>0</v>
      </c>
      <c r="R17" s="13">
        <v>0</v>
      </c>
      <c r="S17" s="13">
        <v>67288.267000000007</v>
      </c>
    </row>
    <row r="18" spans="1:19" x14ac:dyDescent="0.35">
      <c r="A18" s="15" t="s">
        <v>232</v>
      </c>
      <c r="B18" s="66" t="s">
        <v>57</v>
      </c>
      <c r="C18" s="13">
        <v>1032.0070000000001</v>
      </c>
      <c r="D18" s="13">
        <v>657594.67099999997</v>
      </c>
      <c r="E18" s="13">
        <v>565640.10600000003</v>
      </c>
      <c r="F18" s="13">
        <v>7652103.8789999997</v>
      </c>
      <c r="G18" s="13">
        <v>288037.70199999999</v>
      </c>
      <c r="H18" s="13">
        <v>73984.34</v>
      </c>
      <c r="I18" s="13">
        <v>583135.027</v>
      </c>
      <c r="J18" s="13">
        <v>498990.55300000001</v>
      </c>
      <c r="K18" s="13">
        <v>0</v>
      </c>
      <c r="L18" s="13">
        <v>0</v>
      </c>
      <c r="M18" s="13">
        <v>0</v>
      </c>
      <c r="N18" s="13">
        <v>0</v>
      </c>
      <c r="O18" s="13">
        <v>0</v>
      </c>
      <c r="P18" s="13">
        <v>0</v>
      </c>
      <c r="Q18" s="13">
        <v>0</v>
      </c>
      <c r="R18" s="13">
        <v>0</v>
      </c>
      <c r="S18" s="13">
        <v>10320518.285</v>
      </c>
    </row>
    <row r="19" spans="1:19" x14ac:dyDescent="0.35">
      <c r="A19" s="15" t="s">
        <v>233</v>
      </c>
      <c r="B19" s="66" t="s">
        <v>59</v>
      </c>
      <c r="C19" s="13">
        <v>1849.981</v>
      </c>
      <c r="D19" s="13">
        <v>814542.19099999999</v>
      </c>
      <c r="E19" s="13">
        <v>654684.98400000005</v>
      </c>
      <c r="F19" s="13">
        <v>9803019.2599999998</v>
      </c>
      <c r="G19" s="13">
        <v>1034789.371</v>
      </c>
      <c r="H19" s="13">
        <v>81458.767000000007</v>
      </c>
      <c r="I19" s="13">
        <v>1306515.3859999999</v>
      </c>
      <c r="J19" s="13">
        <v>674432.92500000005</v>
      </c>
      <c r="K19" s="13">
        <v>0</v>
      </c>
      <c r="L19" s="13">
        <v>0</v>
      </c>
      <c r="M19" s="13">
        <v>0</v>
      </c>
      <c r="N19" s="13">
        <v>0</v>
      </c>
      <c r="O19" s="13">
        <v>0</v>
      </c>
      <c r="P19" s="13">
        <v>0</v>
      </c>
      <c r="Q19" s="13">
        <v>0</v>
      </c>
      <c r="R19" s="13">
        <v>0</v>
      </c>
      <c r="S19" s="13">
        <v>14371292.865</v>
      </c>
    </row>
    <row r="20" spans="1:19" x14ac:dyDescent="0.35">
      <c r="A20" s="15" t="s">
        <v>234</v>
      </c>
      <c r="B20" s="66" t="s">
        <v>61</v>
      </c>
      <c r="C20" s="13">
        <v>1849.981</v>
      </c>
      <c r="D20" s="13">
        <v>814542.19099999999</v>
      </c>
      <c r="E20" s="13">
        <v>619596.71699999995</v>
      </c>
      <c r="F20" s="13">
        <v>9774119.2599999998</v>
      </c>
      <c r="G20" s="13">
        <v>1040589.371</v>
      </c>
      <c r="H20" s="13">
        <v>81458.767000000007</v>
      </c>
      <c r="I20" s="13">
        <v>1309715.3859999999</v>
      </c>
      <c r="J20" s="13">
        <v>662132.92500000005</v>
      </c>
      <c r="K20" s="13">
        <v>0</v>
      </c>
      <c r="L20" s="13">
        <v>0</v>
      </c>
      <c r="M20" s="13">
        <v>0</v>
      </c>
      <c r="N20" s="13">
        <v>0</v>
      </c>
      <c r="O20" s="13">
        <v>0</v>
      </c>
      <c r="P20" s="13">
        <v>0</v>
      </c>
      <c r="Q20" s="13">
        <v>0</v>
      </c>
      <c r="R20" s="13">
        <v>0</v>
      </c>
      <c r="S20" s="13">
        <v>14304004.597999999</v>
      </c>
    </row>
    <row r="21" spans="1:19" x14ac:dyDescent="0.35">
      <c r="A21" s="15" t="s">
        <v>235</v>
      </c>
      <c r="B21" s="66" t="s">
        <v>63</v>
      </c>
      <c r="C21" s="13">
        <v>52.925164455599997</v>
      </c>
      <c r="D21" s="13">
        <v>23302.822793732801</v>
      </c>
      <c r="E21" s="13">
        <v>18729.5493547611</v>
      </c>
      <c r="F21" s="13">
        <v>280449.58650807198</v>
      </c>
      <c r="G21" s="13">
        <v>29603.762220895402</v>
      </c>
      <c r="H21" s="13">
        <v>2330.4123879285999</v>
      </c>
      <c r="I21" s="13">
        <v>37377.433426580297</v>
      </c>
      <c r="J21" s="13">
        <v>19294.508143573701</v>
      </c>
      <c r="K21" s="13">
        <v>0</v>
      </c>
      <c r="L21" s="13">
        <v>0</v>
      </c>
      <c r="M21" s="13">
        <v>0</v>
      </c>
      <c r="N21" s="13">
        <v>0</v>
      </c>
      <c r="O21" s="13">
        <v>0</v>
      </c>
      <c r="P21" s="13">
        <v>0</v>
      </c>
      <c r="Q21" s="13">
        <v>0</v>
      </c>
      <c r="R21" s="13">
        <v>0</v>
      </c>
      <c r="S21" s="13">
        <v>411140.99999999948</v>
      </c>
    </row>
    <row r="22" spans="1:19" x14ac:dyDescent="0.35">
      <c r="A22" s="20" t="s">
        <v>236</v>
      </c>
      <c r="B22" s="67" t="s">
        <v>1</v>
      </c>
      <c r="C22" s="19" t="s">
        <v>1</v>
      </c>
      <c r="D22" s="19" t="s">
        <v>1</v>
      </c>
      <c r="E22" s="19" t="s">
        <v>1</v>
      </c>
      <c r="F22" s="19" t="s">
        <v>1</v>
      </c>
      <c r="G22" s="19" t="s">
        <v>1</v>
      </c>
      <c r="H22" s="19" t="s">
        <v>1</v>
      </c>
      <c r="I22" s="19" t="s">
        <v>1</v>
      </c>
      <c r="J22" s="19" t="s">
        <v>1</v>
      </c>
      <c r="K22" s="19" t="s">
        <v>1</v>
      </c>
      <c r="L22" s="19" t="s">
        <v>1</v>
      </c>
      <c r="M22" s="19" t="s">
        <v>1</v>
      </c>
      <c r="N22" s="19" t="s">
        <v>1</v>
      </c>
      <c r="O22" s="19" t="s">
        <v>1</v>
      </c>
      <c r="P22" s="19" t="s">
        <v>1</v>
      </c>
      <c r="Q22" s="19" t="s">
        <v>1</v>
      </c>
      <c r="R22" s="19" t="s">
        <v>1</v>
      </c>
      <c r="S22" s="19" t="s">
        <v>1</v>
      </c>
    </row>
    <row r="23" spans="1:19" x14ac:dyDescent="0.35">
      <c r="A23" s="15" t="s">
        <v>224</v>
      </c>
      <c r="B23" s="66" t="s">
        <v>65</v>
      </c>
      <c r="C23" s="13">
        <v>0</v>
      </c>
      <c r="D23" s="13">
        <v>0</v>
      </c>
      <c r="E23" s="13">
        <v>0</v>
      </c>
      <c r="F23" s="13">
        <v>0</v>
      </c>
      <c r="G23" s="13">
        <v>0</v>
      </c>
      <c r="H23" s="13">
        <v>0</v>
      </c>
      <c r="I23" s="13">
        <v>0</v>
      </c>
      <c r="J23" s="13">
        <v>0</v>
      </c>
      <c r="K23" s="13">
        <v>0</v>
      </c>
      <c r="L23" s="13">
        <v>0</v>
      </c>
      <c r="M23" s="13">
        <v>0</v>
      </c>
      <c r="N23" s="13">
        <v>0</v>
      </c>
      <c r="O23" s="13">
        <v>0</v>
      </c>
      <c r="P23" s="13">
        <v>0</v>
      </c>
      <c r="Q23" s="13">
        <v>0</v>
      </c>
      <c r="R23" s="13">
        <v>0</v>
      </c>
      <c r="S23" s="13">
        <v>0</v>
      </c>
    </row>
    <row r="24" spans="1:19" x14ac:dyDescent="0.35">
      <c r="A24" s="15" t="s">
        <v>227</v>
      </c>
      <c r="B24" s="66" t="s">
        <v>67</v>
      </c>
      <c r="C24" s="13">
        <v>0</v>
      </c>
      <c r="D24" s="13">
        <v>0</v>
      </c>
      <c r="E24" s="13">
        <v>0</v>
      </c>
      <c r="F24" s="13">
        <v>0</v>
      </c>
      <c r="G24" s="13">
        <v>0</v>
      </c>
      <c r="H24" s="13">
        <v>0</v>
      </c>
      <c r="I24" s="13">
        <v>0</v>
      </c>
      <c r="J24" s="13">
        <v>0</v>
      </c>
      <c r="K24" s="13">
        <v>0</v>
      </c>
      <c r="L24" s="13">
        <v>0</v>
      </c>
      <c r="M24" s="13">
        <v>0</v>
      </c>
      <c r="N24" s="13">
        <v>0</v>
      </c>
      <c r="O24" s="13">
        <v>0</v>
      </c>
      <c r="P24" s="13">
        <v>0</v>
      </c>
      <c r="Q24" s="13">
        <v>0</v>
      </c>
      <c r="R24" s="13">
        <v>0</v>
      </c>
      <c r="S24" s="13">
        <v>0</v>
      </c>
    </row>
    <row r="25" spans="1:19" x14ac:dyDescent="0.35">
      <c r="A25" s="15" t="s">
        <v>235</v>
      </c>
      <c r="B25" s="66" t="s">
        <v>69</v>
      </c>
      <c r="C25" s="13">
        <v>0</v>
      </c>
      <c r="D25" s="13">
        <v>0</v>
      </c>
      <c r="E25" s="13">
        <v>0</v>
      </c>
      <c r="F25" s="13">
        <v>0</v>
      </c>
      <c r="G25" s="13">
        <v>0</v>
      </c>
      <c r="H25" s="13">
        <v>0</v>
      </c>
      <c r="I25" s="13">
        <v>0</v>
      </c>
      <c r="J25" s="13">
        <v>0</v>
      </c>
      <c r="K25" s="13">
        <v>0</v>
      </c>
      <c r="L25" s="13">
        <v>0</v>
      </c>
      <c r="M25" s="13">
        <v>0</v>
      </c>
      <c r="N25" s="13">
        <v>0</v>
      </c>
      <c r="O25" s="13">
        <v>0</v>
      </c>
      <c r="P25" s="13">
        <v>0</v>
      </c>
      <c r="Q25" s="13">
        <v>0</v>
      </c>
      <c r="R25" s="13">
        <v>0</v>
      </c>
      <c r="S25" s="13">
        <v>0</v>
      </c>
    </row>
    <row r="26" spans="1:19" x14ac:dyDescent="0.35">
      <c r="A26" s="20" t="s">
        <v>237</v>
      </c>
      <c r="B26" s="67" t="s">
        <v>1</v>
      </c>
      <c r="C26" s="19" t="s">
        <v>1</v>
      </c>
      <c r="D26" s="19" t="s">
        <v>1</v>
      </c>
      <c r="E26" s="19" t="s">
        <v>1</v>
      </c>
      <c r="F26" s="19" t="s">
        <v>1</v>
      </c>
      <c r="G26" s="19" t="s">
        <v>1</v>
      </c>
      <c r="H26" s="19" t="s">
        <v>1</v>
      </c>
      <c r="I26" s="19" t="s">
        <v>1</v>
      </c>
      <c r="J26" s="19" t="s">
        <v>1</v>
      </c>
      <c r="K26" s="19" t="s">
        <v>1</v>
      </c>
      <c r="L26" s="19" t="s">
        <v>1</v>
      </c>
      <c r="M26" s="19" t="s">
        <v>1</v>
      </c>
      <c r="N26" s="19" t="s">
        <v>1</v>
      </c>
      <c r="O26" s="19" t="s">
        <v>1</v>
      </c>
      <c r="P26" s="19" t="s">
        <v>1</v>
      </c>
      <c r="Q26" s="19" t="s">
        <v>1</v>
      </c>
      <c r="R26" s="19" t="s">
        <v>1</v>
      </c>
      <c r="S26" s="19" t="s">
        <v>1</v>
      </c>
    </row>
    <row r="27" spans="1:19" x14ac:dyDescent="0.35">
      <c r="A27" s="14" t="s">
        <v>237</v>
      </c>
      <c r="B27" s="66" t="s">
        <v>71</v>
      </c>
      <c r="C27" s="13">
        <v>1902.9061644556</v>
      </c>
      <c r="D27" s="13">
        <v>837845.01379373285</v>
      </c>
      <c r="E27" s="13">
        <v>673414.53335476108</v>
      </c>
      <c r="F27" s="13">
        <v>10083468.846508073</v>
      </c>
      <c r="G27" s="13">
        <v>1064393.1332208954</v>
      </c>
      <c r="H27" s="13">
        <v>83789.179387928598</v>
      </c>
      <c r="I27" s="13">
        <v>1343892.8194265803</v>
      </c>
      <c r="J27" s="13">
        <v>693727.4331435737</v>
      </c>
      <c r="K27" s="13">
        <v>0</v>
      </c>
      <c r="L27" s="13">
        <v>0</v>
      </c>
      <c r="M27" s="13">
        <v>0</v>
      </c>
      <c r="N27" s="13">
        <v>0</v>
      </c>
      <c r="O27" s="13">
        <v>0</v>
      </c>
      <c r="P27" s="13">
        <v>0</v>
      </c>
      <c r="Q27" s="13">
        <v>0</v>
      </c>
      <c r="R27" s="13">
        <v>0</v>
      </c>
      <c r="S27" s="13">
        <v>14782433.865</v>
      </c>
    </row>
    <row r="28" spans="1:19" x14ac:dyDescent="0.35">
      <c r="A28" s="14" t="s">
        <v>225</v>
      </c>
      <c r="B28" s="66" t="s">
        <v>73</v>
      </c>
      <c r="C28" s="13">
        <v>0</v>
      </c>
      <c r="D28" s="13">
        <v>0</v>
      </c>
      <c r="E28" s="13">
        <v>35088.267</v>
      </c>
      <c r="F28" s="13">
        <v>28900</v>
      </c>
      <c r="G28" s="13">
        <v>-5800</v>
      </c>
      <c r="H28" s="13">
        <v>0</v>
      </c>
      <c r="I28" s="13">
        <v>-3200</v>
      </c>
      <c r="J28" s="13">
        <v>12300</v>
      </c>
      <c r="K28" s="13">
        <v>0</v>
      </c>
      <c r="L28" s="13">
        <v>0</v>
      </c>
      <c r="M28" s="13">
        <v>0</v>
      </c>
      <c r="N28" s="13">
        <v>0</v>
      </c>
      <c r="O28" s="13">
        <v>0</v>
      </c>
      <c r="P28" s="13">
        <v>0</v>
      </c>
      <c r="Q28" s="13">
        <v>0</v>
      </c>
      <c r="R28" s="13">
        <v>0</v>
      </c>
      <c r="S28" s="13">
        <v>67288.267000000007</v>
      </c>
    </row>
    <row r="29" spans="1:19" x14ac:dyDescent="0.35">
      <c r="A29" s="14" t="s">
        <v>238</v>
      </c>
      <c r="B29" s="66" t="s">
        <v>75</v>
      </c>
      <c r="C29" s="13">
        <v>1902.9061644556</v>
      </c>
      <c r="D29" s="13">
        <v>837845.01379373285</v>
      </c>
      <c r="E29" s="13">
        <v>638326.26635476109</v>
      </c>
      <c r="F29" s="13">
        <v>10054568.846508073</v>
      </c>
      <c r="G29" s="13">
        <v>1070193.1332208954</v>
      </c>
      <c r="H29" s="13">
        <v>83789.179387928598</v>
      </c>
      <c r="I29" s="13">
        <v>1347092.8194265803</v>
      </c>
      <c r="J29" s="13">
        <v>681427.4331435737</v>
      </c>
      <c r="K29" s="13">
        <v>0</v>
      </c>
      <c r="L29" s="13">
        <v>0</v>
      </c>
      <c r="M29" s="13">
        <v>0</v>
      </c>
      <c r="N29" s="13">
        <v>0</v>
      </c>
      <c r="O29" s="13">
        <v>0</v>
      </c>
      <c r="P29" s="13">
        <v>0</v>
      </c>
      <c r="Q29" s="13">
        <v>0</v>
      </c>
      <c r="R29" s="13">
        <v>0</v>
      </c>
      <c r="S29" s="13">
        <v>14715145.597999999</v>
      </c>
    </row>
    <row r="30" spans="1:19" ht="0" hidden="1" customHeight="1" x14ac:dyDescent="0.35">
      <c r="A30" s="74"/>
      <c r="B30" s="74"/>
      <c r="C30" s="74"/>
      <c r="D30" s="74"/>
      <c r="E30" s="74"/>
      <c r="F30" s="74"/>
      <c r="G30" s="74"/>
      <c r="H30" s="74"/>
      <c r="I30" s="74"/>
      <c r="J30" s="74"/>
      <c r="K30" s="74"/>
      <c r="L30" s="74"/>
      <c r="M30" s="74"/>
      <c r="N30" s="74"/>
      <c r="O30" s="74"/>
      <c r="P30" s="74"/>
      <c r="Q30" s="74"/>
      <c r="R30" s="74"/>
      <c r="S30" s="74"/>
    </row>
    <row r="32" spans="1:19" x14ac:dyDescent="0.35">
      <c r="A32" s="79" t="s">
        <v>163</v>
      </c>
      <c r="B32" s="74"/>
      <c r="C32" s="74"/>
      <c r="D32" s="74"/>
      <c r="E32" s="74"/>
      <c r="F32" s="74"/>
      <c r="G32" s="74"/>
      <c r="H32" s="74"/>
      <c r="I32" s="74"/>
      <c r="J32" s="74"/>
      <c r="K32" s="74"/>
      <c r="L32" s="74"/>
      <c r="M32" s="74"/>
      <c r="N32" s="74"/>
      <c r="O32" s="74"/>
      <c r="P32" s="74"/>
      <c r="Q32" s="74"/>
      <c r="R32" s="74"/>
      <c r="S32" s="74"/>
    </row>
  </sheetData>
  <mergeCells count="6">
    <mergeCell ref="S4:S5"/>
    <mergeCell ref="C1:R1"/>
    <mergeCell ref="C2:R2"/>
    <mergeCell ref="C3:R3"/>
    <mergeCell ref="C4:N4"/>
    <mergeCell ref="O4:R4"/>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6583-4502-4776-984F-D411FBA26491}">
  <sheetPr>
    <tabColor theme="0" tint="-4.9989318521683403E-2"/>
  </sheetPr>
  <dimension ref="A1:Q40"/>
  <sheetViews>
    <sheetView showGridLines="0" tabSelected="1" workbookViewId="0">
      <selection activeCell="H44" sqref="H44:I44"/>
    </sheetView>
  </sheetViews>
  <sheetFormatPr defaultColWidth="9.1796875" defaultRowHeight="12" x14ac:dyDescent="0.3"/>
  <cols>
    <col min="1" max="1" width="2.7265625" style="47" customWidth="1"/>
    <col min="2" max="2" width="9.1796875" style="47"/>
    <col min="3" max="13" width="13.7265625" style="47" customWidth="1"/>
    <col min="14" max="14" width="5.54296875" style="47" customWidth="1"/>
    <col min="15" max="15" width="15.7265625" style="47" customWidth="1"/>
    <col min="16" max="16" width="3.1796875" style="47" customWidth="1"/>
    <col min="17" max="17" width="15.7265625" style="47" customWidth="1"/>
    <col min="18" max="16384" width="9.1796875" style="47"/>
  </cols>
  <sheetData>
    <row r="1" spans="1:17" x14ac:dyDescent="0.3">
      <c r="A1" s="45" t="s">
        <v>239</v>
      </c>
      <c r="B1" s="46" t="str">
        <f>[1]ST!C2</f>
        <v>Solvency II software, SolvencyTool</v>
      </c>
    </row>
    <row r="2" spans="1:17" ht="37.5" customHeight="1" x14ac:dyDescent="0.3">
      <c r="A2" s="48" t="s">
        <v>240</v>
      </c>
      <c r="B2" s="49" t="str">
        <f>A1&amp;VLOOKUP(A2,Language,LanguageChoice,0)</f>
        <v>S.19.01: Non-life insurance claims</v>
      </c>
    </row>
    <row r="3" spans="1:17" x14ac:dyDescent="0.3">
      <c r="A3" s="48"/>
      <c r="B3" s="50" t="s">
        <v>241</v>
      </c>
      <c r="C3" s="96" t="s">
        <v>242</v>
      </c>
      <c r="D3" s="97"/>
    </row>
    <row r="4" spans="1:17" x14ac:dyDescent="0.3">
      <c r="A4" s="48"/>
    </row>
    <row r="5" spans="1:17" x14ac:dyDescent="0.3">
      <c r="A5" s="51" t="s">
        <v>243</v>
      </c>
      <c r="B5" s="90" t="str">
        <f t="shared" ref="B5:L6" si="0">VLOOKUP(A5,Language,LanguageChoice,0)</f>
        <v>Gross Claims Paid (non-cumulative)</v>
      </c>
      <c r="C5" s="90" t="str">
        <f t="shared" si="0"/>
        <v>Gross Claims Paid (non-cumulative)</v>
      </c>
      <c r="D5" s="90" t="str">
        <f t="shared" si="0"/>
        <v>Gross Claims Paid (non-cumulative)</v>
      </c>
      <c r="E5" s="90" t="str">
        <f t="shared" si="0"/>
        <v>Gross Claims Paid (non-cumulative)</v>
      </c>
      <c r="F5" s="90" t="str">
        <f t="shared" si="0"/>
        <v>Gross Claims Paid (non-cumulative)</v>
      </c>
      <c r="G5" s="90" t="str">
        <f t="shared" si="0"/>
        <v>Gross Claims Paid (non-cumulative)</v>
      </c>
      <c r="H5" s="90" t="str">
        <f t="shared" si="0"/>
        <v>Gross Claims Paid (non-cumulative)</v>
      </c>
      <c r="I5" s="90" t="str">
        <f t="shared" si="0"/>
        <v>Gross Claims Paid (non-cumulative)</v>
      </c>
      <c r="J5" s="90" t="str">
        <f t="shared" si="0"/>
        <v>Gross Claims Paid (non-cumulative)</v>
      </c>
      <c r="K5" s="90" t="str">
        <f t="shared" si="0"/>
        <v>Gross Claims Paid (non-cumulative)</v>
      </c>
      <c r="L5" s="90" t="str">
        <f t="shared" si="0"/>
        <v>Gross Claims Paid (non-cumulative)</v>
      </c>
      <c r="M5" s="90" t="e">
        <f>VLOOKUP(#REF!,Language,LanguageChoice,0)</f>
        <v>#REF!</v>
      </c>
    </row>
    <row r="6" spans="1:17" x14ac:dyDescent="0.3">
      <c r="A6" s="51" t="s">
        <v>244</v>
      </c>
      <c r="B6" s="91" t="str">
        <f t="shared" si="0"/>
        <v>(absolute amount)</v>
      </c>
      <c r="C6" s="91" t="str">
        <f t="shared" si="0"/>
        <v>(absolute amount)</v>
      </c>
      <c r="D6" s="91" t="str">
        <f t="shared" si="0"/>
        <v>(absolute amount)</v>
      </c>
      <c r="E6" s="91" t="str">
        <f t="shared" si="0"/>
        <v>(absolute amount)</v>
      </c>
      <c r="F6" s="91" t="str">
        <f t="shared" si="0"/>
        <v>(absolute amount)</v>
      </c>
      <c r="G6" s="91" t="str">
        <f t="shared" si="0"/>
        <v>(absolute amount)</v>
      </c>
      <c r="H6" s="91" t="str">
        <f t="shared" si="0"/>
        <v>(absolute amount)</v>
      </c>
      <c r="I6" s="91" t="str">
        <f t="shared" si="0"/>
        <v>(absolute amount)</v>
      </c>
      <c r="J6" s="91" t="str">
        <f t="shared" si="0"/>
        <v>(absolute amount)</v>
      </c>
      <c r="K6" s="91" t="str">
        <f t="shared" si="0"/>
        <v>(absolute amount)</v>
      </c>
      <c r="L6" s="91" t="str">
        <f t="shared" si="0"/>
        <v>(absolute amount)</v>
      </c>
      <c r="M6" s="91" t="e">
        <f>VLOOKUP(#REF!,Language,LanguageChoice,0)</f>
        <v>#REF!</v>
      </c>
      <c r="O6" s="48" t="s">
        <v>245</v>
      </c>
      <c r="P6" s="48"/>
      <c r="Q6" s="48" t="s">
        <v>246</v>
      </c>
    </row>
    <row r="7" spans="1:17" ht="11.65" customHeight="1" x14ac:dyDescent="0.3">
      <c r="A7" s="51"/>
      <c r="B7" s="69"/>
      <c r="C7" s="92" t="str">
        <f>'[1]S.19.01 (2)'!E6</f>
        <v>Development year</v>
      </c>
      <c r="D7" s="93"/>
      <c r="E7" s="93"/>
      <c r="F7" s="93"/>
      <c r="G7" s="93"/>
      <c r="H7" s="93"/>
      <c r="I7" s="93"/>
      <c r="J7" s="93"/>
      <c r="K7" s="93"/>
      <c r="L7" s="93"/>
      <c r="M7" s="93"/>
      <c r="O7" s="56" t="str">
        <f>VLOOKUP(O6,Language,LanguageChoice,0)</f>
        <v>In Current year</v>
      </c>
      <c r="Q7" s="56" t="s">
        <v>246</v>
      </c>
    </row>
    <row r="8" spans="1:17" ht="11.65" customHeight="1" x14ac:dyDescent="0.3">
      <c r="A8" s="51" t="s">
        <v>247</v>
      </c>
      <c r="B8" s="70" t="str">
        <f>VLOOKUP(A8,Language,LanguageChoice,0)</f>
        <v>Year</v>
      </c>
      <c r="C8" s="55">
        <v>0</v>
      </c>
      <c r="D8" s="55">
        <v>1</v>
      </c>
      <c r="E8" s="55">
        <v>2</v>
      </c>
      <c r="F8" s="55">
        <v>3</v>
      </c>
      <c r="G8" s="55">
        <v>4</v>
      </c>
      <c r="H8" s="55">
        <v>5</v>
      </c>
      <c r="I8" s="55">
        <v>6</v>
      </c>
      <c r="J8" s="55">
        <v>7</v>
      </c>
      <c r="K8" s="55">
        <v>8</v>
      </c>
      <c r="L8" s="55">
        <v>9</v>
      </c>
      <c r="M8" s="55" t="s">
        <v>248</v>
      </c>
      <c r="O8" s="57"/>
      <c r="Q8" s="56" t="s">
        <v>249</v>
      </c>
    </row>
    <row r="9" spans="1:17" ht="11.65" customHeight="1" x14ac:dyDescent="0.3">
      <c r="A9" s="51" t="s">
        <v>250</v>
      </c>
      <c r="B9" s="70" t="str">
        <f>VLOOKUP(A9,Language,LanguageChoice,0)</f>
        <v>Prior</v>
      </c>
      <c r="C9" s="52"/>
      <c r="D9" s="52"/>
      <c r="E9" s="52"/>
      <c r="F9" s="52"/>
      <c r="G9" s="52"/>
      <c r="H9" s="52"/>
      <c r="I9" s="52"/>
      <c r="J9" s="52"/>
      <c r="K9" s="52"/>
      <c r="L9" s="52"/>
      <c r="M9" s="63">
        <v>9810</v>
      </c>
      <c r="N9" s="53"/>
      <c r="O9" s="64">
        <v>9810</v>
      </c>
      <c r="P9" s="53"/>
      <c r="Q9" s="64">
        <v>9810</v>
      </c>
    </row>
    <row r="10" spans="1:17" x14ac:dyDescent="0.3">
      <c r="A10" s="51"/>
      <c r="B10" s="70" t="s">
        <v>251</v>
      </c>
      <c r="C10" s="63">
        <v>1444613</v>
      </c>
      <c r="D10" s="63">
        <v>582635</v>
      </c>
      <c r="E10" s="63">
        <v>663152</v>
      </c>
      <c r="F10" s="63">
        <v>218352</v>
      </c>
      <c r="G10" s="63">
        <v>145983</v>
      </c>
      <c r="H10" s="63">
        <v>109430</v>
      </c>
      <c r="I10" s="63">
        <v>72346</v>
      </c>
      <c r="J10" s="63">
        <v>14749</v>
      </c>
      <c r="K10" s="63">
        <v>15315</v>
      </c>
      <c r="L10" s="63">
        <v>7738</v>
      </c>
      <c r="M10" s="62"/>
      <c r="N10" s="53"/>
      <c r="O10" s="64">
        <v>7738</v>
      </c>
      <c r="P10" s="53"/>
      <c r="Q10" s="64">
        <v>3274313</v>
      </c>
    </row>
    <row r="11" spans="1:17" x14ac:dyDescent="0.3">
      <c r="A11" s="51"/>
      <c r="B11" s="70" t="s">
        <v>252</v>
      </c>
      <c r="C11" s="63">
        <v>1343982</v>
      </c>
      <c r="D11" s="63">
        <v>625627</v>
      </c>
      <c r="E11" s="63">
        <v>671738</v>
      </c>
      <c r="F11" s="63">
        <v>213009</v>
      </c>
      <c r="G11" s="63">
        <v>119875</v>
      </c>
      <c r="H11" s="63">
        <v>51300</v>
      </c>
      <c r="I11" s="63">
        <v>21256</v>
      </c>
      <c r="J11" s="63">
        <v>924</v>
      </c>
      <c r="K11" s="63">
        <v>5242</v>
      </c>
      <c r="L11" s="62"/>
      <c r="M11" s="62"/>
      <c r="N11" s="53"/>
      <c r="O11" s="64">
        <v>5242</v>
      </c>
      <c r="P11" s="53"/>
      <c r="Q11" s="64">
        <v>3052952</v>
      </c>
    </row>
    <row r="12" spans="1:17" x14ac:dyDescent="0.3">
      <c r="A12" s="51"/>
      <c r="B12" s="70" t="s">
        <v>253</v>
      </c>
      <c r="C12" s="63">
        <v>1451702</v>
      </c>
      <c r="D12" s="63">
        <v>758141</v>
      </c>
      <c r="E12" s="63">
        <v>651905</v>
      </c>
      <c r="F12" s="63">
        <v>399085</v>
      </c>
      <c r="G12" s="63">
        <v>130014</v>
      </c>
      <c r="H12" s="63">
        <v>64329</v>
      </c>
      <c r="I12" s="63">
        <v>13993</v>
      </c>
      <c r="J12" s="63">
        <v>25677</v>
      </c>
      <c r="K12" s="62"/>
      <c r="L12" s="62"/>
      <c r="M12" s="62"/>
      <c r="N12" s="53"/>
      <c r="O12" s="64">
        <v>25677</v>
      </c>
      <c r="P12" s="53"/>
      <c r="Q12" s="64">
        <v>3494845</v>
      </c>
    </row>
    <row r="13" spans="1:17" x14ac:dyDescent="0.3">
      <c r="A13" s="51"/>
      <c r="B13" s="70" t="s">
        <v>254</v>
      </c>
      <c r="C13" s="63">
        <v>1671474</v>
      </c>
      <c r="D13" s="63">
        <v>973064</v>
      </c>
      <c r="E13" s="63">
        <v>950122</v>
      </c>
      <c r="F13" s="63">
        <v>471771</v>
      </c>
      <c r="G13" s="63">
        <v>134693</v>
      </c>
      <c r="H13" s="63">
        <v>49458</v>
      </c>
      <c r="I13" s="63">
        <f>76796+37</f>
        <v>76833</v>
      </c>
      <c r="J13" s="62"/>
      <c r="K13" s="62"/>
      <c r="L13" s="62"/>
      <c r="M13" s="62"/>
      <c r="N13" s="53"/>
      <c r="O13" s="64">
        <f>76796+37</f>
        <v>76833</v>
      </c>
      <c r="P13" s="53"/>
      <c r="Q13" s="64">
        <f>4327379+37</f>
        <v>4327416</v>
      </c>
    </row>
    <row r="14" spans="1:17" x14ac:dyDescent="0.3">
      <c r="A14" s="51"/>
      <c r="B14" s="70" t="s">
        <v>255</v>
      </c>
      <c r="C14" s="63">
        <v>2101779</v>
      </c>
      <c r="D14" s="63">
        <v>813516</v>
      </c>
      <c r="E14" s="63">
        <v>1091705</v>
      </c>
      <c r="F14" s="63">
        <v>555595</v>
      </c>
      <c r="G14" s="63">
        <v>172276</v>
      </c>
      <c r="H14" s="63">
        <v>106066</v>
      </c>
      <c r="I14" s="62"/>
      <c r="J14" s="62"/>
      <c r="K14" s="62"/>
      <c r="L14" s="62"/>
      <c r="M14" s="62"/>
      <c r="N14" s="53"/>
      <c r="O14" s="64">
        <v>106066</v>
      </c>
      <c r="P14" s="53"/>
      <c r="Q14" s="64">
        <v>4840937</v>
      </c>
    </row>
    <row r="15" spans="1:17" x14ac:dyDescent="0.3">
      <c r="A15" s="51"/>
      <c r="B15" s="70" t="s">
        <v>256</v>
      </c>
      <c r="C15" s="63">
        <v>2341600</v>
      </c>
      <c r="D15" s="63">
        <v>1231201</v>
      </c>
      <c r="E15" s="63">
        <v>1281186</v>
      </c>
      <c r="F15" s="63">
        <v>516592</v>
      </c>
      <c r="G15" s="63">
        <v>235121</v>
      </c>
      <c r="H15" s="62"/>
      <c r="I15" s="62"/>
      <c r="J15" s="62"/>
      <c r="K15" s="62"/>
      <c r="L15" s="62"/>
      <c r="M15" s="62"/>
      <c r="N15" s="53"/>
      <c r="O15" s="64">
        <v>235121</v>
      </c>
      <c r="P15" s="53"/>
      <c r="Q15" s="64">
        <v>5605700</v>
      </c>
    </row>
    <row r="16" spans="1:17" x14ac:dyDescent="0.3">
      <c r="A16" s="51"/>
      <c r="B16" s="70" t="s">
        <v>257</v>
      </c>
      <c r="C16" s="63">
        <v>2489217</v>
      </c>
      <c r="D16" s="63">
        <v>1335571</v>
      </c>
      <c r="E16" s="63">
        <v>1477758</v>
      </c>
      <c r="F16" s="63">
        <v>583088</v>
      </c>
      <c r="G16" s="62"/>
      <c r="H16" s="62"/>
      <c r="I16" s="62"/>
      <c r="J16" s="62"/>
      <c r="K16" s="62"/>
      <c r="L16" s="62"/>
      <c r="M16" s="62"/>
      <c r="N16" s="53"/>
      <c r="O16" s="64">
        <v>583088</v>
      </c>
      <c r="P16" s="53"/>
      <c r="Q16" s="64">
        <v>5885634</v>
      </c>
    </row>
    <row r="17" spans="1:17" x14ac:dyDescent="0.3">
      <c r="A17" s="51"/>
      <c r="B17" s="70" t="s">
        <v>258</v>
      </c>
      <c r="C17" s="63">
        <v>3051069</v>
      </c>
      <c r="D17" s="63">
        <v>1408549</v>
      </c>
      <c r="E17" s="63">
        <f>1524589+308</f>
        <v>1524897</v>
      </c>
      <c r="F17" s="62"/>
      <c r="G17" s="62"/>
      <c r="H17" s="62"/>
      <c r="I17" s="62"/>
      <c r="J17" s="62"/>
      <c r="K17" s="62"/>
      <c r="L17" s="62"/>
      <c r="M17" s="62"/>
      <c r="N17" s="53"/>
      <c r="O17" s="64">
        <f>1524590+307</f>
        <v>1524897</v>
      </c>
      <c r="P17" s="53"/>
      <c r="Q17" s="64">
        <f>5984207+308</f>
        <v>5984515</v>
      </c>
    </row>
    <row r="18" spans="1:17" x14ac:dyDescent="0.3">
      <c r="A18" s="51"/>
      <c r="B18" s="70" t="s">
        <v>259</v>
      </c>
      <c r="C18" s="63">
        <v>3013092</v>
      </c>
      <c r="D18" s="63">
        <f>1141308+30346</f>
        <v>1171654</v>
      </c>
      <c r="E18" s="62"/>
      <c r="F18" s="62"/>
      <c r="G18" s="62"/>
      <c r="H18" s="62"/>
      <c r="I18" s="62"/>
      <c r="J18" s="62"/>
      <c r="K18" s="62"/>
      <c r="L18" s="62"/>
      <c r="M18" s="62"/>
      <c r="N18" s="53"/>
      <c r="O18" s="64">
        <f>1141308+30346</f>
        <v>1171654</v>
      </c>
      <c r="P18" s="53"/>
      <c r="Q18" s="64">
        <f>4154400+30346</f>
        <v>4184746</v>
      </c>
    </row>
    <row r="19" spans="1:17" x14ac:dyDescent="0.3">
      <c r="A19" s="51"/>
      <c r="B19" s="71" t="s">
        <v>260</v>
      </c>
      <c r="C19" s="63">
        <f>2941164+255785</f>
        <v>3196949</v>
      </c>
      <c r="D19" s="62"/>
      <c r="E19" s="62"/>
      <c r="F19" s="62"/>
      <c r="G19" s="62"/>
      <c r="H19" s="62"/>
      <c r="I19" s="62"/>
      <c r="J19" s="62"/>
      <c r="K19" s="62"/>
      <c r="L19" s="62"/>
      <c r="M19" s="62"/>
      <c r="N19" s="53"/>
      <c r="O19" s="64">
        <f>2941165+255784</f>
        <v>3196949</v>
      </c>
      <c r="P19" s="53"/>
      <c r="Q19" s="64">
        <f>2941165+255784</f>
        <v>3196949</v>
      </c>
    </row>
    <row r="20" spans="1:17" x14ac:dyDescent="0.3">
      <c r="A20" s="51"/>
      <c r="B20" s="59"/>
      <c r="C20" s="60"/>
      <c r="D20" s="60"/>
      <c r="E20" s="60"/>
      <c r="F20" s="61"/>
      <c r="G20" s="61"/>
      <c r="H20" s="60"/>
      <c r="I20" s="61"/>
      <c r="J20" s="60"/>
      <c r="K20" s="60"/>
      <c r="L20" s="61"/>
      <c r="M20" s="61"/>
      <c r="N20" s="58" t="str">
        <f>'[1]S.16.01 (1)'!B35</f>
        <v>Total</v>
      </c>
      <c r="O20" s="54">
        <f>SUM(O9:O19)</f>
        <v>6943075</v>
      </c>
      <c r="P20" s="53"/>
      <c r="Q20" s="54">
        <f>SUM(Q9:Q19)</f>
        <v>43857817</v>
      </c>
    </row>
    <row r="24" spans="1:17" x14ac:dyDescent="0.3">
      <c r="A24" s="51" t="s">
        <v>261</v>
      </c>
      <c r="B24" s="90" t="str">
        <f t="shared" ref="B24:B25" si="1">VLOOKUP(A24,Language,LanguageChoice,0)</f>
        <v>Gross undiscounted Best Estimate Claims Provisions</v>
      </c>
      <c r="C24" s="90" t="str">
        <f t="shared" ref="C24:C25" si="2">VLOOKUP(B24,Language,LanguageChoice,0)</f>
        <v>Gross undiscounted Best Estimate Claims Provisions</v>
      </c>
      <c r="D24" s="90" t="str">
        <f t="shared" ref="D24:D25" si="3">VLOOKUP(C24,Language,LanguageChoice,0)</f>
        <v>Gross undiscounted Best Estimate Claims Provisions</v>
      </c>
      <c r="E24" s="90" t="str">
        <f t="shared" ref="E24:E25" si="4">VLOOKUP(D24,Language,LanguageChoice,0)</f>
        <v>Gross undiscounted Best Estimate Claims Provisions</v>
      </c>
      <c r="F24" s="90" t="str">
        <f t="shared" ref="F24:F25" si="5">VLOOKUP(E24,Language,LanguageChoice,0)</f>
        <v>Gross undiscounted Best Estimate Claims Provisions</v>
      </c>
      <c r="G24" s="90" t="str">
        <f t="shared" ref="G24:G25" si="6">VLOOKUP(F24,Language,LanguageChoice,0)</f>
        <v>Gross undiscounted Best Estimate Claims Provisions</v>
      </c>
      <c r="H24" s="90" t="str">
        <f t="shared" ref="H24:H25" si="7">VLOOKUP(G24,Language,LanguageChoice,0)</f>
        <v>Gross undiscounted Best Estimate Claims Provisions</v>
      </c>
      <c r="I24" s="90" t="str">
        <f t="shared" ref="I24:I25" si="8">VLOOKUP(H24,Language,LanguageChoice,0)</f>
        <v>Gross undiscounted Best Estimate Claims Provisions</v>
      </c>
      <c r="J24" s="90" t="str">
        <f t="shared" ref="J24:J25" si="9">VLOOKUP(I24,Language,LanguageChoice,0)</f>
        <v>Gross undiscounted Best Estimate Claims Provisions</v>
      </c>
      <c r="K24" s="90" t="str">
        <f t="shared" ref="K24:K25" si="10">VLOOKUP(J24,Language,LanguageChoice,0)</f>
        <v>Gross undiscounted Best Estimate Claims Provisions</v>
      </c>
      <c r="L24" s="90" t="str">
        <f t="shared" ref="L24:L25" si="11">VLOOKUP(K24,Language,LanguageChoice,0)</f>
        <v>Gross undiscounted Best Estimate Claims Provisions</v>
      </c>
      <c r="M24" s="90" t="e">
        <f>VLOOKUP(#REF!,Language,LanguageChoice,0)</f>
        <v>#REF!</v>
      </c>
    </row>
    <row r="25" spans="1:17" x14ac:dyDescent="0.3">
      <c r="A25" s="51" t="s">
        <v>244</v>
      </c>
      <c r="B25" s="91" t="str">
        <f t="shared" si="1"/>
        <v>(absolute amount)</v>
      </c>
      <c r="C25" s="91" t="str">
        <f t="shared" si="2"/>
        <v>(absolute amount)</v>
      </c>
      <c r="D25" s="91" t="str">
        <f t="shared" si="3"/>
        <v>(absolute amount)</v>
      </c>
      <c r="E25" s="91" t="str">
        <f t="shared" si="4"/>
        <v>(absolute amount)</v>
      </c>
      <c r="F25" s="91" t="str">
        <f t="shared" si="5"/>
        <v>(absolute amount)</v>
      </c>
      <c r="G25" s="91" t="str">
        <f t="shared" si="6"/>
        <v>(absolute amount)</v>
      </c>
      <c r="H25" s="91" t="str">
        <f t="shared" si="7"/>
        <v>(absolute amount)</v>
      </c>
      <c r="I25" s="91" t="str">
        <f t="shared" si="8"/>
        <v>(absolute amount)</v>
      </c>
      <c r="J25" s="91" t="str">
        <f t="shared" si="9"/>
        <v>(absolute amount)</v>
      </c>
      <c r="K25" s="91" t="str">
        <f t="shared" si="10"/>
        <v>(absolute amount)</v>
      </c>
      <c r="L25" s="91" t="str">
        <f t="shared" si="11"/>
        <v>(absolute amount)</v>
      </c>
      <c r="M25" s="91" t="e">
        <f>VLOOKUP(#REF!,Language,LanguageChoice,0)</f>
        <v>#REF!</v>
      </c>
      <c r="O25" s="48" t="s">
        <v>262</v>
      </c>
      <c r="P25" s="48"/>
    </row>
    <row r="26" spans="1:17" ht="11.65" customHeight="1" x14ac:dyDescent="0.3">
      <c r="A26" s="51"/>
      <c r="B26" s="69"/>
      <c r="C26" s="92" t="str">
        <f>C7</f>
        <v>Development year</v>
      </c>
      <c r="D26" s="93"/>
      <c r="E26" s="93"/>
      <c r="F26" s="93"/>
      <c r="G26" s="93"/>
      <c r="H26" s="93"/>
      <c r="I26" s="93"/>
      <c r="J26" s="93"/>
      <c r="K26" s="93"/>
      <c r="L26" s="93"/>
      <c r="M26" s="93"/>
      <c r="O26" s="94" t="str">
        <f>VLOOKUP(O25,Language,LanguageChoice,0)</f>
        <v>Year end (discounted data)</v>
      </c>
    </row>
    <row r="27" spans="1:17" ht="11.65" customHeight="1" x14ac:dyDescent="0.3">
      <c r="A27" s="51" t="s">
        <v>247</v>
      </c>
      <c r="B27" s="70" t="str">
        <f>VLOOKUP(A27,Language,LanguageChoice,0)</f>
        <v>Year</v>
      </c>
      <c r="C27" s="55">
        <v>0</v>
      </c>
      <c r="D27" s="55">
        <v>1</v>
      </c>
      <c r="E27" s="55">
        <v>2</v>
      </c>
      <c r="F27" s="55">
        <v>3</v>
      </c>
      <c r="G27" s="55">
        <v>4</v>
      </c>
      <c r="H27" s="55">
        <v>5</v>
      </c>
      <c r="I27" s="55">
        <v>6</v>
      </c>
      <c r="J27" s="55">
        <v>7</v>
      </c>
      <c r="K27" s="55">
        <v>8</v>
      </c>
      <c r="L27" s="55">
        <v>9</v>
      </c>
      <c r="M27" s="55" t="s">
        <v>263</v>
      </c>
      <c r="O27" s="95"/>
    </row>
    <row r="28" spans="1:17" x14ac:dyDescent="0.3">
      <c r="A28" s="51" t="s">
        <v>250</v>
      </c>
      <c r="B28" s="70" t="str">
        <f>VLOOKUP(A28,Language,LanguageChoice,0)</f>
        <v>Prior</v>
      </c>
      <c r="C28" s="52"/>
      <c r="D28" s="52"/>
      <c r="E28" s="52"/>
      <c r="F28" s="52"/>
      <c r="G28" s="52"/>
      <c r="H28" s="52"/>
      <c r="I28" s="52"/>
      <c r="J28" s="52"/>
      <c r="K28" s="52"/>
      <c r="L28" s="52"/>
      <c r="M28" s="63">
        <v>236</v>
      </c>
      <c r="N28" s="53"/>
      <c r="O28" s="64">
        <v>230</v>
      </c>
      <c r="P28" s="53"/>
    </row>
    <row r="29" spans="1:17" x14ac:dyDescent="0.3">
      <c r="B29" s="70" t="s">
        <v>251</v>
      </c>
      <c r="C29" s="63">
        <v>0</v>
      </c>
      <c r="D29" s="63">
        <v>0</v>
      </c>
      <c r="E29" s="63">
        <v>0</v>
      </c>
      <c r="F29" s="63">
        <v>0</v>
      </c>
      <c r="G29" s="63">
        <v>0</v>
      </c>
      <c r="H29" s="63">
        <v>0</v>
      </c>
      <c r="I29" s="63">
        <v>37385</v>
      </c>
      <c r="J29" s="63">
        <v>19558</v>
      </c>
      <c r="K29" s="63">
        <v>13111</v>
      </c>
      <c r="L29" s="63">
        <v>670</v>
      </c>
      <c r="M29" s="62"/>
      <c r="N29" s="53"/>
      <c r="O29" s="64">
        <v>649</v>
      </c>
      <c r="P29" s="53"/>
    </row>
    <row r="30" spans="1:17" x14ac:dyDescent="0.3">
      <c r="B30" s="70" t="s">
        <v>252</v>
      </c>
      <c r="C30" s="63">
        <v>0</v>
      </c>
      <c r="D30" s="63">
        <v>0</v>
      </c>
      <c r="E30" s="63">
        <v>0</v>
      </c>
      <c r="F30" s="63">
        <v>0</v>
      </c>
      <c r="G30" s="63">
        <v>0</v>
      </c>
      <c r="H30" s="63">
        <v>71356</v>
      </c>
      <c r="I30" s="63">
        <v>31945</v>
      </c>
      <c r="J30" s="63">
        <v>20556</v>
      </c>
      <c r="K30" s="63">
        <v>7274</v>
      </c>
      <c r="L30" s="62"/>
      <c r="M30" s="62"/>
      <c r="N30" s="53"/>
      <c r="O30" s="64">
        <v>7068</v>
      </c>
      <c r="P30" s="53"/>
    </row>
    <row r="31" spans="1:17" x14ac:dyDescent="0.3">
      <c r="B31" s="70" t="s">
        <v>253</v>
      </c>
      <c r="C31" s="63">
        <v>0</v>
      </c>
      <c r="D31" s="63">
        <v>0</v>
      </c>
      <c r="E31" s="63">
        <v>0</v>
      </c>
      <c r="F31" s="63">
        <v>0</v>
      </c>
      <c r="G31" s="63">
        <v>160859</v>
      </c>
      <c r="H31" s="63">
        <v>99471</v>
      </c>
      <c r="I31" s="63">
        <v>49833</v>
      </c>
      <c r="J31" s="63">
        <v>22015</v>
      </c>
      <c r="K31" s="62"/>
      <c r="L31" s="62"/>
      <c r="M31" s="62"/>
      <c r="N31" s="53"/>
      <c r="O31" s="64">
        <v>21294</v>
      </c>
      <c r="P31" s="53"/>
    </row>
    <row r="32" spans="1:17" x14ac:dyDescent="0.3">
      <c r="B32" s="70" t="s">
        <v>254</v>
      </c>
      <c r="C32" s="63">
        <v>0</v>
      </c>
      <c r="D32" s="63">
        <v>0</v>
      </c>
      <c r="E32" s="63">
        <v>0</v>
      </c>
      <c r="F32" s="63">
        <v>413634</v>
      </c>
      <c r="G32" s="63">
        <v>256774</v>
      </c>
      <c r="H32" s="63">
        <v>124674</v>
      </c>
      <c r="I32" s="63">
        <v>73259</v>
      </c>
      <c r="J32" s="62"/>
      <c r="K32" s="62"/>
      <c r="L32" s="62"/>
      <c r="M32" s="62"/>
      <c r="N32" s="53"/>
      <c r="O32" s="64">
        <v>70700</v>
      </c>
      <c r="P32" s="53"/>
    </row>
    <row r="33" spans="2:16" x14ac:dyDescent="0.3">
      <c r="B33" s="70" t="s">
        <v>255</v>
      </c>
      <c r="C33" s="63">
        <v>0</v>
      </c>
      <c r="D33" s="63">
        <v>0</v>
      </c>
      <c r="E33" s="63">
        <v>905874</v>
      </c>
      <c r="F33" s="63">
        <v>498997</v>
      </c>
      <c r="G33" s="63">
        <v>239967</v>
      </c>
      <c r="H33" s="63">
        <v>165325</v>
      </c>
      <c r="I33" s="62"/>
      <c r="J33" s="62"/>
      <c r="K33" s="62"/>
      <c r="L33" s="62"/>
      <c r="M33" s="62"/>
      <c r="N33" s="53"/>
      <c r="O33" s="64">
        <v>159033</v>
      </c>
      <c r="P33" s="53"/>
    </row>
    <row r="34" spans="2:16" x14ac:dyDescent="0.3">
      <c r="B34" s="70" t="s">
        <v>256</v>
      </c>
      <c r="C34" s="63">
        <v>0</v>
      </c>
      <c r="D34" s="63">
        <v>2118130</v>
      </c>
      <c r="E34" s="63">
        <v>1394738</v>
      </c>
      <c r="F34" s="63">
        <v>569246</v>
      </c>
      <c r="G34" s="63">
        <v>403103</v>
      </c>
      <c r="H34" s="62"/>
      <c r="I34" s="62"/>
      <c r="J34" s="62"/>
      <c r="K34" s="62"/>
      <c r="L34" s="62"/>
      <c r="M34" s="62"/>
      <c r="N34" s="53"/>
      <c r="O34" s="64">
        <v>386726</v>
      </c>
      <c r="P34" s="53"/>
    </row>
    <row r="35" spans="2:16" x14ac:dyDescent="0.3">
      <c r="B35" s="70" t="s">
        <v>257</v>
      </c>
      <c r="C35" s="63">
        <v>3514180</v>
      </c>
      <c r="D35" s="63">
        <v>2612006</v>
      </c>
      <c r="E35" s="63">
        <v>1439039</v>
      </c>
      <c r="F35" s="63">
        <v>867104</v>
      </c>
      <c r="G35" s="62"/>
      <c r="H35" s="62"/>
      <c r="I35" s="62"/>
      <c r="J35" s="62"/>
      <c r="K35" s="62"/>
      <c r="L35" s="62"/>
      <c r="M35" s="62"/>
      <c r="N35" s="53"/>
      <c r="O35" s="64">
        <v>830517</v>
      </c>
      <c r="P35" s="53"/>
    </row>
    <row r="36" spans="2:16" x14ac:dyDescent="0.3">
      <c r="B36" s="70" t="s">
        <v>258</v>
      </c>
      <c r="C36" s="63">
        <v>3482604</v>
      </c>
      <c r="D36" s="63">
        <v>2870399</v>
      </c>
      <c r="E36" s="63">
        <v>1952295</v>
      </c>
      <c r="F36" s="62"/>
      <c r="G36" s="62"/>
      <c r="H36" s="62"/>
      <c r="I36" s="62"/>
      <c r="J36" s="62"/>
      <c r="K36" s="62"/>
      <c r="L36" s="62"/>
      <c r="M36" s="62"/>
      <c r="N36" s="53"/>
      <c r="O36" s="64">
        <v>1870786</v>
      </c>
      <c r="P36" s="53"/>
    </row>
    <row r="37" spans="2:16" x14ac:dyDescent="0.3">
      <c r="B37" s="70" t="s">
        <v>259</v>
      </c>
      <c r="C37" s="63">
        <v>4134096</v>
      </c>
      <c r="D37" s="63">
        <v>2894763</v>
      </c>
      <c r="E37" s="62"/>
      <c r="F37" s="62"/>
      <c r="G37" s="62"/>
      <c r="H37" s="62"/>
      <c r="I37" s="62"/>
      <c r="J37" s="62"/>
      <c r="K37" s="62"/>
      <c r="L37" s="62"/>
      <c r="M37" s="62"/>
      <c r="N37" s="53"/>
      <c r="O37" s="64">
        <v>2776200</v>
      </c>
      <c r="P37" s="53"/>
    </row>
    <row r="38" spans="2:16" x14ac:dyDescent="0.3">
      <c r="B38" s="71" t="s">
        <v>260</v>
      </c>
      <c r="C38" s="63">
        <v>4466876</v>
      </c>
      <c r="D38" s="62"/>
      <c r="E38" s="62"/>
      <c r="F38" s="62"/>
      <c r="G38" s="62"/>
      <c r="H38" s="62"/>
      <c r="I38" s="62"/>
      <c r="J38" s="62"/>
      <c r="K38" s="62"/>
      <c r="L38" s="62"/>
      <c r="M38" s="62"/>
      <c r="N38" s="53"/>
      <c r="O38" s="64">
        <v>4262237</v>
      </c>
      <c r="P38" s="53"/>
    </row>
    <row r="39" spans="2:16" x14ac:dyDescent="0.3">
      <c r="B39" s="59"/>
      <c r="C39" s="60"/>
      <c r="D39" s="60"/>
      <c r="E39" s="60"/>
      <c r="F39" s="61"/>
      <c r="G39" s="61"/>
      <c r="H39" s="60"/>
      <c r="I39" s="61"/>
      <c r="J39" s="60"/>
      <c r="K39" s="60"/>
      <c r="L39" s="61"/>
      <c r="M39" s="61"/>
      <c r="N39" s="58" t="str">
        <f>N20</f>
        <v>Total</v>
      </c>
      <c r="O39" s="54">
        <f>SUM(O28:O38)</f>
        <v>10385440</v>
      </c>
      <c r="P39" s="53"/>
    </row>
    <row r="40" spans="2:16" x14ac:dyDescent="0.3">
      <c r="B40" s="79" t="s">
        <v>163</v>
      </c>
    </row>
  </sheetData>
  <mergeCells count="8">
    <mergeCell ref="B24:M24"/>
    <mergeCell ref="B25:M25"/>
    <mergeCell ref="C26:M26"/>
    <mergeCell ref="O26:O27"/>
    <mergeCell ref="C3:D3"/>
    <mergeCell ref="B5:M5"/>
    <mergeCell ref="B6:M6"/>
    <mergeCell ref="C7:M7"/>
  </mergeCells>
  <dataValidations count="1">
    <dataValidation type="list" allowBlank="1" showInputMessage="1" sqref="C3:D3" xr:uid="{F7A2F55D-038B-457F-9B06-B359F64402BB}">
      <formula1>"1: Accident year,2: Underwriting year"</formula1>
    </dataValidation>
  </dataValidations>
  <pageMargins left="0.78740157480314998" right="0.39370078740157499" top="0.39370078740157499" bottom="0.39370078740157499" header="0.39370078740157499" footer="0.39370078740157499"/>
  <pageSetup paperSize="9" orientation="portrait" horizontalDpi="300" verticalDpi="300"/>
  <headerFooter alignWithMargins="0"/>
  <ignoredErrors>
    <ignoredError sqref="I13 E17 D18 O13 O17:O19 Q13 Q17:Q19" unlockedFormula="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03AD-6F36-43E3-BC90-54CB7D2DE865}">
  <dimension ref="A1:G65"/>
  <sheetViews>
    <sheetView showGridLines="0" topLeftCell="A38" workbookViewId="0">
      <selection activeCell="A65" sqref="A65"/>
    </sheetView>
  </sheetViews>
  <sheetFormatPr defaultColWidth="8.7265625" defaultRowHeight="14.5" x14ac:dyDescent="0.35"/>
  <cols>
    <col min="1" max="1" width="54" style="12" customWidth="1"/>
    <col min="2" max="2" width="8.1796875" style="12" customWidth="1"/>
    <col min="3" max="7" width="16.1796875" style="12" customWidth="1"/>
    <col min="8" max="8" width="0" style="12" hidden="1" customWidth="1"/>
    <col min="9" max="16384" width="8.7265625" style="12"/>
  </cols>
  <sheetData>
    <row r="1" spans="1:7" x14ac:dyDescent="0.35">
      <c r="A1" s="73" t="s">
        <v>264</v>
      </c>
      <c r="B1" s="73" t="s">
        <v>1</v>
      </c>
      <c r="C1" s="73" t="s">
        <v>1</v>
      </c>
      <c r="D1" s="73" t="s">
        <v>1</v>
      </c>
      <c r="E1" s="73" t="s">
        <v>1</v>
      </c>
      <c r="F1" s="73" t="s">
        <v>1</v>
      </c>
      <c r="G1" s="23" t="s">
        <v>2</v>
      </c>
    </row>
    <row r="2" spans="1:7" ht="23.5" customHeight="1" x14ac:dyDescent="0.35">
      <c r="A2" s="75" t="s">
        <v>265</v>
      </c>
      <c r="B2" s="73" t="s">
        <v>1</v>
      </c>
      <c r="C2" s="73" t="s">
        <v>1</v>
      </c>
      <c r="D2" s="73" t="s">
        <v>1</v>
      </c>
      <c r="E2" s="73" t="s">
        <v>1</v>
      </c>
      <c r="F2" s="73" t="s">
        <v>1</v>
      </c>
      <c r="G2" s="73" t="s">
        <v>1</v>
      </c>
    </row>
    <row r="3" spans="1:7" ht="25" x14ac:dyDescent="0.35">
      <c r="A3" s="76" t="s">
        <v>166</v>
      </c>
      <c r="B3" s="76" t="s">
        <v>1</v>
      </c>
      <c r="C3" s="76" t="s">
        <v>1</v>
      </c>
      <c r="D3" s="76" t="s">
        <v>1</v>
      </c>
      <c r="E3" s="76" t="s">
        <v>1</v>
      </c>
      <c r="F3" s="76" t="s">
        <v>1</v>
      </c>
      <c r="G3" s="76" t="s">
        <v>1</v>
      </c>
    </row>
    <row r="4" spans="1:7" x14ac:dyDescent="0.35">
      <c r="A4" s="78" t="s">
        <v>266</v>
      </c>
      <c r="B4" s="78" t="s">
        <v>1</v>
      </c>
      <c r="C4" s="78" t="s">
        <v>170</v>
      </c>
      <c r="D4" s="78" t="s">
        <v>267</v>
      </c>
      <c r="E4" s="78" t="s">
        <v>268</v>
      </c>
      <c r="F4" s="78" t="s">
        <v>269</v>
      </c>
      <c r="G4" s="78" t="s">
        <v>270</v>
      </c>
    </row>
    <row r="5" spans="1:7" x14ac:dyDescent="0.35">
      <c r="A5" s="14" t="s">
        <v>1</v>
      </c>
      <c r="B5" s="14" t="s">
        <v>1</v>
      </c>
      <c r="C5" s="25" t="s">
        <v>7</v>
      </c>
      <c r="D5" s="25" t="s">
        <v>187</v>
      </c>
      <c r="E5" s="25" t="s">
        <v>188</v>
      </c>
      <c r="F5" s="25" t="s">
        <v>189</v>
      </c>
      <c r="G5" s="25" t="s">
        <v>190</v>
      </c>
    </row>
    <row r="6" spans="1:7" x14ac:dyDescent="0.35">
      <c r="A6" s="14" t="s">
        <v>271</v>
      </c>
      <c r="B6" s="24" t="s">
        <v>9</v>
      </c>
      <c r="C6" s="26">
        <v>1367812.095</v>
      </c>
      <c r="D6" s="26">
        <v>1367812.095</v>
      </c>
      <c r="E6" s="27"/>
      <c r="F6" s="26">
        <v>0</v>
      </c>
      <c r="G6" s="27"/>
    </row>
    <row r="7" spans="1:7" x14ac:dyDescent="0.35">
      <c r="A7" s="14" t="s">
        <v>272</v>
      </c>
      <c r="B7" s="24" t="s">
        <v>13</v>
      </c>
      <c r="C7" s="26">
        <v>3122231.9049999998</v>
      </c>
      <c r="D7" s="26">
        <v>3122231.9049999998</v>
      </c>
      <c r="E7" s="27"/>
      <c r="F7" s="26">
        <v>0</v>
      </c>
      <c r="G7" s="27"/>
    </row>
    <row r="8" spans="1:7" ht="20" x14ac:dyDescent="0.35">
      <c r="A8" s="14" t="s">
        <v>273</v>
      </c>
      <c r="B8" s="24" t="s">
        <v>15</v>
      </c>
      <c r="C8" s="26">
        <v>0</v>
      </c>
      <c r="D8" s="26">
        <v>0</v>
      </c>
      <c r="E8" s="27"/>
      <c r="F8" s="26">
        <v>0</v>
      </c>
      <c r="G8" s="27"/>
    </row>
    <row r="9" spans="1:7" x14ac:dyDescent="0.35">
      <c r="A9" s="14" t="s">
        <v>274</v>
      </c>
      <c r="B9" s="24" t="s">
        <v>17</v>
      </c>
      <c r="C9" s="26">
        <v>0</v>
      </c>
      <c r="D9" s="27"/>
      <c r="E9" s="26">
        <v>0</v>
      </c>
      <c r="F9" s="26">
        <v>0</v>
      </c>
      <c r="G9" s="26">
        <v>0</v>
      </c>
    </row>
    <row r="10" spans="1:7" x14ac:dyDescent="0.35">
      <c r="A10" s="14" t="s">
        <v>275</v>
      </c>
      <c r="B10" s="24" t="s">
        <v>21</v>
      </c>
      <c r="C10" s="26">
        <v>0</v>
      </c>
      <c r="D10" s="26">
        <v>0</v>
      </c>
      <c r="E10" s="27"/>
      <c r="F10" s="27"/>
      <c r="G10" s="27"/>
    </row>
    <row r="11" spans="1:7" x14ac:dyDescent="0.35">
      <c r="A11" s="14" t="s">
        <v>276</v>
      </c>
      <c r="B11" s="24" t="s">
        <v>25</v>
      </c>
      <c r="C11" s="26">
        <v>0</v>
      </c>
      <c r="D11" s="27"/>
      <c r="E11" s="26">
        <v>0</v>
      </c>
      <c r="F11" s="26">
        <v>0</v>
      </c>
      <c r="G11" s="26">
        <v>0</v>
      </c>
    </row>
    <row r="12" spans="1:7" x14ac:dyDescent="0.35">
      <c r="A12" s="14" t="s">
        <v>277</v>
      </c>
      <c r="B12" s="24" t="s">
        <v>29</v>
      </c>
      <c r="C12" s="26">
        <v>0</v>
      </c>
      <c r="D12" s="27"/>
      <c r="E12" s="26">
        <v>0</v>
      </c>
      <c r="F12" s="26">
        <v>0</v>
      </c>
      <c r="G12" s="26">
        <v>0</v>
      </c>
    </row>
    <row r="13" spans="1:7" x14ac:dyDescent="0.35">
      <c r="A13" s="14" t="s">
        <v>278</v>
      </c>
      <c r="B13" s="24" t="s">
        <v>33</v>
      </c>
      <c r="C13" s="26">
        <v>1852018.74599</v>
      </c>
      <c r="D13" s="26">
        <v>1852018.74599</v>
      </c>
      <c r="E13" s="27"/>
      <c r="F13" s="27"/>
      <c r="G13" s="27"/>
    </row>
    <row r="14" spans="1:7" x14ac:dyDescent="0.35">
      <c r="A14" s="14" t="s">
        <v>151</v>
      </c>
      <c r="B14" s="24" t="s">
        <v>35</v>
      </c>
      <c r="C14" s="26">
        <v>1000000</v>
      </c>
      <c r="D14" s="27"/>
      <c r="E14" s="26">
        <v>0</v>
      </c>
      <c r="F14" s="26">
        <v>1000000</v>
      </c>
      <c r="G14" s="26">
        <v>0</v>
      </c>
    </row>
    <row r="15" spans="1:7" x14ac:dyDescent="0.35">
      <c r="A15" s="14" t="s">
        <v>279</v>
      </c>
      <c r="B15" s="24" t="s">
        <v>39</v>
      </c>
      <c r="C15" s="26">
        <v>289713.46999999997</v>
      </c>
      <c r="D15" s="27"/>
      <c r="E15" s="27"/>
      <c r="F15" s="27"/>
      <c r="G15" s="26">
        <v>289713.46999999997</v>
      </c>
    </row>
    <row r="16" spans="1:7" ht="20" x14ac:dyDescent="0.35">
      <c r="A16" s="14" t="s">
        <v>280</v>
      </c>
      <c r="B16" s="24" t="s">
        <v>43</v>
      </c>
      <c r="C16" s="26">
        <v>0</v>
      </c>
      <c r="D16" s="26">
        <v>0</v>
      </c>
      <c r="E16" s="26">
        <v>0</v>
      </c>
      <c r="F16" s="26">
        <v>0</v>
      </c>
      <c r="G16" s="26">
        <v>0</v>
      </c>
    </row>
    <row r="17" spans="1:7" x14ac:dyDescent="0.35">
      <c r="A17" s="19" t="s">
        <v>1</v>
      </c>
      <c r="B17" s="19" t="s">
        <v>1</v>
      </c>
      <c r="C17" s="28" t="s">
        <v>1</v>
      </c>
      <c r="D17" s="28" t="s">
        <v>1</v>
      </c>
      <c r="E17" s="28" t="s">
        <v>1</v>
      </c>
      <c r="F17" s="28" t="s">
        <v>1</v>
      </c>
      <c r="G17" s="28" t="s">
        <v>1</v>
      </c>
    </row>
    <row r="18" spans="1:7" ht="31.5" x14ac:dyDescent="0.35">
      <c r="A18" s="15" t="s">
        <v>281</v>
      </c>
      <c r="B18" s="15" t="s">
        <v>1</v>
      </c>
      <c r="C18" s="28" t="s">
        <v>1</v>
      </c>
      <c r="D18" s="28" t="s">
        <v>1</v>
      </c>
      <c r="E18" s="28" t="s">
        <v>1</v>
      </c>
      <c r="F18" s="28" t="s">
        <v>1</v>
      </c>
      <c r="G18" s="28" t="s">
        <v>1</v>
      </c>
    </row>
    <row r="19" spans="1:7" ht="30" x14ac:dyDescent="0.35">
      <c r="A19" s="14" t="s">
        <v>281</v>
      </c>
      <c r="B19" s="24" t="s">
        <v>51</v>
      </c>
      <c r="C19" s="26">
        <v>0</v>
      </c>
      <c r="D19" s="28" t="s">
        <v>1</v>
      </c>
      <c r="E19" s="28" t="s">
        <v>1</v>
      </c>
      <c r="F19" s="28" t="s">
        <v>1</v>
      </c>
      <c r="G19" s="28" t="s">
        <v>1</v>
      </c>
    </row>
    <row r="20" spans="1:7" x14ac:dyDescent="0.35">
      <c r="A20" s="19" t="s">
        <v>1</v>
      </c>
      <c r="B20" s="19" t="s">
        <v>1</v>
      </c>
      <c r="C20" s="28" t="s">
        <v>1</v>
      </c>
      <c r="D20" s="28" t="s">
        <v>1</v>
      </c>
      <c r="E20" s="28" t="s">
        <v>1</v>
      </c>
      <c r="F20" s="28" t="s">
        <v>1</v>
      </c>
      <c r="G20" s="28" t="s">
        <v>1</v>
      </c>
    </row>
    <row r="21" spans="1:7" x14ac:dyDescent="0.35">
      <c r="A21" s="98" t="s">
        <v>282</v>
      </c>
      <c r="B21" s="98" t="s">
        <v>1</v>
      </c>
      <c r="C21" s="98" t="s">
        <v>170</v>
      </c>
      <c r="D21" s="98" t="s">
        <v>267</v>
      </c>
      <c r="E21" s="98" t="s">
        <v>268</v>
      </c>
      <c r="F21" s="98" t="s">
        <v>269</v>
      </c>
      <c r="G21" s="98" t="s">
        <v>270</v>
      </c>
    </row>
    <row r="22" spans="1:7" x14ac:dyDescent="0.35">
      <c r="A22" s="81"/>
      <c r="B22" s="81"/>
      <c r="C22" s="81"/>
      <c r="D22" s="81"/>
      <c r="E22" s="81"/>
      <c r="F22" s="81"/>
      <c r="G22" s="81"/>
    </row>
    <row r="23" spans="1:7" x14ac:dyDescent="0.35">
      <c r="A23" s="14" t="s">
        <v>283</v>
      </c>
      <c r="B23" s="24" t="s">
        <v>53</v>
      </c>
      <c r="C23" s="26">
        <v>0</v>
      </c>
      <c r="D23" s="26">
        <v>0</v>
      </c>
      <c r="E23" s="26">
        <v>0</v>
      </c>
      <c r="F23" s="26">
        <v>0</v>
      </c>
      <c r="G23" s="26">
        <v>0</v>
      </c>
    </row>
    <row r="24" spans="1:7" x14ac:dyDescent="0.35">
      <c r="A24" s="19" t="s">
        <v>1</v>
      </c>
      <c r="B24" s="19" t="s">
        <v>1</v>
      </c>
      <c r="C24" s="28" t="s">
        <v>1</v>
      </c>
      <c r="D24" s="28" t="s">
        <v>1</v>
      </c>
      <c r="E24" s="28" t="s">
        <v>1</v>
      </c>
      <c r="F24" s="28" t="s">
        <v>1</v>
      </c>
      <c r="G24" s="28" t="s">
        <v>1</v>
      </c>
    </row>
    <row r="25" spans="1:7" ht="0" hidden="1" customHeight="1" x14ac:dyDescent="0.35">
      <c r="A25" s="74"/>
      <c r="B25" s="74"/>
      <c r="C25" s="74"/>
      <c r="D25" s="74"/>
      <c r="E25" s="74"/>
      <c r="F25" s="74"/>
      <c r="G25" s="74"/>
    </row>
    <row r="26" spans="1:7" x14ac:dyDescent="0.35">
      <c r="A26" s="78" t="s">
        <v>284</v>
      </c>
      <c r="B26" s="78" t="s">
        <v>1</v>
      </c>
      <c r="C26" s="78" t="s">
        <v>170</v>
      </c>
      <c r="D26" s="78" t="s">
        <v>267</v>
      </c>
      <c r="E26" s="78" t="s">
        <v>268</v>
      </c>
      <c r="F26" s="78" t="s">
        <v>269</v>
      </c>
      <c r="G26" s="78" t="s">
        <v>270</v>
      </c>
    </row>
    <row r="27" spans="1:7" x14ac:dyDescent="0.35">
      <c r="A27" s="15" t="s">
        <v>284</v>
      </c>
      <c r="B27" s="24" t="s">
        <v>65</v>
      </c>
      <c r="C27" s="26">
        <v>7631776.2159900004</v>
      </c>
      <c r="D27" s="26">
        <v>6342062.7459899997</v>
      </c>
      <c r="E27" s="26">
        <v>0</v>
      </c>
      <c r="F27" s="26">
        <v>1000000</v>
      </c>
      <c r="G27" s="26">
        <v>289713.46999999997</v>
      </c>
    </row>
    <row r="28" spans="1:7" x14ac:dyDescent="0.35">
      <c r="A28" s="19" t="s">
        <v>1</v>
      </c>
      <c r="B28" s="19" t="s">
        <v>1</v>
      </c>
      <c r="C28" s="28" t="s">
        <v>1</v>
      </c>
      <c r="D28" s="28" t="s">
        <v>1</v>
      </c>
      <c r="E28" s="28" t="s">
        <v>1</v>
      </c>
      <c r="F28" s="28" t="s">
        <v>1</v>
      </c>
      <c r="G28" s="28" t="s">
        <v>1</v>
      </c>
    </row>
    <row r="29" spans="1:7" x14ac:dyDescent="0.35">
      <c r="A29" s="78" t="s">
        <v>285</v>
      </c>
      <c r="B29" s="78" t="s">
        <v>1</v>
      </c>
      <c r="C29" s="78" t="s">
        <v>170</v>
      </c>
      <c r="D29" s="78" t="s">
        <v>267</v>
      </c>
      <c r="E29" s="78" t="s">
        <v>268</v>
      </c>
      <c r="F29" s="78" t="s">
        <v>269</v>
      </c>
      <c r="G29" s="78" t="s">
        <v>270</v>
      </c>
    </row>
    <row r="30" spans="1:7" x14ac:dyDescent="0.35">
      <c r="A30" s="14" t="s">
        <v>286</v>
      </c>
      <c r="B30" s="24" t="s">
        <v>67</v>
      </c>
      <c r="C30" s="26">
        <v>0</v>
      </c>
      <c r="D30" s="27"/>
      <c r="E30" s="27"/>
      <c r="F30" s="26">
        <v>0</v>
      </c>
      <c r="G30" s="27"/>
    </row>
    <row r="31" spans="1:7" ht="20" x14ac:dyDescent="0.35">
      <c r="A31" s="14" t="s">
        <v>287</v>
      </c>
      <c r="B31" s="24" t="s">
        <v>69</v>
      </c>
      <c r="C31" s="26">
        <v>0</v>
      </c>
      <c r="D31" s="27"/>
      <c r="E31" s="27"/>
      <c r="F31" s="26">
        <v>0</v>
      </c>
      <c r="G31" s="27"/>
    </row>
    <row r="32" spans="1:7" x14ac:dyDescent="0.35">
      <c r="A32" s="14" t="s">
        <v>288</v>
      </c>
      <c r="B32" s="24" t="s">
        <v>71</v>
      </c>
      <c r="C32" s="26">
        <v>0</v>
      </c>
      <c r="D32" s="27"/>
      <c r="E32" s="27"/>
      <c r="F32" s="26">
        <v>0</v>
      </c>
      <c r="G32" s="26">
        <v>0</v>
      </c>
    </row>
    <row r="33" spans="1:7" ht="20" x14ac:dyDescent="0.35">
      <c r="A33" s="14" t="s">
        <v>289</v>
      </c>
      <c r="B33" s="24" t="s">
        <v>73</v>
      </c>
      <c r="C33" s="26">
        <v>0</v>
      </c>
      <c r="D33" s="27"/>
      <c r="E33" s="27"/>
      <c r="F33" s="26">
        <v>0</v>
      </c>
      <c r="G33" s="26">
        <v>0</v>
      </c>
    </row>
    <row r="34" spans="1:7" x14ac:dyDescent="0.35">
      <c r="A34" s="14" t="s">
        <v>290</v>
      </c>
      <c r="B34" s="24" t="s">
        <v>75</v>
      </c>
      <c r="C34" s="26">
        <v>0</v>
      </c>
      <c r="D34" s="27"/>
      <c r="E34" s="27"/>
      <c r="F34" s="26">
        <v>0</v>
      </c>
      <c r="G34" s="27"/>
    </row>
    <row r="35" spans="1:7" ht="20" x14ac:dyDescent="0.35">
      <c r="A35" s="14" t="s">
        <v>291</v>
      </c>
      <c r="B35" s="24" t="s">
        <v>77</v>
      </c>
      <c r="C35" s="26">
        <v>0</v>
      </c>
      <c r="D35" s="27"/>
      <c r="E35" s="27"/>
      <c r="F35" s="26">
        <v>0</v>
      </c>
      <c r="G35" s="26">
        <v>0</v>
      </c>
    </row>
    <row r="36" spans="1:7" ht="20" x14ac:dyDescent="0.35">
      <c r="A36" s="14" t="s">
        <v>292</v>
      </c>
      <c r="B36" s="24" t="s">
        <v>79</v>
      </c>
      <c r="C36" s="26">
        <v>0</v>
      </c>
      <c r="D36" s="27"/>
      <c r="E36" s="27"/>
      <c r="F36" s="26">
        <v>0</v>
      </c>
      <c r="G36" s="27"/>
    </row>
    <row r="37" spans="1:7" ht="20" x14ac:dyDescent="0.35">
      <c r="A37" s="14" t="s">
        <v>293</v>
      </c>
      <c r="B37" s="24" t="s">
        <v>81</v>
      </c>
      <c r="C37" s="26">
        <v>0</v>
      </c>
      <c r="D37" s="27"/>
      <c r="E37" s="27"/>
      <c r="F37" s="26">
        <v>0</v>
      </c>
      <c r="G37" s="26">
        <v>0</v>
      </c>
    </row>
    <row r="38" spans="1:7" x14ac:dyDescent="0.35">
      <c r="A38" s="14" t="s">
        <v>294</v>
      </c>
      <c r="B38" s="24" t="s">
        <v>85</v>
      </c>
      <c r="C38" s="26">
        <v>0</v>
      </c>
      <c r="D38" s="27"/>
      <c r="E38" s="27"/>
      <c r="F38" s="26">
        <v>0</v>
      </c>
      <c r="G38" s="26">
        <v>0</v>
      </c>
    </row>
    <row r="39" spans="1:7" x14ac:dyDescent="0.35">
      <c r="A39" s="14" t="s">
        <v>295</v>
      </c>
      <c r="B39" s="24" t="s">
        <v>87</v>
      </c>
      <c r="C39" s="26">
        <v>0</v>
      </c>
      <c r="D39" s="27"/>
      <c r="E39" s="27"/>
      <c r="F39" s="26">
        <v>0</v>
      </c>
      <c r="G39" s="26">
        <v>0</v>
      </c>
    </row>
    <row r="40" spans="1:7" x14ac:dyDescent="0.35">
      <c r="A40" s="14" t="s">
        <v>1</v>
      </c>
      <c r="B40" s="14" t="s">
        <v>1</v>
      </c>
      <c r="C40" s="28" t="s">
        <v>1</v>
      </c>
      <c r="D40" s="28" t="s">
        <v>1</v>
      </c>
      <c r="E40" s="28" t="s">
        <v>1</v>
      </c>
      <c r="F40" s="28" t="s">
        <v>1</v>
      </c>
      <c r="G40" s="28" t="s">
        <v>1</v>
      </c>
    </row>
    <row r="41" spans="1:7" x14ac:dyDescent="0.35">
      <c r="A41" s="15" t="s">
        <v>296</v>
      </c>
      <c r="B41" s="24" t="s">
        <v>93</v>
      </c>
      <c r="C41" s="26">
        <v>7631776.2159900004</v>
      </c>
      <c r="D41" s="26">
        <v>6342062.7459899997</v>
      </c>
      <c r="E41" s="26">
        <v>0</v>
      </c>
      <c r="F41" s="26">
        <v>1000000</v>
      </c>
      <c r="G41" s="26">
        <v>289713.46999999997</v>
      </c>
    </row>
    <row r="42" spans="1:7" x14ac:dyDescent="0.35">
      <c r="A42" s="15" t="s">
        <v>297</v>
      </c>
      <c r="B42" s="24" t="s">
        <v>96</v>
      </c>
      <c r="C42" s="26">
        <v>7342062.7459899997</v>
      </c>
      <c r="D42" s="26">
        <v>6342062.7459899997</v>
      </c>
      <c r="E42" s="26">
        <v>0</v>
      </c>
      <c r="F42" s="26">
        <v>1000000</v>
      </c>
      <c r="G42" s="27"/>
    </row>
    <row r="43" spans="1:7" x14ac:dyDescent="0.35">
      <c r="A43" s="14" t="s">
        <v>1</v>
      </c>
      <c r="B43" s="14" t="s">
        <v>1</v>
      </c>
      <c r="C43" s="28" t="s">
        <v>1</v>
      </c>
      <c r="D43" s="28" t="s">
        <v>1</v>
      </c>
      <c r="E43" s="28" t="s">
        <v>1</v>
      </c>
      <c r="F43" s="28" t="s">
        <v>1</v>
      </c>
      <c r="G43" s="28" t="s">
        <v>1</v>
      </c>
    </row>
    <row r="44" spans="1:7" x14ac:dyDescent="0.35">
      <c r="A44" s="15" t="s">
        <v>298</v>
      </c>
      <c r="B44" s="24" t="s">
        <v>102</v>
      </c>
      <c r="C44" s="26">
        <v>7631776.2159900004</v>
      </c>
      <c r="D44" s="26">
        <v>6342062.7459899997</v>
      </c>
      <c r="E44" s="26">
        <v>0</v>
      </c>
      <c r="F44" s="26">
        <v>1000000</v>
      </c>
      <c r="G44" s="26">
        <v>289713.46999999997</v>
      </c>
    </row>
    <row r="45" spans="1:7" x14ac:dyDescent="0.35">
      <c r="A45" s="15" t="s">
        <v>299</v>
      </c>
      <c r="B45" s="24" t="s">
        <v>104</v>
      </c>
      <c r="C45" s="26">
        <v>6781934.2439702004</v>
      </c>
      <c r="D45" s="26">
        <v>6342062.7459899997</v>
      </c>
      <c r="E45" s="26">
        <v>0</v>
      </c>
      <c r="F45" s="26">
        <v>439871.49798019999</v>
      </c>
      <c r="G45" s="27"/>
    </row>
    <row r="46" spans="1:7" x14ac:dyDescent="0.35">
      <c r="A46" s="14" t="s">
        <v>1</v>
      </c>
      <c r="B46" s="14" t="s">
        <v>1</v>
      </c>
      <c r="C46" s="28" t="s">
        <v>1</v>
      </c>
      <c r="D46" s="28" t="s">
        <v>1</v>
      </c>
      <c r="E46" s="28" t="s">
        <v>1</v>
      </c>
      <c r="F46" s="28" t="s">
        <v>1</v>
      </c>
      <c r="G46" s="28" t="s">
        <v>1</v>
      </c>
    </row>
    <row r="47" spans="1:7" x14ac:dyDescent="0.35">
      <c r="A47" s="15" t="s">
        <v>300</v>
      </c>
      <c r="B47" s="24" t="s">
        <v>108</v>
      </c>
      <c r="C47" s="26">
        <v>5002367.8324788297</v>
      </c>
      <c r="D47" s="28" t="s">
        <v>1</v>
      </c>
      <c r="E47" s="28" t="s">
        <v>1</v>
      </c>
      <c r="F47" s="28" t="s">
        <v>1</v>
      </c>
      <c r="G47" s="28" t="s">
        <v>1</v>
      </c>
    </row>
    <row r="48" spans="1:7" x14ac:dyDescent="0.35">
      <c r="A48" s="15" t="s">
        <v>301</v>
      </c>
      <c r="B48" s="24" t="s">
        <v>111</v>
      </c>
      <c r="C48" s="26">
        <v>2199357.4899010002</v>
      </c>
      <c r="D48" s="28" t="s">
        <v>1</v>
      </c>
      <c r="E48" s="28" t="s">
        <v>1</v>
      </c>
      <c r="F48" s="28" t="s">
        <v>1</v>
      </c>
      <c r="G48" s="28" t="s">
        <v>1</v>
      </c>
    </row>
    <row r="49" spans="1:7" x14ac:dyDescent="0.35">
      <c r="A49" s="15" t="s">
        <v>302</v>
      </c>
      <c r="B49" s="24" t="s">
        <v>114</v>
      </c>
      <c r="C49" s="29">
        <v>1.525632754640559</v>
      </c>
      <c r="D49" s="28" t="s">
        <v>1</v>
      </c>
      <c r="E49" s="28" t="s">
        <v>1</v>
      </c>
      <c r="F49" s="28" t="s">
        <v>1</v>
      </c>
      <c r="G49" s="28" t="s">
        <v>1</v>
      </c>
    </row>
    <row r="50" spans="1:7" x14ac:dyDescent="0.35">
      <c r="A50" s="15" t="s">
        <v>303</v>
      </c>
      <c r="B50" s="24" t="s">
        <v>116</v>
      </c>
      <c r="C50" s="29">
        <v>3.0835979485424518</v>
      </c>
      <c r="D50" s="28" t="s">
        <v>1</v>
      </c>
      <c r="E50" s="28" t="s">
        <v>1</v>
      </c>
      <c r="F50" s="28" t="s">
        <v>1</v>
      </c>
      <c r="G50" s="28" t="s">
        <v>1</v>
      </c>
    </row>
    <row r="51" spans="1:7" x14ac:dyDescent="0.35">
      <c r="A51" s="19" t="s">
        <v>1</v>
      </c>
      <c r="B51" s="19" t="s">
        <v>1</v>
      </c>
      <c r="C51" s="28" t="s">
        <v>1</v>
      </c>
      <c r="D51" s="28" t="s">
        <v>1</v>
      </c>
      <c r="E51" s="28" t="s">
        <v>1</v>
      </c>
      <c r="F51" s="28" t="s">
        <v>1</v>
      </c>
      <c r="G51" s="28" t="s">
        <v>1</v>
      </c>
    </row>
    <row r="52" spans="1:7" x14ac:dyDescent="0.35">
      <c r="A52" s="78" t="s">
        <v>278</v>
      </c>
      <c r="B52" s="78" t="s">
        <v>1</v>
      </c>
      <c r="C52" s="78" t="s">
        <v>170</v>
      </c>
      <c r="D52" s="28" t="s">
        <v>1</v>
      </c>
      <c r="E52" s="28" t="s">
        <v>1</v>
      </c>
      <c r="F52" s="28" t="s">
        <v>1</v>
      </c>
      <c r="G52" s="28" t="s">
        <v>1</v>
      </c>
    </row>
    <row r="53" spans="1:7" x14ac:dyDescent="0.35">
      <c r="A53" s="14" t="s">
        <v>1</v>
      </c>
      <c r="B53" s="14" t="s">
        <v>1</v>
      </c>
      <c r="C53" s="25" t="s">
        <v>191</v>
      </c>
      <c r="D53" s="28" t="s">
        <v>1</v>
      </c>
      <c r="E53" s="28" t="s">
        <v>1</v>
      </c>
      <c r="F53" s="28" t="s">
        <v>1</v>
      </c>
      <c r="G53" s="28" t="s">
        <v>1</v>
      </c>
    </row>
    <row r="54" spans="1:7" x14ac:dyDescent="0.35">
      <c r="A54" s="14" t="s">
        <v>161</v>
      </c>
      <c r="B54" s="24" t="s">
        <v>124</v>
      </c>
      <c r="C54" s="26">
        <v>7431776.2159900004</v>
      </c>
      <c r="D54" s="28" t="s">
        <v>1</v>
      </c>
      <c r="E54" s="28" t="s">
        <v>1</v>
      </c>
      <c r="F54" s="28" t="s">
        <v>1</v>
      </c>
      <c r="G54" s="28" t="s">
        <v>1</v>
      </c>
    </row>
    <row r="55" spans="1:7" x14ac:dyDescent="0.35">
      <c r="A55" s="14" t="s">
        <v>304</v>
      </c>
      <c r="B55" s="24" t="s">
        <v>125</v>
      </c>
      <c r="C55" s="26">
        <v>0</v>
      </c>
      <c r="D55" s="28" t="s">
        <v>1</v>
      </c>
      <c r="E55" s="28" t="s">
        <v>1</v>
      </c>
      <c r="F55" s="28" t="s">
        <v>1</v>
      </c>
      <c r="G55" s="28" t="s">
        <v>1</v>
      </c>
    </row>
    <row r="56" spans="1:7" x14ac:dyDescent="0.35">
      <c r="A56" s="14" t="s">
        <v>305</v>
      </c>
      <c r="B56" s="24" t="s">
        <v>126</v>
      </c>
      <c r="C56" s="26">
        <v>800000</v>
      </c>
      <c r="D56" s="28" t="s">
        <v>1</v>
      </c>
      <c r="E56" s="28" t="s">
        <v>1</v>
      </c>
      <c r="F56" s="28" t="s">
        <v>1</v>
      </c>
      <c r="G56" s="28" t="s">
        <v>1</v>
      </c>
    </row>
    <row r="57" spans="1:7" x14ac:dyDescent="0.35">
      <c r="A57" s="14" t="s">
        <v>306</v>
      </c>
      <c r="B57" s="24" t="s">
        <v>128</v>
      </c>
      <c r="C57" s="26">
        <v>4779757.47</v>
      </c>
      <c r="D57" s="28" t="s">
        <v>1</v>
      </c>
      <c r="E57" s="28" t="s">
        <v>1</v>
      </c>
      <c r="F57" s="28" t="s">
        <v>1</v>
      </c>
      <c r="G57" s="28" t="s">
        <v>1</v>
      </c>
    </row>
    <row r="58" spans="1:7" ht="20" x14ac:dyDescent="0.35">
      <c r="A58" s="14" t="s">
        <v>307</v>
      </c>
      <c r="B58" s="24" t="s">
        <v>130</v>
      </c>
      <c r="C58" s="26">
        <v>0</v>
      </c>
      <c r="D58" s="28" t="s">
        <v>1</v>
      </c>
      <c r="E58" s="28" t="s">
        <v>1</v>
      </c>
      <c r="F58" s="28" t="s">
        <v>1</v>
      </c>
      <c r="G58" s="28" t="s">
        <v>1</v>
      </c>
    </row>
    <row r="59" spans="1:7" x14ac:dyDescent="0.35">
      <c r="A59" s="15" t="s">
        <v>278</v>
      </c>
      <c r="B59" s="24" t="s">
        <v>134</v>
      </c>
      <c r="C59" s="26">
        <v>1852018.74599</v>
      </c>
      <c r="D59" s="28" t="s">
        <v>1</v>
      </c>
      <c r="E59" s="28" t="s">
        <v>1</v>
      </c>
      <c r="F59" s="28" t="s">
        <v>1</v>
      </c>
      <c r="G59" s="28" t="s">
        <v>1</v>
      </c>
    </row>
    <row r="60" spans="1:7" x14ac:dyDescent="0.35">
      <c r="A60" s="15" t="s">
        <v>1</v>
      </c>
      <c r="B60" s="15" t="s">
        <v>1</v>
      </c>
      <c r="C60" s="28" t="s">
        <v>1</v>
      </c>
      <c r="D60" s="28" t="s">
        <v>1</v>
      </c>
      <c r="E60" s="28" t="s">
        <v>1</v>
      </c>
      <c r="F60" s="28" t="s">
        <v>1</v>
      </c>
      <c r="G60" s="28" t="s">
        <v>1</v>
      </c>
    </row>
    <row r="61" spans="1:7" x14ac:dyDescent="0.35">
      <c r="A61" s="14" t="s">
        <v>308</v>
      </c>
      <c r="B61" s="24" t="s">
        <v>136</v>
      </c>
      <c r="C61" s="26">
        <v>0</v>
      </c>
      <c r="D61" s="28" t="s">
        <v>1</v>
      </c>
      <c r="E61" s="28" t="s">
        <v>1</v>
      </c>
      <c r="F61" s="28" t="s">
        <v>1</v>
      </c>
      <c r="G61" s="28" t="s">
        <v>1</v>
      </c>
    </row>
    <row r="62" spans="1:7" x14ac:dyDescent="0.35">
      <c r="A62" s="14" t="s">
        <v>309</v>
      </c>
      <c r="B62" s="24" t="s">
        <v>138</v>
      </c>
      <c r="C62" s="26">
        <v>0</v>
      </c>
      <c r="D62" s="28" t="s">
        <v>1</v>
      </c>
      <c r="E62" s="28" t="s">
        <v>1</v>
      </c>
      <c r="F62" s="28" t="s">
        <v>1</v>
      </c>
      <c r="G62" s="28" t="s">
        <v>1</v>
      </c>
    </row>
    <row r="63" spans="1:7" x14ac:dyDescent="0.35">
      <c r="A63" s="15" t="s">
        <v>310</v>
      </c>
      <c r="B63" s="24" t="s">
        <v>140</v>
      </c>
      <c r="C63" s="26">
        <v>0</v>
      </c>
      <c r="D63" s="28" t="s">
        <v>1</v>
      </c>
      <c r="E63" s="28" t="s">
        <v>1</v>
      </c>
      <c r="F63" s="28" t="s">
        <v>1</v>
      </c>
      <c r="G63" s="28" t="s">
        <v>1</v>
      </c>
    </row>
    <row r="64" spans="1:7" x14ac:dyDescent="0.35">
      <c r="A64" s="19" t="s">
        <v>1</v>
      </c>
      <c r="B64" s="19" t="s">
        <v>1</v>
      </c>
      <c r="C64" s="28" t="s">
        <v>1</v>
      </c>
      <c r="D64" s="28" t="s">
        <v>1</v>
      </c>
      <c r="E64" s="28" t="s">
        <v>1</v>
      </c>
      <c r="F64" s="28" t="s">
        <v>1</v>
      </c>
      <c r="G64" s="28" t="s">
        <v>1</v>
      </c>
    </row>
    <row r="65" spans="1:1" x14ac:dyDescent="0.35">
      <c r="A65" s="79" t="s">
        <v>163</v>
      </c>
    </row>
  </sheetData>
  <mergeCells count="7">
    <mergeCell ref="F21:F22"/>
    <mergeCell ref="G21:G22"/>
    <mergeCell ref="A21:A22"/>
    <mergeCell ref="B21:B22"/>
    <mergeCell ref="C21:C22"/>
    <mergeCell ref="D21:D22"/>
    <mergeCell ref="E21:E22"/>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B8C2D-5AD8-41EA-B3AF-66F913E6B904}">
  <dimension ref="A1:E32"/>
  <sheetViews>
    <sheetView showGridLines="0" topLeftCell="A10" workbookViewId="0">
      <selection activeCell="A32" sqref="A32"/>
    </sheetView>
  </sheetViews>
  <sheetFormatPr defaultColWidth="8.7265625" defaultRowHeight="14.5" x14ac:dyDescent="0.35"/>
  <cols>
    <col min="1" max="1" width="64.81640625" style="12" customWidth="1"/>
    <col min="2" max="2" width="8.1796875" style="12" customWidth="1"/>
    <col min="3" max="5" width="18.81640625" style="12" customWidth="1"/>
    <col min="6" max="16384" width="8.7265625" style="12"/>
  </cols>
  <sheetData>
    <row r="1" spans="1:5" x14ac:dyDescent="0.35">
      <c r="A1" s="73" t="s">
        <v>311</v>
      </c>
      <c r="B1" s="73" t="s">
        <v>1</v>
      </c>
      <c r="C1" s="73" t="s">
        <v>1</v>
      </c>
      <c r="D1" s="23" t="s">
        <v>1</v>
      </c>
      <c r="E1" s="23" t="s">
        <v>2</v>
      </c>
    </row>
    <row r="2" spans="1:5" ht="28" customHeight="1" x14ac:dyDescent="0.35">
      <c r="A2" s="75" t="s">
        <v>312</v>
      </c>
      <c r="B2" s="73" t="s">
        <v>1</v>
      </c>
      <c r="C2" s="73" t="s">
        <v>1</v>
      </c>
      <c r="D2" s="73" t="s">
        <v>1</v>
      </c>
      <c r="E2" s="73" t="s">
        <v>1</v>
      </c>
    </row>
    <row r="3" spans="1:5" ht="25" x14ac:dyDescent="0.35">
      <c r="A3" s="76" t="s">
        <v>166</v>
      </c>
      <c r="B3" s="76" t="s">
        <v>1</v>
      </c>
      <c r="C3" s="76" t="s">
        <v>1</v>
      </c>
      <c r="D3" s="76" t="s">
        <v>1</v>
      </c>
      <c r="E3" s="76" t="s">
        <v>1</v>
      </c>
    </row>
    <row r="4" spans="1:5" x14ac:dyDescent="0.35">
      <c r="A4" s="37" t="s">
        <v>313</v>
      </c>
      <c r="B4" s="36" t="s">
        <v>314</v>
      </c>
      <c r="C4" s="35" t="s">
        <v>315</v>
      </c>
      <c r="D4" s="34" t="s">
        <v>1</v>
      </c>
      <c r="E4" s="21" t="s">
        <v>1</v>
      </c>
    </row>
    <row r="5" spans="1:5" ht="30" x14ac:dyDescent="0.35">
      <c r="A5" s="78" t="s">
        <v>316</v>
      </c>
      <c r="B5" s="78" t="s">
        <v>1</v>
      </c>
      <c r="C5" s="78" t="s">
        <v>317</v>
      </c>
      <c r="D5" s="78" t="s">
        <v>318</v>
      </c>
      <c r="E5" s="78" t="s">
        <v>319</v>
      </c>
    </row>
    <row r="6" spans="1:5" x14ac:dyDescent="0.35">
      <c r="A6" s="30" t="s">
        <v>1</v>
      </c>
      <c r="B6" s="30" t="s">
        <v>1</v>
      </c>
      <c r="C6" s="31" t="s">
        <v>188</v>
      </c>
      <c r="D6" s="31" t="s">
        <v>189</v>
      </c>
      <c r="E6" s="31" t="s">
        <v>190</v>
      </c>
    </row>
    <row r="7" spans="1:5" x14ac:dyDescent="0.35">
      <c r="A7" s="30" t="s">
        <v>320</v>
      </c>
      <c r="B7" s="30" t="s">
        <v>9</v>
      </c>
      <c r="C7" s="26">
        <v>2464644.2169031701</v>
      </c>
      <c r="D7" s="26">
        <v>2464644.2169031701</v>
      </c>
      <c r="E7" s="26">
        <v>0</v>
      </c>
    </row>
    <row r="8" spans="1:5" x14ac:dyDescent="0.35">
      <c r="A8" s="30" t="s">
        <v>321</v>
      </c>
      <c r="B8" s="30" t="s">
        <v>11</v>
      </c>
      <c r="C8" s="26">
        <v>564920.13533365005</v>
      </c>
      <c r="D8" s="26">
        <v>564920.13533365005</v>
      </c>
      <c r="E8" s="26">
        <v>0</v>
      </c>
    </row>
    <row r="9" spans="1:5" x14ac:dyDescent="0.35">
      <c r="A9" s="30" t="s">
        <v>322</v>
      </c>
      <c r="B9" s="30" t="s">
        <v>13</v>
      </c>
      <c r="C9" s="26">
        <v>0</v>
      </c>
      <c r="D9" s="26">
        <v>0</v>
      </c>
      <c r="E9" s="26">
        <v>0</v>
      </c>
    </row>
    <row r="10" spans="1:5" x14ac:dyDescent="0.35">
      <c r="A10" s="30" t="s">
        <v>323</v>
      </c>
      <c r="B10" s="30" t="s">
        <v>15</v>
      </c>
      <c r="C10" s="26">
        <v>688044.79065016005</v>
      </c>
      <c r="D10" s="26">
        <v>688044.79065016005</v>
      </c>
      <c r="E10" s="26">
        <v>0</v>
      </c>
    </row>
    <row r="11" spans="1:5" x14ac:dyDescent="0.35">
      <c r="A11" s="30" t="s">
        <v>324</v>
      </c>
      <c r="B11" s="30" t="s">
        <v>17</v>
      </c>
      <c r="C11" s="26">
        <v>3783045.7790884399</v>
      </c>
      <c r="D11" s="26">
        <v>3783045.7790884399</v>
      </c>
      <c r="E11" s="26">
        <v>0</v>
      </c>
    </row>
    <row r="12" spans="1:5" x14ac:dyDescent="0.35">
      <c r="A12" s="30" t="s">
        <v>325</v>
      </c>
      <c r="B12" s="30" t="s">
        <v>19</v>
      </c>
      <c r="C12" s="26">
        <v>-2049425.8754465899</v>
      </c>
      <c r="D12" s="26">
        <v>-2049425.8754465899</v>
      </c>
      <c r="E12" s="27" t="s">
        <v>1</v>
      </c>
    </row>
    <row r="13" spans="1:5" x14ac:dyDescent="0.35">
      <c r="A13" s="30" t="s">
        <v>326</v>
      </c>
      <c r="B13" s="30" t="s">
        <v>21</v>
      </c>
      <c r="C13" s="26">
        <v>0</v>
      </c>
      <c r="D13" s="26">
        <v>0</v>
      </c>
      <c r="E13" s="27" t="s">
        <v>1</v>
      </c>
    </row>
    <row r="14" spans="1:5" x14ac:dyDescent="0.35">
      <c r="A14" s="33" t="s">
        <v>327</v>
      </c>
      <c r="B14" s="30" t="s">
        <v>27</v>
      </c>
      <c r="C14" s="26">
        <v>5451229.0465288302</v>
      </c>
      <c r="D14" s="26">
        <v>5451229.0465288302</v>
      </c>
      <c r="E14" s="27" t="s">
        <v>1</v>
      </c>
    </row>
    <row r="15" spans="1:5" x14ac:dyDescent="0.35">
      <c r="A15" s="14" t="s">
        <v>1</v>
      </c>
      <c r="B15" s="28" t="s">
        <v>1</v>
      </c>
      <c r="C15" s="28" t="s">
        <v>1</v>
      </c>
      <c r="D15" s="28" t="s">
        <v>1</v>
      </c>
      <c r="E15" s="28" t="s">
        <v>1</v>
      </c>
    </row>
    <row r="16" spans="1:5" x14ac:dyDescent="0.35">
      <c r="A16" s="28" t="s">
        <v>1</v>
      </c>
      <c r="B16" s="28" t="s">
        <v>1</v>
      </c>
      <c r="C16" s="28" t="s">
        <v>1</v>
      </c>
      <c r="D16" s="28" t="s">
        <v>1</v>
      </c>
      <c r="E16" s="28" t="s">
        <v>1</v>
      </c>
    </row>
    <row r="17" spans="1:5" x14ac:dyDescent="0.35">
      <c r="A17" s="15" t="s">
        <v>328</v>
      </c>
      <c r="B17" s="28" t="s">
        <v>1</v>
      </c>
      <c r="C17" s="32" t="s">
        <v>195</v>
      </c>
      <c r="D17" s="74"/>
      <c r="E17" s="28" t="s">
        <v>1</v>
      </c>
    </row>
    <row r="18" spans="1:5" x14ac:dyDescent="0.35">
      <c r="A18" s="30" t="s">
        <v>329</v>
      </c>
      <c r="B18" s="30" t="s">
        <v>33</v>
      </c>
      <c r="C18" s="26">
        <v>431138.78594999999</v>
      </c>
      <c r="D18" s="74"/>
      <c r="E18" s="28" t="s">
        <v>1</v>
      </c>
    </row>
    <row r="19" spans="1:5" x14ac:dyDescent="0.35">
      <c r="A19" s="30" t="s">
        <v>330</v>
      </c>
      <c r="B19" s="30" t="s">
        <v>35</v>
      </c>
      <c r="C19" s="26">
        <v>0</v>
      </c>
      <c r="D19" s="74"/>
      <c r="E19" s="28" t="s">
        <v>1</v>
      </c>
    </row>
    <row r="20" spans="1:5" x14ac:dyDescent="0.35">
      <c r="A20" s="30" t="s">
        <v>331</v>
      </c>
      <c r="B20" s="30" t="s">
        <v>37</v>
      </c>
      <c r="C20" s="26">
        <v>-880000</v>
      </c>
      <c r="D20" s="74"/>
      <c r="E20" s="28" t="s">
        <v>1</v>
      </c>
    </row>
    <row r="21" spans="1:5" ht="20" x14ac:dyDescent="0.35">
      <c r="A21" s="30" t="s">
        <v>332</v>
      </c>
      <c r="B21" s="30" t="s">
        <v>39</v>
      </c>
      <c r="C21" s="26">
        <v>0</v>
      </c>
      <c r="D21" s="74"/>
      <c r="E21" s="28" t="s">
        <v>1</v>
      </c>
    </row>
    <row r="22" spans="1:5" x14ac:dyDescent="0.35">
      <c r="A22" s="33" t="s">
        <v>333</v>
      </c>
      <c r="B22" s="30" t="s">
        <v>47</v>
      </c>
      <c r="C22" s="26">
        <v>5002367.8324788297</v>
      </c>
      <c r="D22" s="74"/>
      <c r="E22" s="28" t="s">
        <v>1</v>
      </c>
    </row>
    <row r="23" spans="1:5" x14ac:dyDescent="0.35">
      <c r="A23" s="30" t="s">
        <v>334</v>
      </c>
      <c r="B23" s="30" t="s">
        <v>49</v>
      </c>
      <c r="C23" s="26">
        <v>0</v>
      </c>
      <c r="D23" s="74"/>
      <c r="E23" s="28" t="s">
        <v>1</v>
      </c>
    </row>
    <row r="24" spans="1:5" x14ac:dyDescent="0.35">
      <c r="A24" s="33" t="s">
        <v>300</v>
      </c>
      <c r="B24" s="30" t="s">
        <v>51</v>
      </c>
      <c r="C24" s="26">
        <v>5002367.8324788297</v>
      </c>
      <c r="D24" s="74"/>
      <c r="E24" s="28" t="s">
        <v>1</v>
      </c>
    </row>
    <row r="25" spans="1:5" x14ac:dyDescent="0.35">
      <c r="A25" s="15" t="s">
        <v>335</v>
      </c>
      <c r="B25" s="28" t="s">
        <v>1</v>
      </c>
      <c r="C25" s="28" t="s">
        <v>1</v>
      </c>
      <c r="D25" s="28" t="s">
        <v>1</v>
      </c>
      <c r="E25" s="28" t="s">
        <v>1</v>
      </c>
    </row>
    <row r="26" spans="1:5" x14ac:dyDescent="0.35">
      <c r="A26" s="30" t="s">
        <v>336</v>
      </c>
      <c r="B26" s="30" t="s">
        <v>87</v>
      </c>
      <c r="C26" s="26">
        <v>0</v>
      </c>
      <c r="D26" s="74"/>
      <c r="E26" s="28" t="s">
        <v>1</v>
      </c>
    </row>
    <row r="27" spans="1:5" x14ac:dyDescent="0.35">
      <c r="A27" s="30" t="s">
        <v>337</v>
      </c>
      <c r="B27" s="30" t="s">
        <v>89</v>
      </c>
      <c r="C27" s="26">
        <v>0</v>
      </c>
      <c r="D27" s="74"/>
      <c r="E27" s="28" t="s">
        <v>1</v>
      </c>
    </row>
    <row r="28" spans="1:5" x14ac:dyDescent="0.35">
      <c r="A28" s="30" t="s">
        <v>338</v>
      </c>
      <c r="B28" s="30" t="s">
        <v>91</v>
      </c>
      <c r="C28" s="26">
        <v>0</v>
      </c>
      <c r="D28" s="74"/>
      <c r="E28" s="28" t="s">
        <v>1</v>
      </c>
    </row>
    <row r="29" spans="1:5" x14ac:dyDescent="0.35">
      <c r="A29" s="30" t="s">
        <v>339</v>
      </c>
      <c r="B29" s="30" t="s">
        <v>212</v>
      </c>
      <c r="C29" s="26">
        <v>0</v>
      </c>
      <c r="D29" s="74"/>
      <c r="E29" s="28" t="s">
        <v>1</v>
      </c>
    </row>
    <row r="30" spans="1:5" x14ac:dyDescent="0.35">
      <c r="A30" s="30" t="s">
        <v>340</v>
      </c>
      <c r="B30" s="30" t="s">
        <v>213</v>
      </c>
      <c r="C30" s="26">
        <v>0</v>
      </c>
      <c r="D30" s="74"/>
      <c r="E30" s="28" t="s">
        <v>1</v>
      </c>
    </row>
    <row r="32" spans="1:5" x14ac:dyDescent="0.35">
      <c r="A32" s="79" t="s">
        <v>163</v>
      </c>
      <c r="B32" s="74"/>
      <c r="C32" s="74"/>
      <c r="D32" s="74"/>
      <c r="E32" s="74"/>
    </row>
  </sheetData>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4E9E0-0F06-48A2-AEBD-BF47F7D637C9}">
  <dimension ref="A1:D39"/>
  <sheetViews>
    <sheetView showGridLines="0" topLeftCell="A13" workbookViewId="0">
      <selection activeCell="A45" sqref="A45"/>
    </sheetView>
  </sheetViews>
  <sheetFormatPr defaultColWidth="8.7265625" defaultRowHeight="14.5" x14ac:dyDescent="0.35"/>
  <cols>
    <col min="1" max="1" width="64.81640625" style="12" customWidth="1"/>
    <col min="2" max="2" width="8.1796875" style="12" customWidth="1"/>
    <col min="3" max="4" width="18.81640625" style="12" customWidth="1"/>
    <col min="5" max="16384" width="8.7265625" style="12"/>
  </cols>
  <sheetData>
    <row r="1" spans="1:4" x14ac:dyDescent="0.35">
      <c r="A1" s="73" t="s">
        <v>341</v>
      </c>
      <c r="B1" s="73" t="s">
        <v>1</v>
      </c>
      <c r="C1" s="73" t="s">
        <v>1</v>
      </c>
      <c r="D1" s="23" t="s">
        <v>2</v>
      </c>
    </row>
    <row r="2" spans="1:4" ht="26.65" customHeight="1" x14ac:dyDescent="0.35">
      <c r="A2" s="84" t="s">
        <v>342</v>
      </c>
      <c r="B2" s="85"/>
      <c r="C2" s="85"/>
      <c r="D2" s="85"/>
    </row>
    <row r="3" spans="1:4" ht="17.149999999999999" customHeight="1" x14ac:dyDescent="0.35">
      <c r="A3" s="86" t="s">
        <v>166</v>
      </c>
      <c r="B3" s="83"/>
      <c r="C3" s="83"/>
      <c r="D3" s="83"/>
    </row>
    <row r="4" spans="1:4" x14ac:dyDescent="0.35">
      <c r="A4" s="42" t="s">
        <v>1</v>
      </c>
      <c r="B4" s="42" t="s">
        <v>1</v>
      </c>
      <c r="C4" s="42" t="s">
        <v>1</v>
      </c>
      <c r="D4" s="42" t="s">
        <v>1</v>
      </c>
    </row>
    <row r="5" spans="1:4" x14ac:dyDescent="0.35">
      <c r="A5" s="72" t="s">
        <v>343</v>
      </c>
      <c r="B5" s="77" t="s">
        <v>1</v>
      </c>
      <c r="C5" s="77" t="s">
        <v>344</v>
      </c>
      <c r="D5" s="42" t="s">
        <v>1</v>
      </c>
    </row>
    <row r="6" spans="1:4" x14ac:dyDescent="0.35">
      <c r="A6" s="14" t="s">
        <v>1</v>
      </c>
      <c r="B6" s="40" t="s">
        <v>1</v>
      </c>
      <c r="C6" s="25" t="s">
        <v>7</v>
      </c>
      <c r="D6" s="40" t="s">
        <v>1</v>
      </c>
    </row>
    <row r="7" spans="1:4" x14ac:dyDescent="0.35">
      <c r="A7" s="14" t="s">
        <v>345</v>
      </c>
      <c r="B7" s="39" t="s">
        <v>9</v>
      </c>
      <c r="C7" s="26">
        <v>2199357.4899010002</v>
      </c>
      <c r="D7" s="38" t="s">
        <v>1</v>
      </c>
    </row>
    <row r="8" spans="1:4" x14ac:dyDescent="0.35">
      <c r="A8" s="14" t="s">
        <v>1</v>
      </c>
      <c r="B8" s="40" t="s">
        <v>1</v>
      </c>
      <c r="C8" s="41" t="s">
        <v>1</v>
      </c>
      <c r="D8" s="40" t="s">
        <v>1</v>
      </c>
    </row>
    <row r="9" spans="1:4" ht="30" x14ac:dyDescent="0.35">
      <c r="A9" s="72" t="s">
        <v>1</v>
      </c>
      <c r="B9" s="77" t="s">
        <v>1</v>
      </c>
      <c r="C9" s="77" t="s">
        <v>346</v>
      </c>
      <c r="D9" s="77" t="s">
        <v>347</v>
      </c>
    </row>
    <row r="10" spans="1:4" x14ac:dyDescent="0.35">
      <c r="A10" s="17" t="s">
        <v>1</v>
      </c>
      <c r="B10" s="17" t="s">
        <v>1</v>
      </c>
      <c r="C10" s="25" t="s">
        <v>187</v>
      </c>
      <c r="D10" s="25" t="s">
        <v>188</v>
      </c>
    </row>
    <row r="11" spans="1:4" x14ac:dyDescent="0.35">
      <c r="A11" s="14" t="s">
        <v>171</v>
      </c>
      <c r="B11" s="39" t="s">
        <v>11</v>
      </c>
      <c r="C11" s="26">
        <v>1849.981</v>
      </c>
      <c r="D11" s="26">
        <v>3047.6390000000001</v>
      </c>
    </row>
    <row r="12" spans="1:4" x14ac:dyDescent="0.35">
      <c r="A12" s="14" t="s">
        <v>172</v>
      </c>
      <c r="B12" s="39" t="s">
        <v>13</v>
      </c>
      <c r="C12" s="26">
        <v>814542.19099999999</v>
      </c>
      <c r="D12" s="26">
        <v>818772.09400000004</v>
      </c>
    </row>
    <row r="13" spans="1:4" x14ac:dyDescent="0.35">
      <c r="A13" s="14" t="s">
        <v>173</v>
      </c>
      <c r="B13" s="39" t="s">
        <v>15</v>
      </c>
      <c r="C13" s="26">
        <v>619596.71699999995</v>
      </c>
      <c r="D13" s="26">
        <v>258301.54500000001</v>
      </c>
    </row>
    <row r="14" spans="1:4" x14ac:dyDescent="0.35">
      <c r="A14" s="14" t="s">
        <v>174</v>
      </c>
      <c r="B14" s="39" t="s">
        <v>17</v>
      </c>
      <c r="C14" s="26">
        <v>9774119.2599999998</v>
      </c>
      <c r="D14" s="26">
        <v>4865602.0870000003</v>
      </c>
    </row>
    <row r="15" spans="1:4" x14ac:dyDescent="0.35">
      <c r="A15" s="14" t="s">
        <v>175</v>
      </c>
      <c r="B15" s="39" t="s">
        <v>19</v>
      </c>
      <c r="C15" s="26">
        <v>1040589.371</v>
      </c>
      <c r="D15" s="26">
        <v>1807138.443</v>
      </c>
    </row>
    <row r="16" spans="1:4" x14ac:dyDescent="0.35">
      <c r="A16" s="14" t="s">
        <v>176</v>
      </c>
      <c r="B16" s="39" t="s">
        <v>21</v>
      </c>
      <c r="C16" s="26">
        <v>81458.767000000007</v>
      </c>
      <c r="D16" s="26">
        <v>244296.89</v>
      </c>
    </row>
    <row r="17" spans="1:4" x14ac:dyDescent="0.35">
      <c r="A17" s="14" t="s">
        <v>177</v>
      </c>
      <c r="B17" s="39" t="s">
        <v>23</v>
      </c>
      <c r="C17" s="26">
        <v>1309715.3859999999</v>
      </c>
      <c r="D17" s="26">
        <v>1905672.649</v>
      </c>
    </row>
    <row r="18" spans="1:4" x14ac:dyDescent="0.35">
      <c r="A18" s="14" t="s">
        <v>178</v>
      </c>
      <c r="B18" s="39" t="s">
        <v>25</v>
      </c>
      <c r="C18" s="26">
        <v>662132.92500000005</v>
      </c>
      <c r="D18" s="26">
        <v>447180.603</v>
      </c>
    </row>
    <row r="19" spans="1:4" x14ac:dyDescent="0.35">
      <c r="A19" s="14" t="s">
        <v>179</v>
      </c>
      <c r="B19" s="39" t="s">
        <v>27</v>
      </c>
      <c r="C19" s="26">
        <v>0</v>
      </c>
      <c r="D19" s="26">
        <v>0</v>
      </c>
    </row>
    <row r="20" spans="1:4" x14ac:dyDescent="0.35">
      <c r="A20" s="14" t="s">
        <v>180</v>
      </c>
      <c r="B20" s="39" t="s">
        <v>29</v>
      </c>
      <c r="C20" s="26">
        <v>0</v>
      </c>
      <c r="D20" s="26">
        <v>0</v>
      </c>
    </row>
    <row r="21" spans="1:4" x14ac:dyDescent="0.35">
      <c r="A21" s="14" t="s">
        <v>181</v>
      </c>
      <c r="B21" s="39" t="s">
        <v>31</v>
      </c>
      <c r="C21" s="26">
        <v>0</v>
      </c>
      <c r="D21" s="26">
        <v>0</v>
      </c>
    </row>
    <row r="22" spans="1:4" x14ac:dyDescent="0.35">
      <c r="A22" s="14" t="s">
        <v>182</v>
      </c>
      <c r="B22" s="39" t="s">
        <v>33</v>
      </c>
      <c r="C22" s="26">
        <v>0</v>
      </c>
      <c r="D22" s="26">
        <v>0</v>
      </c>
    </row>
    <row r="23" spans="1:4" x14ac:dyDescent="0.35">
      <c r="A23" s="14" t="s">
        <v>183</v>
      </c>
      <c r="B23" s="39" t="s">
        <v>35</v>
      </c>
      <c r="C23" s="26">
        <v>0</v>
      </c>
      <c r="D23" s="26">
        <v>0</v>
      </c>
    </row>
    <row r="24" spans="1:4" x14ac:dyDescent="0.35">
      <c r="A24" s="14" t="s">
        <v>184</v>
      </c>
      <c r="B24" s="39" t="s">
        <v>37</v>
      </c>
      <c r="C24" s="26">
        <v>0</v>
      </c>
      <c r="D24" s="26">
        <v>0</v>
      </c>
    </row>
    <row r="25" spans="1:4" x14ac:dyDescent="0.35">
      <c r="A25" s="14" t="s">
        <v>185</v>
      </c>
      <c r="B25" s="39" t="s">
        <v>39</v>
      </c>
      <c r="C25" s="26">
        <v>0</v>
      </c>
      <c r="D25" s="26">
        <v>0</v>
      </c>
    </row>
    <row r="26" spans="1:4" x14ac:dyDescent="0.35">
      <c r="A26" s="14" t="s">
        <v>186</v>
      </c>
      <c r="B26" s="39" t="s">
        <v>41</v>
      </c>
      <c r="C26" s="26">
        <v>0</v>
      </c>
      <c r="D26" s="26">
        <v>0</v>
      </c>
    </row>
    <row r="27" spans="1:4" x14ac:dyDescent="0.35">
      <c r="A27" s="14" t="s">
        <v>1</v>
      </c>
      <c r="B27" s="40" t="s">
        <v>1</v>
      </c>
      <c r="C27" s="41" t="s">
        <v>1</v>
      </c>
      <c r="D27" s="41" t="s">
        <v>1</v>
      </c>
    </row>
    <row r="28" spans="1:4" x14ac:dyDescent="0.35">
      <c r="A28" s="14" t="s">
        <v>1</v>
      </c>
      <c r="B28" s="40" t="s">
        <v>1</v>
      </c>
      <c r="C28" s="41" t="s">
        <v>1</v>
      </c>
      <c r="D28" s="74" t="s">
        <v>1</v>
      </c>
    </row>
    <row r="29" spans="1:4" x14ac:dyDescent="0.35">
      <c r="A29" s="72" t="s">
        <v>348</v>
      </c>
      <c r="B29" s="77" t="s">
        <v>1</v>
      </c>
      <c r="C29" s="77" t="s">
        <v>344</v>
      </c>
      <c r="D29" s="74" t="s">
        <v>1</v>
      </c>
    </row>
    <row r="30" spans="1:4" x14ac:dyDescent="0.35">
      <c r="A30" s="40" t="s">
        <v>1</v>
      </c>
      <c r="B30" s="40" t="s">
        <v>1</v>
      </c>
      <c r="C30" s="25" t="s">
        <v>192</v>
      </c>
      <c r="D30" s="74" t="s">
        <v>1</v>
      </c>
    </row>
    <row r="31" spans="1:4" x14ac:dyDescent="0.35">
      <c r="A31" s="14" t="s">
        <v>349</v>
      </c>
      <c r="B31" s="39" t="s">
        <v>67</v>
      </c>
      <c r="C31" s="26">
        <v>2199357.4899010002</v>
      </c>
      <c r="D31" s="74" t="s">
        <v>1</v>
      </c>
    </row>
    <row r="32" spans="1:4" x14ac:dyDescent="0.35">
      <c r="A32" s="14" t="s">
        <v>350</v>
      </c>
      <c r="B32" s="39" t="s">
        <v>69</v>
      </c>
      <c r="C32" s="26">
        <v>5002367.8324788297</v>
      </c>
      <c r="D32" s="74" t="s">
        <v>1</v>
      </c>
    </row>
    <row r="33" spans="1:4" x14ac:dyDescent="0.35">
      <c r="A33" s="14" t="s">
        <v>351</v>
      </c>
      <c r="B33" s="39" t="s">
        <v>71</v>
      </c>
      <c r="C33" s="26">
        <v>2251065.5246154736</v>
      </c>
      <c r="D33" s="74" t="s">
        <v>1</v>
      </c>
    </row>
    <row r="34" spans="1:4" x14ac:dyDescent="0.35">
      <c r="A34" s="14" t="s">
        <v>352</v>
      </c>
      <c r="B34" s="39" t="s">
        <v>73</v>
      </c>
      <c r="C34" s="26">
        <v>1250591.9581197074</v>
      </c>
      <c r="D34" s="74" t="s">
        <v>1</v>
      </c>
    </row>
    <row r="35" spans="1:4" x14ac:dyDescent="0.35">
      <c r="A35" s="14" t="s">
        <v>353</v>
      </c>
      <c r="B35" s="39" t="s">
        <v>75</v>
      </c>
      <c r="C35" s="26">
        <v>2199357.4899010002</v>
      </c>
      <c r="D35" s="74" t="s">
        <v>1</v>
      </c>
    </row>
    <row r="36" spans="1:4" x14ac:dyDescent="0.35">
      <c r="A36" s="14" t="s">
        <v>354</v>
      </c>
      <c r="B36" s="39" t="s">
        <v>77</v>
      </c>
      <c r="C36" s="26">
        <v>608021</v>
      </c>
      <c r="D36" s="74" t="s">
        <v>1</v>
      </c>
    </row>
    <row r="37" spans="1:4" x14ac:dyDescent="0.35">
      <c r="A37" s="15" t="s">
        <v>301</v>
      </c>
      <c r="B37" s="39" t="s">
        <v>87</v>
      </c>
      <c r="C37" s="26">
        <v>2199357.4899010002</v>
      </c>
      <c r="D37" s="74"/>
    </row>
    <row r="39" spans="1:4" x14ac:dyDescent="0.35">
      <c r="A39" s="79" t="s">
        <v>163</v>
      </c>
      <c r="B39" s="74"/>
      <c r="C39" s="74"/>
      <c r="D39" s="74"/>
    </row>
  </sheetData>
  <mergeCells count="2">
    <mergeCell ref="A2:D2"/>
    <mergeCell ref="A3:D3"/>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adf84eb640b54fd28fc3042a146d0d95 xmlns="98f93266-b957-4da3-aa33-77c6e82007b4">
      <Terms xmlns="http://schemas.microsoft.com/office/infopath/2007/PartnerControls">
        <TermInfo xmlns="http://schemas.microsoft.com/office/infopath/2007/PartnerControls">
          <TermName xmlns="http://schemas.microsoft.com/office/infopath/2007/PartnerControls">Innanhús gögn</TermName>
          <TermId xmlns="http://schemas.microsoft.com/office/infopath/2007/PartnerControls">895f402c-8ca5-4e6a-ac11-578a72ec81b6</TermId>
        </TermInfo>
      </Terms>
    </adf84eb640b54fd28fc3042a146d0d95>
    <nd493626f0794ac58dc78fb8f787d9cb xmlns="98f93266-b957-4da3-aa33-77c6e82007b4">
      <Terms xmlns="http://schemas.microsoft.com/office/infopath/2007/PartnerControls">
        <TermInfo xmlns="http://schemas.microsoft.com/office/infopath/2007/PartnerControls">
          <TermName xmlns="http://schemas.microsoft.com/office/infopath/2007/PartnerControls">02 Skrifstofa forstjóra</TermName>
          <TermId xmlns="http://schemas.microsoft.com/office/infopath/2007/PartnerControls">fbfc0048-d614-40e9-809a-3e92d8808bb6</TermId>
        </TermInfo>
      </Terms>
    </nd493626f0794ac58dc78fb8f787d9cb>
    <TaxCatchAll xmlns="98f93266-b957-4da3-aa33-77c6e82007b4">
      <Value>10</Value>
      <Value>9</Value>
      <Value>85</Value>
    </TaxCatchAll>
    <ba58b530ee054780826820f1beb0ce39 xmlns="98f93266-b957-4da3-aa33-77c6e82007b4">
      <Terms xmlns="http://schemas.microsoft.com/office/infopath/2007/PartnerControls">
        <TermInfo xmlns="http://schemas.microsoft.com/office/infopath/2007/PartnerControls">
          <TermName xmlns="http://schemas.microsoft.com/office/infopath/2007/PartnerControls">Skrifstofa forstjóra</TermName>
          <TermId xmlns="http://schemas.microsoft.com/office/infopath/2007/PartnerControls">acf559c9-d066-4d34-be98-08a35a98ecd1</TermId>
        </TermInfo>
      </Terms>
    </ba58b530ee054780826820f1beb0ce39>
    <TaxKeywordTaxHTField xmlns="98f93266-b957-4da3-aa33-77c6e82007b4">
      <Terms xmlns="http://schemas.microsoft.com/office/infopath/2007/PartnerControls"/>
    </TaxKeywordTaxHTField>
    <Mappa xmlns="98f93266-b957-4da3-aa33-77c6e82007b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0545d4ff-ce43-452a-8df7-cf46bb7aca4b" ContentTypeId="0x01010084231FF545ADED4F93449E158247B1F101" PreviousValue="false"/>
</file>

<file path=customXml/item5.xml><?xml version="1.0" encoding="utf-8"?>
<ct:contentTypeSchema xmlns:ct="http://schemas.microsoft.com/office/2006/metadata/contentType" xmlns:ma="http://schemas.microsoft.com/office/2006/metadata/properties/metaAttributes" ct:_="" ma:_="" ma:contentTypeName="Vörður - Almennt skjal" ma:contentTypeID="0x01010084231FF545ADED4F93449E158247B1F1010033E0C7D08BF9EC4591A2DA6FD4CE17FB" ma:contentTypeVersion="13" ma:contentTypeDescription="" ma:contentTypeScope="" ma:versionID="944b9d1ec6d7f33fcef33801ff47af78">
  <xsd:schema xmlns:xsd="http://www.w3.org/2001/XMLSchema" xmlns:xs="http://www.w3.org/2001/XMLSchema" xmlns:p="http://schemas.microsoft.com/office/2006/metadata/properties" xmlns:ns2="98f93266-b957-4da3-aa33-77c6e82007b4" xmlns:ns3="c72cb7bc-1741-41e6-87c3-d1d4f3910c8e" targetNamespace="http://schemas.microsoft.com/office/2006/metadata/properties" ma:root="true" ma:fieldsID="e5866c04e0409256d401efac9ce2fdfb" ns2:_="" ns3:_="">
    <xsd:import namespace="98f93266-b957-4da3-aa33-77c6e82007b4"/>
    <xsd:import namespace="c72cb7bc-1741-41e6-87c3-d1d4f3910c8e"/>
    <xsd:element name="properties">
      <xsd:complexType>
        <xsd:sequence>
          <xsd:element name="documentManagement">
            <xsd:complexType>
              <xsd:all>
                <xsd:element ref="ns2:_dlc_DocId" minOccurs="0"/>
                <xsd:element ref="ns2:_dlc_DocIdUrl" minOccurs="0"/>
                <xsd:element ref="ns2:_dlc_DocIdPersistId" minOccurs="0"/>
                <xsd:element ref="ns2:ba58b530ee054780826820f1beb0ce39" minOccurs="0"/>
                <xsd:element ref="ns2:TaxCatchAll" minOccurs="0"/>
                <xsd:element ref="ns2:TaxCatchAllLabel" minOccurs="0"/>
                <xsd:element ref="ns2:nd493626f0794ac58dc78fb8f787d9cb" minOccurs="0"/>
                <xsd:element ref="ns2:TaxKeywordTaxHTField" minOccurs="0"/>
                <xsd:element ref="ns2:adf84eb640b54fd28fc3042a146d0d95" minOccurs="0"/>
                <xsd:element ref="ns3:SharedWithUsers" minOccurs="0"/>
                <xsd:element ref="ns2:Mapp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93266-b957-4da3-aa33-77c6e82007b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ba58b530ee054780826820f1beb0ce39" ma:index="11" nillable="true" ma:taxonomy="true" ma:internalName="ba58b530ee054780826820f1beb0ce39" ma:taxonomyFieldName="Eining" ma:displayName="Eining" ma:default="" ma:fieldId="{ba58b530-ee05-4780-8268-20f1beb0ce39}" ma:sspId="0545d4ff-ce43-452a-8df7-cf46bb7aca4b" ma:termSetId="b058af12-e03b-45eb-b9b5-4a2ed65ff04a"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f52a567c-3547-4fa5-8973-b635fa1f76a0}" ma:internalName="TaxCatchAll" ma:showField="CatchAllData" ma:web="d298d6d8-d2ab-4cac-9325-335012c7ebd1">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f52a567c-3547-4fa5-8973-b635fa1f76a0}" ma:internalName="TaxCatchAllLabel" ma:readOnly="true" ma:showField="CatchAllDataLabel" ma:web="d298d6d8-d2ab-4cac-9325-335012c7ebd1">
      <xsd:complexType>
        <xsd:complexContent>
          <xsd:extension base="dms:MultiChoiceLookup">
            <xsd:sequence>
              <xsd:element name="Value" type="dms:Lookup" maxOccurs="unbounded" minOccurs="0" nillable="true"/>
            </xsd:sequence>
          </xsd:extension>
        </xsd:complexContent>
      </xsd:complexType>
    </xsd:element>
    <xsd:element name="nd493626f0794ac58dc78fb8f787d9cb" ma:index="15" nillable="true" ma:taxonomy="true" ma:internalName="nd493626f0794ac58dc78fb8f787d9cb" ma:taxonomyFieldName="Skjalategund" ma:displayName="Skjalategund" ma:default="" ma:fieldId="{7d493626-f079-4ac5-8dc7-8fb8f787d9cb}" ma:sspId="0545d4ff-ce43-452a-8df7-cf46bb7aca4b" ma:termSetId="6002c38e-3377-4f92-bfa1-534fac90fa8b"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adf84eb640b54fd28fc3042a146d0d95" ma:index="19" nillable="true" ma:taxonomy="true" ma:internalName="adf84eb640b54fd28fc3042a146d0d95" ma:taxonomyFieldName="Trunadarflokkun" ma:displayName="Trúnaðarflokkur" ma:readOnly="false" ma:default="" ma:fieldId="{adf84eb6-40b5-4fd2-8fc3-042a146d0d95}" ma:sspId="0545d4ff-ce43-452a-8df7-cf46bb7aca4b" ma:termSetId="bbd4b1e9-12e9-4918-8ec5-1e6dd0873876" ma:anchorId="00000000-0000-0000-0000-000000000000" ma:open="false" ma:isKeyword="false">
      <xsd:complexType>
        <xsd:sequence>
          <xsd:element ref="pc:Terms" minOccurs="0" maxOccurs="1"/>
        </xsd:sequence>
      </xsd:complexType>
    </xsd:element>
    <xsd:element name="Mappa" ma:index="22" nillable="true" ma:displayName="Mappa" ma:hidden="true" ma:internalName="Mappa"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2cb7bc-1741-41e6-87c3-d1d4f3910c8e" elementFormDefault="qualified">
    <xsd:import namespace="http://schemas.microsoft.com/office/2006/documentManagement/types"/>
    <xsd:import namespace="http://schemas.microsoft.com/office/infopath/2007/PartnerControls"/>
    <xsd:element name="SharedWithUsers" ma:index="2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B75233-CC8E-41C7-B583-4D246E2B4CD0}">
  <ds:schemaRefs>
    <ds:schemaRef ds:uri="http://purl.org/dc/dcmitype/"/>
    <ds:schemaRef ds:uri="http://purl.org/dc/terms/"/>
    <ds:schemaRef ds:uri="c72cb7bc-1741-41e6-87c3-d1d4f3910c8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98f93266-b957-4da3-aa33-77c6e82007b4"/>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5ECD52A-2576-4907-A478-9299F05D6558}">
  <ds:schemaRefs>
    <ds:schemaRef ds:uri="http://schemas.microsoft.com/sharepoint/v3/contenttype/forms"/>
  </ds:schemaRefs>
</ds:datastoreItem>
</file>

<file path=customXml/itemProps3.xml><?xml version="1.0" encoding="utf-8"?>
<ds:datastoreItem xmlns:ds="http://schemas.openxmlformats.org/officeDocument/2006/customXml" ds:itemID="{D29DECA8-0809-4A96-9A5D-7A80218C0CE6}">
  <ds:schemaRefs>
    <ds:schemaRef ds:uri="http://schemas.microsoft.com/sharepoint/events"/>
  </ds:schemaRefs>
</ds:datastoreItem>
</file>

<file path=customXml/itemProps4.xml><?xml version="1.0" encoding="utf-8"?>
<ds:datastoreItem xmlns:ds="http://schemas.openxmlformats.org/officeDocument/2006/customXml" ds:itemID="{CD294639-4E1D-419E-B86B-36BBFBB2472F}">
  <ds:schemaRefs>
    <ds:schemaRef ds:uri="Microsoft.SharePoint.Taxonomy.ContentTypeSync"/>
  </ds:schemaRefs>
</ds:datastoreItem>
</file>

<file path=customXml/itemProps5.xml><?xml version="1.0" encoding="utf-8"?>
<ds:datastoreItem xmlns:ds="http://schemas.openxmlformats.org/officeDocument/2006/customXml" ds:itemID="{2915C9E2-39E9-4694-BEFE-4F88D7F14A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f93266-b957-4da3-aa33-77c6e82007b4"/>
    <ds:schemaRef ds:uri="c72cb7bc-1741-41e6-87c3-d1d4f3910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S.02.01</vt:lpstr>
      <vt:lpstr>S.05.01</vt:lpstr>
      <vt:lpstr>S.17.01</vt:lpstr>
      <vt:lpstr>S.19.01 PD</vt:lpstr>
      <vt:lpstr>S.23.01</vt:lpstr>
      <vt:lpstr>S.25.01</vt:lpstr>
      <vt:lpstr>S.28.01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Guðrún Einarsdóttir</dc:creator>
  <cp:keywords/>
  <dc:description/>
  <cp:lastModifiedBy>Hólmfríður Magnúsdóttir</cp:lastModifiedBy>
  <cp:revision/>
  <dcterms:created xsi:type="dcterms:W3CDTF">2021-03-30T11:23:23Z</dcterms:created>
  <dcterms:modified xsi:type="dcterms:W3CDTF">2021-11-25T11:31:56Z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0x01010084231FF545ADED4F93449E158247B1F1010033E0C7D08BF9EC4591A2DA6FD4CE17FB</vt:lpwstr>
  </property>
  <property fmtid="{D5CDD505-2E9C-101B-9397-08002B2CF9AE}" pid="3" name="Eining">
    <vt:lpwstr>10;#Skrifstofa forstjóra|acf559c9-d066-4d34-be98-08a35a98ecd1</vt:lpwstr>
  </property>
  <property fmtid="{D5CDD505-2E9C-101B-9397-08002B2CF9AE}" pid="4" name="TaxKeyword">
    <vt:lpwstr/>
  </property>
  <property fmtid="{D5CDD505-2E9C-101B-9397-08002B2CF9AE}" pid="5" name="Trunadarflokkun">
    <vt:lpwstr>85;#Innanhús gögn|895f402c-8ca5-4e6a-ac11-578a72ec81b6</vt:lpwstr>
  </property>
  <property fmtid="{D5CDD505-2E9C-101B-9397-08002B2CF9AE}" pid="6" name="Skjalategund">
    <vt:lpwstr>9;#02 Skrifstofa forstjóra|fbfc0048-d614-40e9-809a-3e92d8808bb6</vt:lpwstr>
  </property>
</Properties>
</file>