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aicpa.sharepoint.com/sites/ClientFacingResourceDevelopment/Shared Documents/General/PPP2 Calculators/Forgiveness/"/>
    </mc:Choice>
  </mc:AlternateContent>
  <xr:revisionPtr revIDLastSave="1238" documentId="8_{7B7F57E8-5A31-4BCD-AC27-EE27779BBF39}" xr6:coauthVersionLast="45" xr6:coauthVersionMax="45" xr10:uidLastSave="{4CE2571E-A881-4DE2-921C-CE45AFE9B691}"/>
  <workbookProtection workbookAlgorithmName="SHA-512" workbookHashValue="P6gZJqBLQYAvy48BCIkZTCq8DWpi6Eu9exOKYfw0NL0YIGziKCJWmw6V6N0gvOOV1mLSv/Llk7TemP1N/IJehw==" workbookSaltValue="562rTeGIzFoRz0czvEXAjQ==" workbookSpinCount="100000" lockStructure="1"/>
  <bookViews>
    <workbookView xWindow="28680" yWindow="-120" windowWidth="29040" windowHeight="15840" tabRatio="693" xr2:uid="{47490102-55BA-4A10-98C7-809A16780C34}"/>
  </bookViews>
  <sheets>
    <sheet name="Instructions" sheetId="2" r:id="rId1"/>
    <sheet name="PPP Forgiveness Calculator" sheetId="3" r:id="rId2"/>
    <sheet name="Schedule A" sheetId="17" r:id="rId3"/>
    <sheet name="Schedule A Worksheet" sheetId="16" r:id="rId4"/>
    <sheet name="Non-Payroll Costs Tracker" sheetId="11" r:id="rId5"/>
    <sheet name="Payroll Accumulator" sheetId="18" r:id="rId6"/>
    <sheet name="FTE Input" sheetId="20" r:id="rId7"/>
  </sheets>
  <definedNames>
    <definedName name="_xlnm.Print_Area" localSheetId="6">'FTE Input'!$A$1:$T$57</definedName>
    <definedName name="_xlnm.Print_Area" localSheetId="0">Instructions!$A$1:$S$45</definedName>
    <definedName name="_xlnm.Print_Area" localSheetId="4">'Non-Payroll Costs Tracker'!$A$1:$S$64</definedName>
    <definedName name="_xlnm.Print_Area" localSheetId="5">'Payroll Accumulator'!$A$1:$R$112</definedName>
    <definedName name="_xlnm.Print_Area" localSheetId="1">'PPP Forgiveness Calculator'!$A$1:$H$61</definedName>
    <definedName name="_xlnm.Print_Area" localSheetId="2">'Schedule A'!$A$1:$O$105</definedName>
    <definedName name="_xlnm.Print_Area" localSheetId="3">'Schedule A Worksheet'!$A$1:$N$66</definedName>
    <definedName name="_xlnm.Print_Titles" localSheetId="6">'FTE Input'!$1:$12</definedName>
    <definedName name="_xlnm.Print_Titles" localSheetId="2">'Schedule A'!$1:$11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5" i="18" l="1"/>
  <c r="E82" i="18"/>
  <c r="E83" i="18"/>
  <c r="E84" i="18"/>
  <c r="E81" i="18"/>
  <c r="E87" i="18" l="1"/>
  <c r="B27" i="18"/>
  <c r="F81" i="18" l="1"/>
  <c r="D66" i="18"/>
  <c r="C16" i="3"/>
  <c r="D31" i="18" s="1"/>
  <c r="A16" i="3" l="1"/>
  <c r="B31" i="18" s="1"/>
  <c r="B30" i="11" l="1"/>
  <c r="C30" i="11" s="1"/>
  <c r="B31" i="11" s="1"/>
  <c r="C31" i="11" s="1"/>
  <c r="B32" i="11" l="1"/>
  <c r="C32" i="11" s="1"/>
  <c r="B33" i="11" l="1"/>
  <c r="C33" i="11" l="1"/>
  <c r="B34" i="11" s="1"/>
  <c r="C34" i="11" s="1"/>
  <c r="D21" i="16" l="1"/>
  <c r="M37" i="18" l="1"/>
  <c r="O37" i="18"/>
  <c r="I37" i="18"/>
  <c r="J37" i="18" s="1"/>
  <c r="H37" i="18"/>
  <c r="B25" i="18"/>
  <c r="N36" i="20"/>
  <c r="C59" i="16"/>
  <c r="R30" i="11"/>
  <c r="J55" i="11"/>
  <c r="C31" i="3" s="1"/>
  <c r="I55" i="11"/>
  <c r="C30" i="3" s="1"/>
  <c r="H55" i="11"/>
  <c r="C29" i="3" s="1"/>
  <c r="G55" i="11"/>
  <c r="C28" i="3" s="1"/>
  <c r="F55" i="11"/>
  <c r="T37" i="18" l="1"/>
  <c r="S37" i="18"/>
  <c r="O56" i="18"/>
  <c r="M56" i="18"/>
  <c r="I56" i="18"/>
  <c r="H56" i="18"/>
  <c r="P56" i="18" l="1"/>
  <c r="Q56" i="18" s="1"/>
  <c r="J56" i="18"/>
  <c r="S56" i="18"/>
  <c r="T56" i="18"/>
  <c r="D87" i="18" l="1"/>
  <c r="R35" i="11" l="1"/>
  <c r="R36" i="11"/>
  <c r="L41" i="16" l="1"/>
  <c r="J57" i="17" l="1"/>
  <c r="L43" i="16"/>
  <c r="L39" i="16"/>
  <c r="L37" i="16"/>
  <c r="D31" i="16"/>
  <c r="D32" i="16" s="1"/>
  <c r="D20" i="16"/>
  <c r="D22" i="16" s="1"/>
  <c r="N40" i="20"/>
  <c r="J55" i="17" s="1"/>
  <c r="L45" i="16" l="1"/>
  <c r="M43" i="18"/>
  <c r="O43" i="18"/>
  <c r="M44" i="18"/>
  <c r="O44" i="18"/>
  <c r="M45" i="18"/>
  <c r="O45" i="18"/>
  <c r="M46" i="18"/>
  <c r="O46" i="18"/>
  <c r="M47" i="18"/>
  <c r="O47" i="18"/>
  <c r="M48" i="18"/>
  <c r="O48" i="18"/>
  <c r="M49" i="18"/>
  <c r="O49" i="18"/>
  <c r="M50" i="18"/>
  <c r="O50" i="18"/>
  <c r="M51" i="18"/>
  <c r="O51" i="18"/>
  <c r="M52" i="18"/>
  <c r="O52" i="18"/>
  <c r="M53" i="18"/>
  <c r="O53" i="18"/>
  <c r="M54" i="18"/>
  <c r="O54" i="18"/>
  <c r="M55" i="18"/>
  <c r="O55" i="18"/>
  <c r="C48" i="3"/>
  <c r="F37" i="18" l="1"/>
  <c r="F85" i="18"/>
  <c r="F83" i="18"/>
  <c r="F82" i="18"/>
  <c r="F84" i="18"/>
  <c r="D67" i="18"/>
  <c r="D69" i="18"/>
  <c r="D68" i="18"/>
  <c r="D70" i="18"/>
  <c r="F38" i="18"/>
  <c r="F46" i="18"/>
  <c r="F54" i="18"/>
  <c r="F39" i="18"/>
  <c r="F47" i="18"/>
  <c r="F55" i="18"/>
  <c r="F42" i="18"/>
  <c r="F50" i="18"/>
  <c r="F51" i="18"/>
  <c r="F44" i="18"/>
  <c r="F52" i="18"/>
  <c r="F56" i="18"/>
  <c r="F45" i="18"/>
  <c r="F53" i="18"/>
  <c r="F40" i="18"/>
  <c r="F48" i="18"/>
  <c r="F41" i="18"/>
  <c r="F49" i="18"/>
  <c r="F43" i="18"/>
  <c r="D72" i="18" l="1"/>
  <c r="C30" i="16" s="1"/>
  <c r="F58" i="18"/>
  <c r="C19" i="16" s="1"/>
  <c r="F87" i="18" l="1"/>
  <c r="L55" i="11"/>
  <c r="M55" i="11"/>
  <c r="N55" i="11"/>
  <c r="O55" i="11"/>
  <c r="P55" i="11"/>
  <c r="Q55" i="11"/>
  <c r="K55" i="11"/>
  <c r="E55" i="11"/>
  <c r="R38" i="11"/>
  <c r="R39" i="11"/>
  <c r="R40" i="11"/>
  <c r="R41" i="11"/>
  <c r="R42" i="11"/>
  <c r="R43" i="11"/>
  <c r="R44" i="11"/>
  <c r="R45" i="11"/>
  <c r="R46" i="11"/>
  <c r="R47" i="11"/>
  <c r="R48" i="11"/>
  <c r="R49" i="11"/>
  <c r="R50" i="11"/>
  <c r="R51" i="11"/>
  <c r="R52" i="11"/>
  <c r="R53" i="11"/>
  <c r="C72" i="18" l="1"/>
  <c r="C87" i="18"/>
  <c r="E58" i="18"/>
  <c r="P43" i="18" l="1"/>
  <c r="P55" i="18"/>
  <c r="Q55" i="18" s="1"/>
  <c r="P54" i="18"/>
  <c r="H55" i="18" l="1"/>
  <c r="O38" i="18"/>
  <c r="O39" i="18"/>
  <c r="O40" i="18"/>
  <c r="O41" i="18"/>
  <c r="O42" i="18"/>
  <c r="M38" i="18"/>
  <c r="M39" i="18"/>
  <c r="M40" i="18"/>
  <c r="M41" i="18"/>
  <c r="M42" i="18"/>
  <c r="P37" i="18" l="1"/>
  <c r="Q37" i="18" s="1"/>
  <c r="I55" i="18"/>
  <c r="T55" i="18" l="1"/>
  <c r="S55" i="18"/>
  <c r="J55" i="18"/>
  <c r="P46" i="18" l="1"/>
  <c r="P38" i="18"/>
  <c r="Q38" i="18" s="1"/>
  <c r="P53" i="18"/>
  <c r="P41" i="18"/>
  <c r="P51" i="18"/>
  <c r="P47" i="18"/>
  <c r="P39" i="18"/>
  <c r="P50" i="18"/>
  <c r="P42" i="18"/>
  <c r="P49" i="18"/>
  <c r="P45" i="18"/>
  <c r="P52" i="18"/>
  <c r="P48" i="18"/>
  <c r="P44" i="18"/>
  <c r="P40" i="18"/>
  <c r="R31" i="11" l="1"/>
  <c r="R32" i="11"/>
  <c r="R33" i="11"/>
  <c r="R34" i="11"/>
  <c r="R37" i="11"/>
  <c r="R55" i="11" l="1"/>
  <c r="J27" i="17" l="1"/>
  <c r="Q50" i="18"/>
  <c r="Q49" i="18"/>
  <c r="Q48" i="18"/>
  <c r="Q47" i="18"/>
  <c r="Q46" i="18"/>
  <c r="Q45" i="18"/>
  <c r="Q44" i="18"/>
  <c r="Q43" i="18"/>
  <c r="Q40" i="18"/>
  <c r="H53" i="18" l="1"/>
  <c r="Q53" i="18"/>
  <c r="H54" i="18"/>
  <c r="Q54" i="18"/>
  <c r="H52" i="18"/>
  <c r="Q52" i="18"/>
  <c r="H51" i="18"/>
  <c r="Q51" i="18"/>
  <c r="H38" i="18"/>
  <c r="H42" i="18"/>
  <c r="Q42" i="18"/>
  <c r="H46" i="18"/>
  <c r="H50" i="18"/>
  <c r="H39" i="18"/>
  <c r="Q39" i="18"/>
  <c r="H43" i="18"/>
  <c r="H47" i="18"/>
  <c r="H40" i="18"/>
  <c r="H44" i="18"/>
  <c r="H48" i="18"/>
  <c r="H41" i="18"/>
  <c r="Q41" i="18"/>
  <c r="H45" i="18"/>
  <c r="H49" i="18"/>
  <c r="I47" i="18"/>
  <c r="I42" i="18"/>
  <c r="I54" i="18"/>
  <c r="I40" i="18"/>
  <c r="I44" i="18"/>
  <c r="I45" i="18"/>
  <c r="I53" i="18"/>
  <c r="C26" i="3"/>
  <c r="S44" i="18" l="1"/>
  <c r="T44" i="18"/>
  <c r="S45" i="18"/>
  <c r="T45" i="18"/>
  <c r="T54" i="18"/>
  <c r="S54" i="18"/>
  <c r="S42" i="18"/>
  <c r="T42" i="18"/>
  <c r="T53" i="18"/>
  <c r="S53" i="18"/>
  <c r="S40" i="18"/>
  <c r="T40" i="18"/>
  <c r="T47" i="18"/>
  <c r="S47" i="18"/>
  <c r="J40" i="18"/>
  <c r="I39" i="18"/>
  <c r="J45" i="18"/>
  <c r="J44" i="18"/>
  <c r="J47" i="18"/>
  <c r="J42" i="18"/>
  <c r="J53" i="18"/>
  <c r="J54" i="18"/>
  <c r="I50" i="18"/>
  <c r="I43" i="18"/>
  <c r="I38" i="18"/>
  <c r="I46" i="18"/>
  <c r="I51" i="18"/>
  <c r="I48" i="18"/>
  <c r="I41" i="18"/>
  <c r="I52" i="18"/>
  <c r="I49" i="18"/>
  <c r="C27" i="3"/>
  <c r="S52" i="18" l="1"/>
  <c r="T52" i="18"/>
  <c r="S48" i="18"/>
  <c r="T48" i="18"/>
  <c r="S51" i="18"/>
  <c r="T51" i="18"/>
  <c r="T41" i="18"/>
  <c r="S41" i="18"/>
  <c r="T43" i="18"/>
  <c r="S43" i="18"/>
  <c r="T39" i="18"/>
  <c r="S39" i="18"/>
  <c r="S46" i="18"/>
  <c r="T46" i="18"/>
  <c r="S38" i="18"/>
  <c r="T38" i="18"/>
  <c r="S49" i="18"/>
  <c r="T49" i="18"/>
  <c r="S50" i="18"/>
  <c r="T50" i="18"/>
  <c r="J39" i="18"/>
  <c r="J49" i="18"/>
  <c r="J50" i="18"/>
  <c r="J41" i="18"/>
  <c r="J51" i="18"/>
  <c r="J43" i="18"/>
  <c r="J52" i="18"/>
  <c r="J48" i="18"/>
  <c r="J46" i="18"/>
  <c r="J38" i="18"/>
  <c r="J17" i="17"/>
  <c r="J59" i="17" s="1"/>
  <c r="J61" i="17" s="1"/>
  <c r="C43" i="3" l="1"/>
  <c r="J40" i="17"/>
  <c r="C32" i="16"/>
  <c r="J25" i="17" s="1"/>
  <c r="C22" i="16"/>
  <c r="J15" i="17" s="1"/>
  <c r="J45" i="17" l="1"/>
  <c r="C24" i="3" l="1"/>
  <c r="C25" i="3"/>
  <c r="B35" i="11" l="1"/>
  <c r="C35" i="11" s="1"/>
  <c r="C51" i="3"/>
  <c r="C33" i="3"/>
  <c r="B36" i="11" l="1"/>
  <c r="C36" i="11" s="1"/>
  <c r="S58" i="18"/>
  <c r="T58" i="18"/>
  <c r="B37" i="11" l="1"/>
  <c r="C37" i="11" s="1"/>
  <c r="T60" i="18"/>
  <c r="E19" i="16" s="1"/>
  <c r="E22" i="16" s="1"/>
  <c r="J19" i="17" s="1"/>
  <c r="C39" i="3" s="1"/>
  <c r="B38" i="11" l="1"/>
  <c r="C41" i="3"/>
  <c r="C46" i="3" s="1"/>
  <c r="C53" i="3" s="1"/>
  <c r="C38" i="11" l="1"/>
  <c r="B39" i="11" s="1"/>
  <c r="D55" i="3"/>
  <c r="D57" i="3" s="1"/>
  <c r="C39" i="11" l="1"/>
  <c r="B40" i="11" s="1"/>
  <c r="C40" i="11" l="1"/>
  <c r="B41" i="11" s="1"/>
  <c r="C41" i="11" s="1"/>
  <c r="B42" i="11" s="1"/>
  <c r="C42" i="11" s="1"/>
  <c r="B43" i="11" s="1"/>
  <c r="C43" i="11" s="1"/>
  <c r="B44" i="11" s="1"/>
  <c r="C44" i="11" s="1"/>
  <c r="B45" i="11" s="1"/>
  <c r="C45" i="11" s="1"/>
  <c r="B46" i="11" s="1"/>
  <c r="C46" i="11" s="1"/>
  <c r="B47" i="11" s="1"/>
  <c r="C47" i="11" s="1"/>
  <c r="B48" i="11" s="1"/>
  <c r="C48" i="11" s="1"/>
  <c r="B49" i="11" s="1"/>
  <c r="C49" i="11" s="1"/>
  <c r="B50" i="11" s="1"/>
  <c r="C50" i="11" s="1"/>
  <c r="B51" i="11" s="1"/>
  <c r="C51" i="11" s="1"/>
  <c r="B52" i="11" s="1"/>
  <c r="C52" i="11" s="1"/>
  <c r="B53" i="11" s="1"/>
  <c r="C53" i="11" s="1"/>
</calcChain>
</file>

<file path=xl/sharedStrings.xml><?xml version="1.0" encoding="utf-8"?>
<sst xmlns="http://schemas.openxmlformats.org/spreadsheetml/2006/main" count="438" uniqueCount="328">
  <si>
    <t>How to use this calculator:</t>
  </si>
  <si>
    <t>Paycheck Protection Program (PPP) under the CARES Act</t>
  </si>
  <si>
    <t>Total</t>
  </si>
  <si>
    <t>Week Start</t>
  </si>
  <si>
    <t>Week End</t>
  </si>
  <si>
    <t xml:space="preserve">Loan Forgiveness Calculator </t>
  </si>
  <si>
    <t>Covered Period</t>
  </si>
  <si>
    <t>Follow these steps:</t>
  </si>
  <si>
    <t>Enter data into the applicable section below</t>
  </si>
  <si>
    <t>Other</t>
  </si>
  <si>
    <t>Gas</t>
  </si>
  <si>
    <t>Water</t>
  </si>
  <si>
    <t>Phone</t>
  </si>
  <si>
    <t>Internet</t>
  </si>
  <si>
    <t>Week #</t>
  </si>
  <si>
    <t>2020 Q1</t>
  </si>
  <si>
    <t>Employee</t>
  </si>
  <si>
    <t>Purpose:</t>
  </si>
  <si>
    <t>Most Recent Full Quarter</t>
  </si>
  <si>
    <t>to</t>
  </si>
  <si>
    <t>Report Periods to Run</t>
  </si>
  <si>
    <t>Additional instructions are included on each tab.</t>
  </si>
  <si>
    <t>Complete the "Payroll Accumulator" tab</t>
  </si>
  <si>
    <t>Subject to documentation and other authoritative guidance</t>
  </si>
  <si>
    <t>These two sets of data will be compared to assess the amount of any decrease in compensation per employee.</t>
  </si>
  <si>
    <t>Remaining loan balance after forgiveness</t>
  </si>
  <si>
    <t>Net amount of eligible loan forgiveness</t>
  </si>
  <si>
    <t>aicpa.org/sba.</t>
  </si>
  <si>
    <t>Run payroll reports by employee for the most recent full quarter</t>
  </si>
  <si>
    <t>PPP Loan Disbursement Date</t>
  </si>
  <si>
    <t>Business Utility Payments</t>
  </si>
  <si>
    <t>Notes on eligible non-payroll expenses:</t>
  </si>
  <si>
    <t>Do not include payments for which you are not asking for forgiveness.</t>
  </si>
  <si>
    <t>Enter key data into the "PPP Forgiveness Calculator" tab</t>
  </si>
  <si>
    <t>Business rent or lease payments for real or personal property</t>
  </si>
  <si>
    <t>Count payroll costs that were both paid and incurred only once.</t>
  </si>
  <si>
    <t>Refer to the Forgiveness Application from the SBA for additional business information to have available when completing your forgiveness application.  This will include your SBA PPP Loan number, Lender PPP loan number, and other details applicable to your specific loan.</t>
  </si>
  <si>
    <t>Business rent or lease payments</t>
  </si>
  <si>
    <t>Business mortgage interest payments</t>
  </si>
  <si>
    <t xml:space="preserve">Payroll costs </t>
  </si>
  <si>
    <t>Line 1</t>
  </si>
  <si>
    <t>Line 2</t>
  </si>
  <si>
    <t>Line 3</t>
  </si>
  <si>
    <t>Business utility payments</t>
  </si>
  <si>
    <t>Line 4</t>
  </si>
  <si>
    <t>Total eligible costs</t>
  </si>
  <si>
    <t>Line 5</t>
  </si>
  <si>
    <t xml:space="preserve">Subtotal </t>
  </si>
  <si>
    <t>Line 6</t>
  </si>
  <si>
    <t>FTE reduction quotient</t>
  </si>
  <si>
    <t>Line 7</t>
  </si>
  <si>
    <t xml:space="preserve">Modified total </t>
  </si>
  <si>
    <t>Line 8</t>
  </si>
  <si>
    <t>Line 9</t>
  </si>
  <si>
    <t>Line 10</t>
  </si>
  <si>
    <t>Line 11</t>
  </si>
  <si>
    <t>Note: these numbers will populate as additional data is entered throughout the worksheet.</t>
  </si>
  <si>
    <t>Total salary/hourly wage reductions</t>
  </si>
  <si>
    <t>Business mortgage interest on real or personal property 
(Do not include any prepayments)</t>
  </si>
  <si>
    <t>Transportation</t>
  </si>
  <si>
    <t>Total Business Utility Payments</t>
  </si>
  <si>
    <t>Table 1</t>
  </si>
  <si>
    <t>Employee's name</t>
  </si>
  <si>
    <t>Employee identifier</t>
  </si>
  <si>
    <t>Cash compensation</t>
  </si>
  <si>
    <t>Average FTE</t>
  </si>
  <si>
    <t>Salary/Hourly Wage Reduction</t>
  </si>
  <si>
    <t>Table 2</t>
  </si>
  <si>
    <t>From Non-Payroll Costs Tracking tab</t>
  </si>
  <si>
    <t>PPP Schedule A Worksheet, Table 1 Totals</t>
  </si>
  <si>
    <t>PPP Schedule A Worksheet, Table 2 Totals</t>
  </si>
  <si>
    <t>Compensation to Owners</t>
  </si>
  <si>
    <t>Total Payroll Costs</t>
  </si>
  <si>
    <t>Full-Time Equivalency (FTE) Reduction Calculation</t>
  </si>
  <si>
    <t>Line 9. Total amount paid to owner-employees/self-employed individual/general partners:</t>
  </si>
  <si>
    <t>Line 10. Payroll Costs (add lines 1, 4, 6, 7, 8, and 9):</t>
  </si>
  <si>
    <t>Gross Wages Paid (See note 1 below)</t>
  </si>
  <si>
    <t>Information for Table 2 of PPP Schedule A worksheet</t>
  </si>
  <si>
    <t>Compensation paid to owners</t>
  </si>
  <si>
    <t xml:space="preserve">Information for Table 1 of PPP Schedule A worksheet </t>
  </si>
  <si>
    <t>Average Annual Salary or Hourly wage for Feb. 15 thru April 26, 2020 (Step 2b)</t>
  </si>
  <si>
    <t>Schedule A Worksheet - Box 1</t>
  </si>
  <si>
    <t>Schedule A Worksheet - Box 4</t>
  </si>
  <si>
    <t>Total amount paid to owner-employees/self-employed individual/general partners</t>
  </si>
  <si>
    <t xml:space="preserve">This amount may not be included in the schedules above. </t>
  </si>
  <si>
    <t>Schedule A Line 9</t>
  </si>
  <si>
    <t>Total from Payroll Accumulator</t>
  </si>
  <si>
    <t>Will carry over from Payroll Accumulator</t>
  </si>
  <si>
    <t>Will carry over from Schedule A worksheet</t>
  </si>
  <si>
    <t>From Schedule A tab</t>
  </si>
  <si>
    <t xml:space="preserve">Blue cells indicate user input cells. </t>
  </si>
  <si>
    <t xml:space="preserve">Green cells are ultimately carried over to the "PPP Forgiveness Calculator" tab, where the final estimated loan forgiveness will be calculated. </t>
  </si>
  <si>
    <t>Complete the "Non-Payroll Costs Tracker" tab</t>
  </si>
  <si>
    <t>Complete the "FTE Input" tab</t>
  </si>
  <si>
    <t>Total From FTE Input</t>
  </si>
  <si>
    <t>See Payroll Accumulator tab for detailed information</t>
  </si>
  <si>
    <t>Will carry over from FTE Input</t>
  </si>
  <si>
    <t>Will carry to PPP Forgiveness Calculator</t>
  </si>
  <si>
    <t xml:space="preserve">Do not include owner-employees, self-employed individuals, or partners </t>
  </si>
  <si>
    <t>Do not include owner-employees, self-employed individuals or partners</t>
  </si>
  <si>
    <t>PPP Loan Amount</t>
  </si>
  <si>
    <t>(1)</t>
  </si>
  <si>
    <t>a. The average number of FTE employees on payroll employed by the Borrower between February 15, 2019 and June 30, 2019:</t>
  </si>
  <si>
    <t xml:space="preserve">c. The average number of FTE employees on payroll employed by the Borrower between February 15, 2019 and June 30, 2019; </t>
  </si>
  <si>
    <t>This section populates from the FTE input tab.</t>
  </si>
  <si>
    <t>Lesser of (A) or (B)</t>
  </si>
  <si>
    <t>b. The average number of FTE employees on payroll employed by the Borrower between January 1, 2020 and February 29, 2020;</t>
  </si>
  <si>
    <t>Businesses not in operation in 2019, must select this period</t>
  </si>
  <si>
    <t>Electricity</t>
  </si>
  <si>
    <t>Exclude employees whose principal place of residence is not in the United States</t>
  </si>
  <si>
    <t>Annual Salary or Hourly wage as of Feb. 15 (Step 2a)</t>
  </si>
  <si>
    <t>Is 2c greater than or equal to 2a?</t>
  </si>
  <si>
    <t>If hourly, average # hours worked per week Jan 1 - March 31, 2020 (Step 3c)</t>
  </si>
  <si>
    <t>Salary/Hourly Wage Reduction after  Safe Harbor</t>
  </si>
  <si>
    <t>Annual Salary/ Hourly Wage Reduction (Step 3b) (3a - 1a)</t>
  </si>
  <si>
    <t xml:space="preserve">There are various time frames for which FTE data is needed. This worksheet will accumulate data the borrower should calculate following the information presented in the application. Be sure to thoroughly document your calculations and retain that documentation for the application process. Use a consistent methodology through all time periods to calculate FTEs. See Note 2 below for details on how to calculate FTE. </t>
  </si>
  <si>
    <t>Helpful Hints</t>
  </si>
  <si>
    <t xml:space="preserve">Formulas in this spreadsheet are locked to maintain the integrity of the equations as they flow through the document. However, the ability to adjust rows and columns is not a locked feature. Depending on the sizing of a screen, certain rows or columns may appear cut off. Please re-size the applicable rows and columns as necessary to adjust to your computer's screen. </t>
  </si>
  <si>
    <t>*</t>
  </si>
  <si>
    <t>Will show #DIV/0! until data is entered</t>
  </si>
  <si>
    <t>Will show #Div/0! until data entered</t>
  </si>
  <si>
    <t>Add: Accrued Interest on PPP Loan</t>
  </si>
  <si>
    <t>PPP Loan Forgiveness Calculation</t>
  </si>
  <si>
    <t>The added rows must be added right after the last row of blue input cells.  Rows cannot be added in the table other than at the end of the table.</t>
  </si>
  <si>
    <r>
      <t xml:space="preserve">There are areas of the Act where additional clarification from the Treasury and SBA is needed. </t>
    </r>
    <r>
      <rPr>
        <b/>
        <i/>
        <sz val="16"/>
        <color theme="1"/>
        <rFont val="Arial"/>
        <family val="2"/>
      </rPr>
      <t>Your judgement and</t>
    </r>
    <r>
      <rPr>
        <i/>
        <sz val="16"/>
        <color theme="1"/>
        <rFont val="Arial"/>
        <family val="2"/>
      </rPr>
      <t xml:space="preserve"> </t>
    </r>
    <r>
      <rPr>
        <b/>
        <i/>
        <sz val="16"/>
        <color theme="1"/>
        <rFont val="Arial"/>
        <family val="2"/>
      </rPr>
      <t>interpretations of the Act may be necessary.</t>
    </r>
    <r>
      <rPr>
        <i/>
        <sz val="16"/>
        <color theme="1"/>
        <rFont val="Arial"/>
        <family val="2"/>
      </rPr>
      <t xml:space="preserve">   </t>
    </r>
  </si>
  <si>
    <r>
      <t xml:space="preserve">Disclaimer: </t>
    </r>
    <r>
      <rPr>
        <sz val="14"/>
        <color theme="1"/>
        <rFont val="Arial"/>
        <family val="2"/>
      </rPr>
      <t>The AICPA anticipates making updates to the contents of this resource to incorporate future changes related to the PPP loan forgiveness process, AICPA Professional Standards, and best practice recommendations, as necessary.  These resources do not establish standards and are not a substitute for the original authoritative guidance. This document has not been approved, disapproved or otherwise acted on by an AICPA senior committee. It is provided with the understanding that the staff and publisher are not engaged in rendering legal, accounting or other professional services. All such information is provided without warranty of any kind. Practitioners are encouraged to have any engagement letters and reports used for the rendering of professional services reviewed by their legal counsel for suitability to the particular engagements performed.</t>
    </r>
  </si>
  <si>
    <t xml:space="preserve">Line 1 payroll costs divided by .60 </t>
  </si>
  <si>
    <t xml:space="preserve">Payroll cost 60% requirement </t>
  </si>
  <si>
    <r>
      <rPr>
        <b/>
        <sz val="11"/>
        <color theme="1"/>
        <rFont val="Arial"/>
        <family val="2"/>
      </rPr>
      <t xml:space="preserve">Line 1. </t>
    </r>
    <r>
      <rPr>
        <sz val="11"/>
        <color theme="1"/>
        <rFont val="Arial"/>
        <family val="2"/>
      </rPr>
      <t>Enter Cash Compensation (Box 1) from PPP Schedule A Worksheet, Table 1</t>
    </r>
  </si>
  <si>
    <r>
      <rPr>
        <b/>
        <sz val="11"/>
        <color theme="1"/>
        <rFont val="Arial"/>
        <family val="2"/>
      </rPr>
      <t>Line 2.</t>
    </r>
    <r>
      <rPr>
        <sz val="11"/>
        <color theme="1"/>
        <rFont val="Arial"/>
        <family val="2"/>
      </rPr>
      <t xml:space="preserve"> Enter Average FTE (Box 2) from PPP Schedule A Worksheet, Table 1</t>
    </r>
  </si>
  <si>
    <r>
      <rPr>
        <b/>
        <sz val="11"/>
        <color theme="1"/>
        <rFont val="Arial"/>
        <family val="2"/>
      </rPr>
      <t>Line 3.</t>
    </r>
    <r>
      <rPr>
        <sz val="11"/>
        <color theme="1"/>
        <rFont val="Arial"/>
        <family val="2"/>
      </rPr>
      <t xml:space="preserve"> Enter Salary/Hourly Wage Reduction (Box 3) from PPP Schedule A Worksheet, Table 1</t>
    </r>
  </si>
  <si>
    <r>
      <rPr>
        <b/>
        <sz val="11"/>
        <color theme="1"/>
        <rFont val="Arial"/>
        <family val="2"/>
      </rPr>
      <t>Line 4.</t>
    </r>
    <r>
      <rPr>
        <sz val="11"/>
        <color theme="1"/>
        <rFont val="Arial"/>
        <family val="2"/>
      </rPr>
      <t xml:space="preserve"> Enter Cash Compensation (Box 4) from PPP Schedule A Worksheet, Table 2</t>
    </r>
  </si>
  <si>
    <r>
      <rPr>
        <b/>
        <sz val="11"/>
        <color theme="1"/>
        <rFont val="Arial"/>
        <family val="2"/>
      </rPr>
      <t>Line 5.</t>
    </r>
    <r>
      <rPr>
        <sz val="11"/>
        <color theme="1"/>
        <rFont val="Arial"/>
        <family val="2"/>
      </rPr>
      <t xml:space="preserve"> Enter Average FTE (Box 5) from PPP Schedule A Worksheet, Table 2</t>
    </r>
  </si>
  <si>
    <r>
      <rPr>
        <b/>
        <sz val="11"/>
        <color theme="1"/>
        <rFont val="Arial"/>
        <family val="2"/>
      </rPr>
      <t>Line 11.</t>
    </r>
    <r>
      <rPr>
        <sz val="11"/>
        <color theme="1"/>
        <rFont val="Arial"/>
        <family val="2"/>
      </rPr>
      <t xml:space="preserve"> Average FTE during the Borrower’s chosen reference period</t>
    </r>
  </si>
  <si>
    <r>
      <rPr>
        <b/>
        <sz val="11"/>
        <color theme="1"/>
        <rFont val="Arial"/>
        <family val="2"/>
      </rPr>
      <t xml:space="preserve">Line 12. </t>
    </r>
    <r>
      <rPr>
        <sz val="11"/>
        <color theme="1"/>
        <rFont val="Arial"/>
        <family val="2"/>
      </rPr>
      <t>Total Average FTE (add lines 2 and 5)</t>
    </r>
  </si>
  <si>
    <r>
      <rPr>
        <b/>
        <sz val="11"/>
        <color theme="1"/>
        <rFont val="Arial"/>
        <family val="2"/>
      </rPr>
      <t xml:space="preserve">Step 2. </t>
    </r>
    <r>
      <rPr>
        <sz val="11"/>
        <color theme="1"/>
        <rFont val="Arial"/>
        <family val="2"/>
      </rPr>
      <t xml:space="preserve">Enter the borrower’s total FTE in the Borrower’s pay period inclusive of February 15, 2020. Follow the same method that was used in step 1. </t>
    </r>
  </si>
  <si>
    <r>
      <t xml:space="preserve">Employee Identifier </t>
    </r>
    <r>
      <rPr>
        <b/>
        <sz val="9"/>
        <rFont val="Arial"/>
        <family val="2"/>
      </rPr>
      <t>(i.e. last 4 digits of social security number)</t>
    </r>
  </si>
  <si>
    <t xml:space="preserve">Borrowers are generally eligible for forgiveness for the payroll costs paid and payroll costs incurred during the covered period. </t>
  </si>
  <si>
    <r>
      <t xml:space="preserve">The worksheet is </t>
    </r>
    <r>
      <rPr>
        <b/>
        <i/>
        <u/>
        <sz val="16"/>
        <color rgb="FF72246C"/>
        <rFont val="Arial"/>
        <family val="2"/>
      </rPr>
      <t>locked</t>
    </r>
    <r>
      <rPr>
        <i/>
        <sz val="14"/>
        <color theme="1"/>
        <rFont val="Arial"/>
        <family val="2"/>
      </rPr>
      <t xml:space="preserve"> to maintain the integrity of the formulas. All other cells cannot be edited or changed. </t>
    </r>
  </si>
  <si>
    <t>Calculate estimated loan forgiveness in the "PPP Forgiveness Calculator" tab</t>
  </si>
  <si>
    <t>NOTE!</t>
  </si>
  <si>
    <t>To track non-payroll eligible expenses for the covered period following loan funding.</t>
  </si>
  <si>
    <t xml:space="preserve">Must be paid during the covered period OR incurred during the covered period AND paid on or before the next regular billing date. </t>
  </si>
  <si>
    <r>
      <rPr>
        <b/>
        <sz val="12"/>
        <rFont val="Arial"/>
        <family val="2"/>
      </rPr>
      <t>Note 1: Eligible wages</t>
    </r>
    <r>
      <rPr>
        <sz val="12"/>
        <rFont val="Arial"/>
        <family val="2"/>
      </rPr>
      <t xml:space="preserve"> includes gross salary, gross wages, gross tips, gross commissions, paid leave (vacation, family, medical or sick - exception noted below) and allowances for dismissal or separation paid OR incurred during the covered period selected by the borrower. </t>
    </r>
  </si>
  <si>
    <r>
      <t xml:space="preserve">Eligible wages does </t>
    </r>
    <r>
      <rPr>
        <b/>
        <sz val="12"/>
        <color theme="1"/>
        <rFont val="Arial"/>
        <family val="2"/>
      </rPr>
      <t>NOT</t>
    </r>
    <r>
      <rPr>
        <sz val="12"/>
        <color theme="1"/>
        <rFont val="Arial"/>
        <family val="2"/>
      </rPr>
      <t xml:space="preserve"> include annualized salaries greater than $100K, taxes imposed or withheld under chapter 21,22, or 24 of the IRC of 1986  (e.g. the employer’s share of FICA and Medicare are not included as payroll costs), compensation of an employee whose principal place of residence is outside the US, or qualified sick or family leave for which a credit is allowed under §7002 or §7004 of the FFCRA</t>
    </r>
  </si>
  <si>
    <r>
      <t xml:space="preserve">Eligible wages </t>
    </r>
    <r>
      <rPr>
        <u/>
        <sz val="12"/>
        <color theme="1"/>
        <rFont val="Arial"/>
        <family val="2"/>
      </rPr>
      <t xml:space="preserve">does not include </t>
    </r>
    <r>
      <rPr>
        <sz val="12"/>
        <color theme="1"/>
        <rFont val="Arial"/>
        <family val="2"/>
      </rPr>
      <t>payments to independent contractors.</t>
    </r>
  </si>
  <si>
    <r>
      <t xml:space="preserve">Payroll costs are considered </t>
    </r>
    <r>
      <rPr>
        <b/>
        <sz val="12"/>
        <rFont val="Arial"/>
        <family val="2"/>
      </rPr>
      <t>paid</t>
    </r>
    <r>
      <rPr>
        <sz val="12"/>
        <rFont val="Arial"/>
        <family val="2"/>
      </rPr>
      <t xml:space="preserve"> on the day that paychecks are distributed or the Borrower originates an ACH credit transaction.</t>
    </r>
  </si>
  <si>
    <r>
      <t>Payroll costs are considered</t>
    </r>
    <r>
      <rPr>
        <b/>
        <sz val="12"/>
        <rFont val="Arial"/>
        <family val="2"/>
      </rPr>
      <t xml:space="preserve"> incurred</t>
    </r>
    <r>
      <rPr>
        <sz val="12"/>
        <rFont val="Arial"/>
        <family val="2"/>
      </rPr>
      <t xml:space="preserve"> on the day that the employee’s pay is earned. Payroll costs incurred but not paid during the Borrower’s last pay period of the covered period are eligible for forgiveness if paid on or before the next regular payroll date. Otherwise, payroll costs must be paid during the covered period. </t>
    </r>
  </si>
  <si>
    <r>
      <t xml:space="preserve">Note 2: Employees who earned greater than $100,000 - </t>
    </r>
    <r>
      <rPr>
        <sz val="12"/>
        <color theme="1"/>
        <rFont val="Arial"/>
        <family val="2"/>
      </rPr>
      <t xml:space="preserve">Employees who earned more than $100,000 in any period in 2019 are excluded from the salary reduction calculation. </t>
    </r>
    <r>
      <rPr>
        <b/>
        <sz val="12"/>
        <color theme="1"/>
        <rFont val="Arial"/>
        <family val="2"/>
      </rPr>
      <t xml:space="preserve"> Weekly: $1,923; Bi-weekly: $3,846;  Semi-monthly: $4,167; Monthly: $8,333</t>
    </r>
  </si>
  <si>
    <t>This calculator is based on SBA Form 3508 which contains steps for borrowers to adjust their PPP loan forgiveness if certain FTE or Salary/Wage requirements (further defined in the applicable sections of this worksheet) are not met. There is also an SBA Form 3508EZ for borrowers that qualify for full forgiveness and do not need to apply FTE or Salary/Wage reductions. This calculator can be used for borrowers that intend to file either application and will show "0" for those fields which will not be needed for the Form 3508EZ.</t>
  </si>
  <si>
    <t>Payroll and Nonpayroll Costs</t>
  </si>
  <si>
    <t>Potential Forgiveness Amounts</t>
  </si>
  <si>
    <t>Adjustments for FTE and Salary/Hourly Wage Reduction</t>
  </si>
  <si>
    <r>
      <rPr>
        <b/>
        <sz val="11"/>
        <color theme="1"/>
        <rFont val="Arial"/>
        <family val="2"/>
      </rPr>
      <t xml:space="preserve">Line 8. </t>
    </r>
    <r>
      <rPr>
        <sz val="11"/>
        <color theme="1"/>
        <rFont val="Arial"/>
        <family val="2"/>
      </rPr>
      <t>Total amount paid or incurred by Borrower for employer state and local taxes assessed on employee compensation</t>
    </r>
  </si>
  <si>
    <r>
      <rPr>
        <b/>
        <sz val="11"/>
        <color theme="1"/>
        <rFont val="Arial"/>
        <family val="2"/>
      </rPr>
      <t>Line 6.</t>
    </r>
    <r>
      <rPr>
        <sz val="11"/>
        <color theme="1"/>
        <rFont val="Arial"/>
        <family val="2"/>
      </rPr>
      <t xml:space="preserve"> Total amount paid or incurred by Borrower for employer contributions for employee health insurance</t>
    </r>
  </si>
  <si>
    <r>
      <rPr>
        <b/>
        <sz val="11"/>
        <color theme="1"/>
        <rFont val="Arial"/>
        <family val="2"/>
      </rPr>
      <t xml:space="preserve">Line 7. </t>
    </r>
    <r>
      <rPr>
        <sz val="11"/>
        <color theme="1"/>
        <rFont val="Arial"/>
        <family val="2"/>
      </rPr>
      <t>Total amount paid or incurred by Borrower for employer contributions to employee retirement plans</t>
    </r>
  </si>
  <si>
    <r>
      <rPr>
        <b/>
        <sz val="11"/>
        <color theme="1"/>
        <rFont val="Arial"/>
        <family val="2"/>
      </rPr>
      <t>Line 13.</t>
    </r>
    <r>
      <rPr>
        <sz val="11"/>
        <color theme="1"/>
        <rFont val="Arial"/>
        <family val="2"/>
      </rPr>
      <t xml:space="preserve"> FTE Reduction Quotient (divide line 12 by line 11) or will become 1.0 if the above criteria are met</t>
    </r>
  </si>
  <si>
    <t xml:space="preserve">If you satisfy any of the following three criteria, check the appropriate box, skip lines 11 and 12, and enter 1.0 on line 13; otherwise,
complete lines 11, 12, and 13:
</t>
  </si>
  <si>
    <r>
      <t xml:space="preserve">No reduction in employees or average paid hours: </t>
    </r>
    <r>
      <rPr>
        <sz val="11"/>
        <color theme="1"/>
        <rFont val="Arial"/>
        <family val="2"/>
      </rPr>
      <t>If you have not reduced the number of employees or the average paid hours of your employees between January 1, 2020 and the end of the Covered Period, check here ☐.</t>
    </r>
  </si>
  <si>
    <t>Generated from FTE Input Tab</t>
  </si>
  <si>
    <t>See Payroll Accumulator and FTE Input tabs for detailed information</t>
  </si>
  <si>
    <r>
      <rPr>
        <b/>
        <sz val="11"/>
        <color theme="1"/>
        <rFont val="Arial"/>
        <family val="2"/>
      </rPr>
      <t>Step 3.</t>
    </r>
    <r>
      <rPr>
        <sz val="11"/>
        <color theme="1"/>
        <rFont val="Arial"/>
        <family val="2"/>
      </rPr>
      <t xml:space="preserve"> If the entry for step 2 is greater than step 1, proceed to step 4. Otherwise, FTE Reduction Safe Harbor 2 is not applicable and the Borrower must complete line 13 of PPP Schedule A by dividing line 12 by line 11 of that schedule.</t>
    </r>
  </si>
  <si>
    <t>FTE Reduction Exceptions (NOTE 1)</t>
  </si>
  <si>
    <t>Length of Covered Period (in weeks)</t>
  </si>
  <si>
    <t>NOTE: Owners are not included in FTEs per the SBA Forgiveness Instructions released on June 16, 2020.</t>
  </si>
  <si>
    <t xml:space="preserve">NOTE: This protected worksheet will allow you to add rows for additional employees. After a row is added you must drag the formula down from the cells above. </t>
  </si>
  <si>
    <r>
      <t xml:space="preserve">Forgiveness amount </t>
    </r>
    <r>
      <rPr>
        <sz val="9"/>
        <color theme="1"/>
        <rFont val="Arial"/>
        <family val="2"/>
      </rPr>
      <t>(smallest of lines 8, 9 and 10)</t>
    </r>
  </si>
  <si>
    <t>Determine if pay was reduced more than 25%</t>
  </si>
  <si>
    <t>FTE Reduction Safe Harbor 2</t>
  </si>
  <si>
    <r>
      <t xml:space="preserve">FTE Reduction Safe Harbor 2 </t>
    </r>
    <r>
      <rPr>
        <b/>
        <i/>
        <sz val="10"/>
        <color theme="1"/>
        <rFont val="Arial"/>
        <family val="2"/>
      </rPr>
      <t>(Note:  FTE Safe Harbor 1 is on Schedule A)</t>
    </r>
  </si>
  <si>
    <t xml:space="preserve"> (enter x if applicable)</t>
  </si>
  <si>
    <t>(enter x if applicable)</t>
  </si>
  <si>
    <t>See note 1 below for important instructions regarding owner/partner costs.</t>
  </si>
  <si>
    <r>
      <t xml:space="preserve">The worksheet is </t>
    </r>
    <r>
      <rPr>
        <b/>
        <i/>
        <u/>
        <sz val="16"/>
        <color rgb="FF72246C"/>
        <rFont val="Arial"/>
        <family val="2"/>
      </rPr>
      <t>locked</t>
    </r>
    <r>
      <rPr>
        <i/>
        <sz val="14"/>
        <color theme="1"/>
        <rFont val="Arial"/>
        <family val="2"/>
      </rPr>
      <t xml:space="preserve"> to maintain the integrity of the formulas. All non-input cells cannot be edited or changed. </t>
    </r>
  </si>
  <si>
    <t xml:space="preserve">Only include expenses below under agreements that began before Feb. 15, 2020. </t>
  </si>
  <si>
    <t>Will autofill once covered period is indicated on PPP Forgiveness Tab</t>
  </si>
  <si>
    <t>NOTE: This protected worksheet will allow you to add rows for additional employees. After a row is added you must drag the formula down from the cells above. The added rows must be added right after the last row of blue input cells.  Rows cannot be added in the table other than at the end of the table.</t>
  </si>
  <si>
    <t>Key Inputs</t>
  </si>
  <si>
    <r>
      <t>FTE Reduction Safe Harbor 2:</t>
    </r>
    <r>
      <rPr>
        <sz val="11"/>
        <color theme="1"/>
        <rFont val="Arial"/>
        <family val="2"/>
      </rPr>
      <t xml:space="preserve"> If you satisfy FTE Reduction Safe Harbor 2 (see PPP Schedule A Worksheet).</t>
    </r>
  </si>
  <si>
    <t>Covered Period:</t>
  </si>
  <si>
    <t>From PPP Forgiveness Calculator Tab</t>
  </si>
  <si>
    <t>Ensure Key Inputs on the "PPP Forgiveness Calculator" tab have been entered before proceeding.</t>
  </si>
  <si>
    <r>
      <t>Clarification on</t>
    </r>
    <r>
      <rPr>
        <b/>
        <sz val="12"/>
        <rFont val="Arial"/>
        <family val="2"/>
      </rPr>
      <t xml:space="preserve"> paid vs. incurre</t>
    </r>
    <r>
      <rPr>
        <sz val="12"/>
        <rFont val="Arial"/>
        <family val="2"/>
      </rPr>
      <t>d per the SBA loan forgiveness application and instructions:</t>
    </r>
  </si>
  <si>
    <r>
      <t xml:space="preserve">Forgiveness Safe Harbor  
</t>
    </r>
    <r>
      <rPr>
        <b/>
        <sz val="12"/>
        <color rgb="FFDC6B2F"/>
        <rFont val="Arial"/>
        <family val="2"/>
      </rPr>
      <t>Do not enter information if there is no salary/hourly wage reduction to eliminate</t>
    </r>
    <r>
      <rPr>
        <b/>
        <sz val="12"/>
        <color theme="1"/>
        <rFont val="Arial"/>
        <family val="2"/>
      </rPr>
      <t xml:space="preserve">
See Note 6</t>
    </r>
  </si>
  <si>
    <t>If you do not have any employees, please use the calculator specifically for borrowers without employees.</t>
  </si>
  <si>
    <t xml:space="preserve">Review the "Schedule A Worksheet" and "Schedule A" tab for additional inputs needed to complete these tabs. </t>
  </si>
  <si>
    <t>Calculate 75% of Salary/ Hourly Wage for prior quarter (Step 3a: Step 1b X 0.75)</t>
  </si>
  <si>
    <r>
      <rPr>
        <b/>
        <sz val="11"/>
        <color theme="1"/>
        <rFont val="Arial"/>
        <family val="2"/>
      </rPr>
      <t xml:space="preserve">FTE Exceptions: </t>
    </r>
    <r>
      <rPr>
        <sz val="11"/>
        <color theme="1"/>
        <rFont val="Arial"/>
        <family val="2"/>
      </rPr>
      <t>If you have any FTE reductions that meet the exceptions listed above, track them here. Be sure to maintain documentation to support why they meet the exception.</t>
    </r>
  </si>
  <si>
    <t>Name</t>
  </si>
  <si>
    <t>Reason for Exception</t>
  </si>
  <si>
    <t>Date of employment offer, if applicable</t>
  </si>
  <si>
    <t>Total Reduction Exceptions, to above summary</t>
  </si>
  <si>
    <t>Enter details below</t>
  </si>
  <si>
    <t>per individual in total across all businesses with an ownership stake</t>
  </si>
  <si>
    <t>C Corporations:</t>
  </si>
  <si>
    <t>Employer contributions for health insurance</t>
  </si>
  <si>
    <t>S Corporations:</t>
  </si>
  <si>
    <t>For employees and family members of employees with at least a 2% stake in the business, employer contributions for health insurance are NOT eligible under the
family attribution rules of 26 U.S.C. 318, because those contributions are included in
cash compensation</t>
  </si>
  <si>
    <t>Self-employed Schedule C (or Schedule F) filers:</t>
  </si>
  <si>
    <t>For new businesses in 2020: The estimated 2020 Schedule C or F values</t>
  </si>
  <si>
    <t>General Partners:</t>
  </si>
  <si>
    <t>Payments for health insurance, retirement,
or state or local taxes are not eligible for additional loan forgiveness</t>
  </si>
  <si>
    <t xml:space="preserve">LLC Owners: </t>
  </si>
  <si>
    <t>Payments for health insurance, retirement, or state or local taxes are not eligible for additional loan forgiveness; health insurance and retirement expenses are paid out of their net self-employment income</t>
  </si>
  <si>
    <t>Max compensation replacement for all owners:</t>
  </si>
  <si>
    <t>Percentage of covered period wage rates less than 75% of prior quarter</t>
  </si>
  <si>
    <t xml:space="preserve"> Wage Rate
Change (Step 1a - Step 1b)
</t>
  </si>
  <si>
    <t>If you have additional exceptions, add rows directly after the blue input cells.</t>
  </si>
  <si>
    <t>Additional notes</t>
  </si>
  <si>
    <t>Paid Hourly (H); Salary (S); 
This must be done to drive correct calculations in the following columns (See Note 3 below)</t>
  </si>
  <si>
    <r>
      <t xml:space="preserve">Is 2b greater than or equal to 2a? 
</t>
    </r>
    <r>
      <rPr>
        <b/>
        <sz val="11"/>
        <color rgb="FFDC6B2F"/>
        <rFont val="Arial"/>
        <family val="2"/>
      </rPr>
      <t xml:space="preserve">See Note 8 </t>
    </r>
  </si>
  <si>
    <r>
      <t xml:space="preserve">Annual Salary or Hourly wage as of the earlier of December 31, 2020 and the date this application is submitted (Step 2c)
</t>
    </r>
    <r>
      <rPr>
        <b/>
        <sz val="11"/>
        <color rgb="FFDC6B2F"/>
        <rFont val="Arial"/>
        <family val="2"/>
      </rPr>
      <t>See Note 6</t>
    </r>
  </si>
  <si>
    <r>
      <rPr>
        <b/>
        <sz val="12"/>
        <color theme="1"/>
        <rFont val="Arial"/>
        <family val="2"/>
      </rPr>
      <t xml:space="preserve">Note 3: </t>
    </r>
    <r>
      <rPr>
        <sz val="12"/>
        <color theme="1"/>
        <rFont val="Arial"/>
        <family val="2"/>
      </rPr>
      <t xml:space="preserve">Some employees may be paid on an other than hourly or salary basis, i.e. paid by the piece. Please select the compensation method that you believe is most accurate. </t>
    </r>
  </si>
  <si>
    <r>
      <t>Note 5: Salary/Wage Reduction Safe Harbor -</t>
    </r>
    <r>
      <rPr>
        <sz val="12"/>
        <color theme="1"/>
        <rFont val="Arial"/>
        <family val="2"/>
      </rPr>
      <t xml:space="preserve"> Please refer to page 4 of the SBA form 3508 instructions, which is the forgiveness application, for additional details on these calculations.</t>
    </r>
  </si>
  <si>
    <r>
      <t xml:space="preserve">Note 7: Employees to include/exclude on this worksheet - </t>
    </r>
    <r>
      <rPr>
        <sz val="12"/>
        <color theme="1"/>
        <rFont val="Arial"/>
        <family val="2"/>
      </rPr>
      <t xml:space="preserve">In addition to the employee exclusions noted directly on the application, additional guidance is needed to address how to account for employees who were not employed in Q1 2020. Users may choose to exclude those employees from this worksheet until additional guidance is released to allow this calculation to function as designed. </t>
    </r>
  </si>
  <si>
    <r>
      <rPr>
        <b/>
        <sz val="12"/>
        <color theme="1"/>
        <rFont val="Arial"/>
        <family val="2"/>
      </rPr>
      <t>Note 8: AICPA Assumption:</t>
    </r>
    <r>
      <rPr>
        <sz val="12"/>
        <color theme="1"/>
        <rFont val="Arial"/>
        <family val="2"/>
      </rPr>
      <t xml:space="preserve"> Step 2 of the Loan Forgiveness Application indicates if step 2b is greater than or equal to 2a, proceed to step 3, which is to calculate the salary/hourly wage reduction. However, our interpretation of the intent is that borrowers would have no reduction if salary/hourly wages were not reduced between these time frames. </t>
    </r>
  </si>
  <si>
    <t>There may be more weeks listed below than are necessary for your forgiveness application.</t>
  </si>
  <si>
    <t xml:space="preserve">For any additional weeks in the rows below, please do not enter any data. </t>
  </si>
  <si>
    <t>See note 1 below</t>
  </si>
  <si>
    <t>See note 1 &amp; 2 below</t>
  </si>
  <si>
    <r>
      <t>Those with a</t>
    </r>
    <r>
      <rPr>
        <b/>
        <sz val="11"/>
        <color theme="1"/>
        <rFont val="Arial"/>
        <family val="2"/>
      </rPr>
      <t xml:space="preserve"> 5% or more </t>
    </r>
    <r>
      <rPr>
        <sz val="11"/>
        <color theme="1"/>
        <rFont val="Arial"/>
        <family val="2"/>
      </rPr>
      <t>ownership will be subject to the owner-employee compensation maximum</t>
    </r>
  </si>
  <si>
    <t>S-Corp and C-Corp owner-employee clarification provided in the August 24, 2020 IFR:</t>
  </si>
  <si>
    <r>
      <t xml:space="preserve">Average Annual Salary or Hourly Wage (Step 1b)
</t>
    </r>
    <r>
      <rPr>
        <b/>
        <i/>
        <sz val="11"/>
        <color rgb="FFDC6B2F"/>
        <rFont val="Arial"/>
        <family val="2"/>
      </rPr>
      <t xml:space="preserve">Note: Use rate of pay. If the employee had the same salary or hourly rate for the full quarter, enter the rate here. Otherwise, calculate the average and enter the average. 
</t>
    </r>
  </si>
  <si>
    <r>
      <t xml:space="preserve">Average Annual Salary or Hourly Wage (Step 1a)
</t>
    </r>
    <r>
      <rPr>
        <b/>
        <i/>
        <sz val="11"/>
        <color rgb="FFDC6B2F"/>
        <rFont val="Arial"/>
        <family val="2"/>
      </rPr>
      <t>Note: Use rate of pay. If the employee had the same salary or hourly rate for the full quarter, enter the rate here. Otherwise, calculate the average and enter the average.</t>
    </r>
    <r>
      <rPr>
        <b/>
        <i/>
        <sz val="11"/>
        <color theme="1"/>
        <rFont val="Arial"/>
        <family val="2"/>
      </rPr>
      <t xml:space="preserve"> </t>
    </r>
  </si>
  <si>
    <t>Employer state and local taxes paid by the borrower and assessed on their compensation</t>
  </si>
  <si>
    <t>FTE Equivalent</t>
  </si>
  <si>
    <t>See links to available guidance and forgiveness applications at:</t>
  </si>
  <si>
    <t>and the Economic Aid Act</t>
  </si>
  <si>
    <t>Length of covered period 
(Select any number of weeks between 8 and 24)</t>
  </si>
  <si>
    <r>
      <t xml:space="preserve">The worksheet is </t>
    </r>
    <r>
      <rPr>
        <b/>
        <i/>
        <u/>
        <sz val="12"/>
        <color rgb="FF72246C"/>
        <rFont val="Arial"/>
        <family val="2"/>
      </rPr>
      <t>locked</t>
    </r>
    <r>
      <rPr>
        <i/>
        <sz val="12"/>
        <color theme="1"/>
        <rFont val="Arial"/>
        <family val="2"/>
      </rPr>
      <t xml:space="preserve"> to maintain the integrity of the formulas. All other cells cannot be edited or changed. </t>
    </r>
  </si>
  <si>
    <t xml:space="preserve">For example, if you have an 10-week covered period, extra rows will show below. </t>
  </si>
  <si>
    <t>Covered Operations Expenditures</t>
  </si>
  <si>
    <t>Covered Property Damage</t>
  </si>
  <si>
    <t>Covered Supplier Costs</t>
  </si>
  <si>
    <t>Covered Worker Protection Expenditures</t>
  </si>
  <si>
    <t>Some lenders have required that PPP loan proceeds be put into a separate bank account. Disbursing eligible costs from a separate account may assist in the documentation process.</t>
  </si>
  <si>
    <t xml:space="preserve">For additional details on documentation requirements for forgiveness, refer to the SBA forgiveness application revised on January 19. 2021. </t>
  </si>
  <si>
    <t>When the application for loan forgiveness is completed, documentation such as payroll reports, payroll tax returns, canceled checks, receipts, account statements, lease agreements or other documentation of payment will be required.</t>
  </si>
  <si>
    <r>
      <t xml:space="preserve">The total costs cannot exceed 40% of the total forgiveness amount. </t>
    </r>
    <r>
      <rPr>
        <b/>
        <i/>
        <sz val="12"/>
        <color theme="1"/>
        <rFont val="Arial"/>
        <family val="2"/>
      </rPr>
      <t>This limitation will be applied in the "PPP Forgiveness Calculator" tab.</t>
    </r>
  </si>
  <si>
    <t>(2)</t>
  </si>
  <si>
    <t>(3)</t>
  </si>
  <si>
    <t>(4)</t>
  </si>
  <si>
    <t>(5)</t>
  </si>
  <si>
    <t xml:space="preserve">Count costs that were both paid and incurred only once. </t>
  </si>
  <si>
    <t xml:space="preserve">Supporting documentation as required by the application and available guidance will be required. </t>
  </si>
  <si>
    <r>
      <t xml:space="preserve">2) To calculate any reduction in wages for employees making less than $100,000 (in any annualized period in 2019). A reduction of more than 25% will result in decreased loan forgiveness.  </t>
    </r>
    <r>
      <rPr>
        <i/>
        <sz val="12"/>
        <color theme="1"/>
        <rFont val="Arial"/>
        <family val="2"/>
      </rPr>
      <t>Sec. 1106 (b) (3)</t>
    </r>
  </si>
  <si>
    <r>
      <t xml:space="preserve">3) To calculate whether the salary/hourly wage reduction safe harbor was met for any employee. </t>
    </r>
    <r>
      <rPr>
        <i/>
        <sz val="12"/>
        <color theme="1"/>
        <rFont val="Arial"/>
        <family val="2"/>
      </rPr>
      <t>Sec. 1106 (d) (5) (B) (ii)</t>
    </r>
  </si>
  <si>
    <t>1) To track eligible payroll costs for the covered period.</t>
  </si>
  <si>
    <r>
      <t xml:space="preserve">* For employees who </t>
    </r>
    <r>
      <rPr>
        <b/>
        <sz val="12"/>
        <color rgb="FFDC6B2F"/>
        <rFont val="Arial"/>
        <family val="2"/>
      </rPr>
      <t>were employed at any point during the covered period</t>
    </r>
    <r>
      <rPr>
        <sz val="12"/>
        <color theme="1"/>
        <rFont val="Arial"/>
        <family val="2"/>
      </rPr>
      <t xml:space="preserve"> whose </t>
    </r>
    <r>
      <rPr>
        <b/>
        <sz val="12"/>
        <color rgb="FFDC6B2F"/>
        <rFont val="Arial"/>
        <family val="2"/>
      </rPr>
      <t>principal place of residence is in the US</t>
    </r>
    <r>
      <rPr>
        <sz val="12"/>
        <color theme="1"/>
        <rFont val="Arial"/>
        <family val="2"/>
      </rPr>
      <t>; and
* Received compensation at an annualized rate of</t>
    </r>
    <r>
      <rPr>
        <b/>
        <sz val="12"/>
        <color rgb="FFFF0000"/>
        <rFont val="Arial"/>
        <family val="2"/>
      </rPr>
      <t xml:space="preserve"> </t>
    </r>
    <r>
      <rPr>
        <b/>
        <sz val="12"/>
        <color rgb="FFDC6B2F"/>
        <rFont val="Arial"/>
        <family val="2"/>
      </rPr>
      <t>less than or equal to $100,000 for all pay periods in 2019 or were not employed at any point in 2019</t>
    </r>
    <r>
      <rPr>
        <sz val="12"/>
        <color rgb="FFDC6B2F"/>
        <rFont val="Arial"/>
        <family val="2"/>
      </rPr>
      <t>.</t>
    </r>
  </si>
  <si>
    <r>
      <t>* For employees who were</t>
    </r>
    <r>
      <rPr>
        <b/>
        <sz val="12"/>
        <color rgb="FFDC6B2F"/>
        <rFont val="Arial"/>
        <family val="2"/>
      </rPr>
      <t xml:space="preserve"> employed at any point during the covered period or </t>
    </r>
    <r>
      <rPr>
        <sz val="12"/>
        <color theme="1"/>
        <rFont val="Arial"/>
        <family val="2"/>
      </rPr>
      <t xml:space="preserve">whose </t>
    </r>
    <r>
      <rPr>
        <b/>
        <sz val="12"/>
        <color rgb="FFDC6B2F"/>
        <rFont val="Arial"/>
        <family val="2"/>
      </rPr>
      <t>principal place of residence is in the US</t>
    </r>
    <r>
      <rPr>
        <sz val="12"/>
        <color theme="1"/>
        <rFont val="Arial"/>
        <family val="2"/>
      </rPr>
      <t xml:space="preserve">; and
* Received compensation at an annualized rate of </t>
    </r>
    <r>
      <rPr>
        <b/>
        <sz val="12"/>
        <color rgb="FFDC6B2F"/>
        <rFont val="Arial"/>
        <family val="2"/>
      </rPr>
      <t>more than $100,000 for any pay period in 2019.</t>
    </r>
  </si>
  <si>
    <r>
      <rPr>
        <b/>
        <sz val="11"/>
        <color theme="1"/>
        <rFont val="Arial"/>
        <family val="2"/>
      </rPr>
      <t xml:space="preserve">Step 1. </t>
    </r>
    <r>
      <rPr>
        <sz val="11"/>
        <color theme="1"/>
        <rFont val="Arial"/>
        <family val="2"/>
      </rPr>
      <t xml:space="preserve">Enter the borrower’s total average FTE between February 15, 2020 and April 26, 2020. Follow the same method that was used to calculate Average FTE in the tables above. Sum across all employees and enter. </t>
    </r>
  </si>
  <si>
    <r>
      <rPr>
        <b/>
        <sz val="11"/>
        <color theme="1"/>
        <rFont val="Arial"/>
        <family val="2"/>
      </rPr>
      <t>Step 4.</t>
    </r>
    <r>
      <rPr>
        <sz val="11"/>
        <color theme="1"/>
        <rFont val="Arial"/>
        <family val="2"/>
      </rPr>
      <t xml:space="preserve"> Enter the borrower’s total FTE (a) for a PPP loan made before December 27, 2020, as of December 31, 2020 or (b) for a PPP loan made after December 27, 2020, the last day of the covered period.</t>
    </r>
  </si>
  <si>
    <r>
      <rPr>
        <b/>
        <sz val="11"/>
        <color theme="1"/>
        <rFont val="Arial"/>
        <family val="2"/>
      </rPr>
      <t xml:space="preserve">Step 5. </t>
    </r>
    <r>
      <rPr>
        <sz val="11"/>
        <color theme="1"/>
        <rFont val="Arial"/>
        <family val="2"/>
      </rPr>
      <t>If the entry for step 4 is greater than or equal to step 2, enter 1.0 on line 13 of PPP Schedule A; the FTE Reduction Safe Harbor has been satisfied. Otherwise, the Reduction Safe Harbor 2 does not apply and the Borrower must complete line 13 of PPP Schedule A by dividing line 12 by line 11 of that schedule.</t>
    </r>
  </si>
  <si>
    <t xml:space="preserve">                                                                                                  </t>
  </si>
  <si>
    <r>
      <t xml:space="preserve">If the average annual salary or hourly wage for each employee listed on the PPP Schedule A Worksheet, Table 1 during the Covered Period was at least 75% of such employee’s average annual salary or hourly wage for the most recent full quarter, check the box on the forgiveness application and enter 0 on line 3. </t>
    </r>
    <r>
      <rPr>
        <b/>
        <i/>
        <sz val="11"/>
        <color rgb="FF72246C"/>
        <rFont val="Arial"/>
        <family val="2"/>
      </rPr>
      <t>Line 3 will become zero based on the functionality of this spreadsheet, if applicable</t>
    </r>
  </si>
  <si>
    <t>Non-Cash Compensation Payroll Costs During the Covered Period</t>
  </si>
  <si>
    <r>
      <t xml:space="preserve">This amount may not be included in PPP Schedule A Worksheet, Table 1 or 2. If there is more than one individual included, attach a separate table that lists the names of and payments to each. </t>
    </r>
    <r>
      <rPr>
        <b/>
        <i/>
        <sz val="11"/>
        <color rgb="FF72246C"/>
        <rFont val="Arial"/>
        <family val="2"/>
      </rPr>
      <t xml:space="preserve">This calculator contains a Table 3 on the Payroll Accumulator tab for compensation to owners. </t>
    </r>
  </si>
  <si>
    <r>
      <t xml:space="preserve">FTE Reduction Safe Harbor 1: </t>
    </r>
    <r>
      <rPr>
        <sz val="11"/>
        <color theme="1"/>
        <rFont val="Arial"/>
        <family val="2"/>
      </rPr>
      <t>If you were unable to operate between February 15, 2020, and the end of the Covered Period at the same level of business activity as before February 15, 2020 due to compliance with requirements established or guidance issued between March 1, 2020 and December 31, 2020 (or with respect to a PPP loan made on or after December 27, 2020, between March 1, 2020 and the last day of the Covered Period with respect to such loan), by the Secretary of Health and Human Services, the Director of the Centers for Disease Control and Prevention, or the Occupational Safety and Health Administration related to the maintenance of standards for sanitation, social distancing, or any other worker or customer safety requirement related to COVID-19, check here ☐.</t>
    </r>
  </si>
  <si>
    <t xml:space="preserve">Only eligible if payments to partners are made during the Covered Period. </t>
  </si>
  <si>
    <t xml:space="preserve">To summarize FTE documentation per the SBA forgiveness application revised on January 19, 2021 </t>
  </si>
  <si>
    <r>
      <rPr>
        <b/>
        <sz val="12"/>
        <color theme="1"/>
        <rFont val="Arial"/>
        <family val="2"/>
      </rPr>
      <t xml:space="preserve">Note 2: Average FTE </t>
    </r>
    <r>
      <rPr>
        <sz val="12"/>
        <color theme="1"/>
        <rFont val="Arial"/>
        <family val="2"/>
      </rPr>
      <t>- For each employee, enter the average number of hours paid per week, divide by 40, and round the total to the nearest tenth. The maximum for each employee is capped at 1.0. A simplified method that assigns a 1.0 for employees who work 40 hours or more per week and 0.5 for employees who work fewer hours may be used. The SBA guidance does not address how to calculate FTE if paid other than salary or hourly (i.e. piece work). AICPA recommends SBA use a wage based proxy of 40 hours/week * $7.25/hour to determine FTE for those employees.</t>
    </r>
  </si>
  <si>
    <r>
      <t xml:space="preserve">Received compensation at an annualized rate of </t>
    </r>
    <r>
      <rPr>
        <b/>
        <sz val="12"/>
        <color rgb="FFDC6B2F"/>
        <rFont val="Arial"/>
        <family val="2"/>
      </rPr>
      <t>less than or equal to $100,000</t>
    </r>
    <r>
      <rPr>
        <b/>
        <sz val="12"/>
        <color theme="1"/>
        <rFont val="Arial"/>
        <family val="2"/>
      </rPr>
      <t xml:space="preserve"> for all pay periods in 2019 </t>
    </r>
    <r>
      <rPr>
        <b/>
        <sz val="12"/>
        <color rgb="FFDC6B2F"/>
        <rFont val="Arial"/>
        <family val="2"/>
      </rPr>
      <t>or were not employed at any point in 2019</t>
    </r>
  </si>
  <si>
    <r>
      <t>Received compensation at an annualized rate</t>
    </r>
    <r>
      <rPr>
        <b/>
        <sz val="12"/>
        <color rgb="FFDC6B2F"/>
        <rFont val="Arial"/>
        <family val="2"/>
      </rPr>
      <t xml:space="preserve"> more than $100,000 for any pay period in 2019.</t>
    </r>
  </si>
  <si>
    <r>
      <rPr>
        <b/>
        <sz val="12"/>
        <color rgb="FFDC6B2F"/>
        <rFont val="Arial"/>
        <family val="2"/>
      </rPr>
      <t>OR -</t>
    </r>
    <r>
      <rPr>
        <b/>
        <sz val="12"/>
        <color theme="1"/>
        <rFont val="Arial"/>
        <family val="2"/>
      </rPr>
      <t xml:space="preserve"> </t>
    </r>
    <r>
      <rPr>
        <b/>
        <sz val="12"/>
        <color rgb="FFDC6B2F"/>
        <rFont val="Arial"/>
        <family val="2"/>
      </rPr>
      <t>For seasonal employers only, SELECT YES FROM THE PULL DOWN LIST HERE ----------------------------------------------------------------------------------------------------------------------------------------------------------&gt;</t>
    </r>
  </si>
  <si>
    <t>The average number of FTEs on payroll employed by the Borrower during the covered period:</t>
  </si>
  <si>
    <t>Reference Period: You are allowed to select the period you use. The comparison period with fewer FTEs will help maximize loan forgiveness.</t>
  </si>
  <si>
    <t>between January 1, 2020 and February 29, 2020; OR any consecutive twelve week 
period between February 15, 2019 and February 15, 2020.</t>
  </si>
  <si>
    <r>
      <t xml:space="preserve">Step 1. </t>
    </r>
    <r>
      <rPr>
        <sz val="12"/>
        <color theme="1"/>
        <rFont val="Arial"/>
        <family val="2"/>
      </rPr>
      <t xml:space="preserve">Enter the borrower’s total average FTE between February 15, 2020 and April 26, 2020. Follow the same method that was used to calculate Average FTE in the tables above. Sum across all employees and enter. </t>
    </r>
  </si>
  <si>
    <r>
      <rPr>
        <b/>
        <sz val="12"/>
        <color theme="1"/>
        <rFont val="Arial"/>
        <family val="2"/>
      </rPr>
      <t xml:space="preserve">Step 2. </t>
    </r>
    <r>
      <rPr>
        <sz val="12"/>
        <color theme="1"/>
        <rFont val="Arial"/>
        <family val="2"/>
      </rPr>
      <t xml:space="preserve">Enter the borrower’s total FTE in the Borrower’s pay period inclusive of February 15, 2020. Follow the same method that was used in step 1. </t>
    </r>
  </si>
  <si>
    <r>
      <t xml:space="preserve">Step 3. </t>
    </r>
    <r>
      <rPr>
        <sz val="12"/>
        <color theme="1"/>
        <rFont val="Arial"/>
        <family val="2"/>
      </rPr>
      <t>If the entry for step 2 is greater than step 1, proceed to step 4. Otherwise, FTE Reduction Safe Harbor 2 is not applicable and the Borrower must complete line 13 of PPP Schedule A by dividing line 12 by line 11 of that schedule.</t>
    </r>
  </si>
  <si>
    <r>
      <t>Step 4.</t>
    </r>
    <r>
      <rPr>
        <sz val="12"/>
        <color theme="1"/>
        <rFont val="Arial"/>
        <family val="2"/>
      </rPr>
      <t xml:space="preserve"> Enter the borrower’s total FTE (a) for a PPP loan made before December 27, 2020, as of December 31, 2020 or (b) for a PPP loan made after December 27, 2020, the last day of the covered period.</t>
    </r>
  </si>
  <si>
    <r>
      <rPr>
        <b/>
        <sz val="12"/>
        <color theme="1"/>
        <rFont val="Arial"/>
        <family val="2"/>
      </rPr>
      <t xml:space="preserve">Step 5. </t>
    </r>
    <r>
      <rPr>
        <sz val="12"/>
        <color theme="1"/>
        <rFont val="Arial"/>
        <family val="2"/>
      </rPr>
      <t>If the entry for step 4 is greater than or equal to step 2, enter 1.0 on line 13 of PPP Schedule A; the FTE Reduction Safe Harbor has been satisfied. Otherwise, the Reduction Safe Harbor 2 does not apply and the Borrower must complete line 13 of PPP Schedule A by dividing line 12 by line 11 of that schedule.</t>
    </r>
  </si>
  <si>
    <r>
      <rPr>
        <b/>
        <sz val="12"/>
        <color theme="1"/>
        <rFont val="Arial"/>
        <family val="2"/>
      </rPr>
      <t xml:space="preserve">Note 1: FTE Reduction Exceptions - Per the Loan Forgiveness Application Instructions revised on January 19, 2021: </t>
    </r>
    <r>
      <rPr>
        <sz val="12"/>
        <color theme="1"/>
        <rFont val="Arial"/>
        <family val="2"/>
      </rPr>
      <t xml:space="preserve"> Indicate the FTE of (1) any positions for which the Borrower made a good-faith, written offer to rehire an individual who was an employee on February 15, 2020 and the Borrower was unable to hire similarly qualified employees for unfilled positions on or before (a) December 31, 2020, for a PPP loan made before December 27, 2020 or (b) the last day of the Covered Period, for a PPP loan made after December 27, 2020; (2) any positions for which the Borrower made a good-faith, written offer to restore any reduction in hours, at the same salary or wages, during the Covered Period and the employee rejected the offer, and (3) any employees who during the Covered Period (a) were fired for cause, (b) voluntarily resigned, or (c) voluntarily requested and received a reduction of their hours. In all of these cases, include these FTEs on this line only if the position was not filled by a new employee. Any FTE reductions in these cases do not reduce the Borrower’s loan forgiveness.</t>
    </r>
  </si>
  <si>
    <t>Date of Covered Period Start Date</t>
  </si>
  <si>
    <t xml:space="preserve">This field will populate based on the data you entered on the PPP Forgiveness Calculator. </t>
  </si>
  <si>
    <t>Run payroll reports by employee for the covered period</t>
  </si>
  <si>
    <t>Schedule A Worksheet - Box 3 
(Sum of columns S &amp; T)</t>
  </si>
  <si>
    <t>For Hourly workers (Steps 3c and 3d) (# hours in Q1 x Reduction in 3a x Covered Period in weeks)</t>
  </si>
  <si>
    <t>For Salaried workers (Step 3e) (Salary reduction in 3b x Covered Period in weeks)</t>
  </si>
  <si>
    <t xml:space="preserve">Maximum Eligible Compensation
</t>
  </si>
  <si>
    <t xml:space="preserve"> Maximum Eligible Compensation 
</t>
  </si>
  <si>
    <r>
      <t xml:space="preserve">There are areas of the Act where additional clarification from the Treasury and SBA is needed. </t>
    </r>
    <r>
      <rPr>
        <b/>
        <i/>
        <sz val="12"/>
        <color theme="1"/>
        <rFont val="Arial"/>
        <family val="2"/>
      </rPr>
      <t>Your judgement and</t>
    </r>
    <r>
      <rPr>
        <i/>
        <sz val="12"/>
        <color theme="1"/>
        <rFont val="Arial"/>
        <family val="2"/>
      </rPr>
      <t xml:space="preserve"> </t>
    </r>
    <r>
      <rPr>
        <b/>
        <i/>
        <sz val="12"/>
        <color theme="1"/>
        <rFont val="Arial"/>
        <family val="2"/>
      </rPr>
      <t>interpretations of the Act may be necessary.</t>
    </r>
    <r>
      <rPr>
        <i/>
        <sz val="12"/>
        <color theme="1"/>
        <rFont val="Arial"/>
        <family val="2"/>
      </rPr>
      <t xml:space="preserve">   </t>
    </r>
  </si>
  <si>
    <t>The following guidance further defines limits on owner compensation:</t>
  </si>
  <si>
    <t>Loan Forgiveness FAQs released on August 4, 2020</t>
  </si>
  <si>
    <t>Covered operations expenditures</t>
  </si>
  <si>
    <t>Covered property damage costs</t>
  </si>
  <si>
    <t>Covered supplier costs</t>
  </si>
  <si>
    <t>Covered worker protection expenditures</t>
  </si>
  <si>
    <t>Adds total eligible costs and accrued interest and subtract salary/hourly wage reductions</t>
  </si>
  <si>
    <t>Line 12</t>
  </si>
  <si>
    <t>Line 13</t>
  </si>
  <si>
    <t>Line 14</t>
  </si>
  <si>
    <t>Line 15</t>
  </si>
  <si>
    <r>
      <t xml:space="preserve">There are areas of the Act where additional clarification from the Treasury and SBA is needed. </t>
    </r>
    <r>
      <rPr>
        <i/>
        <sz val="12"/>
        <color theme="1"/>
        <rFont val="Arial"/>
        <family val="2"/>
      </rPr>
      <t xml:space="preserve">Your judgement and interpretations of the Act may be necessary.   </t>
    </r>
  </si>
  <si>
    <t>Interim Final Rule on Loan Forgiveness Requirements and Loan Review Procedures as Amended by Economic Aid Act (Released on January 19, 2021)</t>
  </si>
  <si>
    <t>Enter the following for employees who:
-Were employed at any point during the covered period whose principal place of residence is in the US; and:</t>
  </si>
  <si>
    <r>
      <rPr>
        <b/>
        <sz val="11"/>
        <color theme="1"/>
        <rFont val="Arial"/>
        <family val="2"/>
      </rPr>
      <t>Only include in Table 1 employees who:</t>
    </r>
    <r>
      <rPr>
        <sz val="11"/>
        <color theme="1"/>
        <rFont val="Arial"/>
        <family val="2"/>
      </rPr>
      <t xml:space="preserve">
-were employed at </t>
    </r>
    <r>
      <rPr>
        <b/>
        <sz val="11"/>
        <color rgb="FFDC6B2F"/>
        <rFont val="Arial"/>
        <family val="2"/>
      </rPr>
      <t xml:space="preserve">any point during the covered period </t>
    </r>
    <r>
      <rPr>
        <sz val="11"/>
        <color theme="1"/>
        <rFont val="Arial"/>
        <family val="2"/>
      </rPr>
      <t>whose principal place of residence is in the US; and
-received compensation at an annualized rate of</t>
    </r>
    <r>
      <rPr>
        <sz val="11"/>
        <color rgb="FFFF0000"/>
        <rFont val="Arial"/>
        <family val="2"/>
      </rPr>
      <t xml:space="preserve"> </t>
    </r>
    <r>
      <rPr>
        <b/>
        <sz val="11"/>
        <color rgb="FFDC6B2F"/>
        <rFont val="Arial"/>
        <family val="2"/>
      </rPr>
      <t>less than or equal to $100,000 for all pay periods in 2019 or were not employed at any point in 2019
See Note 7 Below</t>
    </r>
    <r>
      <rPr>
        <sz val="11"/>
        <color theme="1"/>
        <rFont val="Arial"/>
        <family val="2"/>
      </rPr>
      <t xml:space="preserve"> </t>
    </r>
  </si>
  <si>
    <t>Covered Period Salary/ Wage  % compared to Prior Quarter (Step 1 C = 1a/1b)</t>
  </si>
  <si>
    <r>
      <rPr>
        <b/>
        <sz val="11"/>
        <color theme="1"/>
        <rFont val="Arial"/>
        <family val="2"/>
      </rPr>
      <t xml:space="preserve">Only include in Table 2 employees who: </t>
    </r>
    <r>
      <rPr>
        <sz val="11"/>
        <color theme="1"/>
        <rFont val="Arial"/>
        <family val="2"/>
      </rPr>
      <t xml:space="preserve">
-employees who were employed at any point during the covered period whose principal place of residence is in the US; and
-received compensation at an annualized rate </t>
    </r>
    <r>
      <rPr>
        <b/>
        <sz val="11"/>
        <color rgb="FFDC6B2F"/>
        <rFont val="Arial"/>
        <family val="2"/>
      </rPr>
      <t>more than $100,000 for any pay period in 2019.</t>
    </r>
    <r>
      <rPr>
        <sz val="11"/>
        <color theme="1"/>
        <rFont val="Arial"/>
        <family val="2"/>
      </rPr>
      <t xml:space="preserve">
</t>
    </r>
    <r>
      <rPr>
        <b/>
        <sz val="11"/>
        <color theme="1"/>
        <rFont val="Arial"/>
        <family val="2"/>
      </rPr>
      <t>See Note 2 below</t>
    </r>
  </si>
  <si>
    <t xml:space="preserve">Covered Period </t>
  </si>
  <si>
    <t xml:space="preserve">See Note 4 below for information
The use of 2019 or 2020 compensation will depend on what was used on the loan application. </t>
  </si>
  <si>
    <t>Covered Period Wages</t>
  </si>
  <si>
    <t xml:space="preserve">2019 or 2020 compensation 
</t>
  </si>
  <si>
    <t>Gross Wages Paid (See note 1 below)
(A)</t>
  </si>
  <si>
    <t>2019 or 2020 Maximum Eligible Compensation 
MUST COMPLETE COLUMN C TO POPULATE
(B)</t>
  </si>
  <si>
    <t>Draft as of March 15, 2021</t>
  </si>
  <si>
    <r>
      <rPr>
        <b/>
        <sz val="16"/>
        <color theme="1"/>
        <rFont val="Arial"/>
        <family val="2"/>
      </rPr>
      <t xml:space="preserve">NOTE: </t>
    </r>
    <r>
      <rPr>
        <sz val="16"/>
        <color theme="1"/>
        <rFont val="Arial"/>
        <family val="2"/>
      </rPr>
      <t xml:space="preserve">This template is based on interpretations of the CARES Act and guidance released through March 3, 2021. </t>
    </r>
  </si>
  <si>
    <t>Updated: 3/15/2021</t>
  </si>
  <si>
    <r>
      <rPr>
        <b/>
        <sz val="9"/>
        <color theme="1"/>
        <rFont val="Arial"/>
        <family val="2"/>
      </rPr>
      <t>Note 1 - Accrued interest:</t>
    </r>
    <r>
      <rPr>
        <sz val="9"/>
        <color theme="1"/>
        <rFont val="Arial"/>
        <family val="2"/>
      </rPr>
      <t xml:space="preserve"> Per Apr 2, 2020 Interim Final Rule 1, Section III (2) accrued interest is eligible for forgiveness. However, the SBA forgiveness forms do not include accrued interest. If you don't know this amount, the SBA or your lender will have this information. </t>
    </r>
  </si>
  <si>
    <r>
      <t xml:space="preserve">NOTE: </t>
    </r>
    <r>
      <rPr>
        <sz val="12"/>
        <color theme="1"/>
        <rFont val="Arial"/>
        <family val="2"/>
      </rPr>
      <t xml:space="preserve">This template is based on interpretations of the CARES Act and guidance released through March 3, 2021. </t>
    </r>
  </si>
  <si>
    <t>Notes:</t>
  </si>
  <si>
    <t xml:space="preserve"> Some lenders are requiring that PPP loan proceeds be put into a separate bank account. When the application for loan forgiveness is completed, documentation such as payroll reports, payroll tax returns, canceled checks, receipts, account statements, lease agreement or other documentation of payment will be required. For additional details on documentation requirements for forgiveness, refer to the SBA forgiveness applications.  Disbursing eligible costs from a separate account may assist in the documentation process.</t>
  </si>
  <si>
    <r>
      <rPr>
        <b/>
        <sz val="12"/>
        <color theme="1"/>
        <rFont val="Arial"/>
        <family val="2"/>
      </rPr>
      <t>Note 6: AICPA Assumption</t>
    </r>
    <r>
      <rPr>
        <sz val="12"/>
        <color theme="1"/>
        <rFont val="Arial"/>
        <family val="2"/>
      </rPr>
      <t xml:space="preserve"> - SBA form 3508 states to enter the average annual salary or hourly wage as of the earlier of December 31, 2020 or the loan forgiveness application date in this step. Because this is as of a specific date, an average would not be necessary here and the AICPA is recommending to simply enter the annual salary or hourly wage of December 31, 2020 or the earlier of the loan forgiveness application date. </t>
    </r>
  </si>
  <si>
    <r>
      <rPr>
        <b/>
        <sz val="12"/>
        <color theme="1"/>
        <rFont val="Arial"/>
        <family val="2"/>
      </rPr>
      <t>Note 4: Owner compensation</t>
    </r>
    <r>
      <rPr>
        <sz val="12"/>
        <color theme="1"/>
        <rFont val="Arial"/>
        <family val="2"/>
      </rPr>
      <t xml:space="preserve"> - Per instructions to SBA forgiveness application, enter any amounts paid to owners (owner-employees, a self-employed individual, or general partners). For, borrowers using a 24-week Covered Period, this amount is capped at $20,833 (the 2.5-month equivalent of $100,000 per year) for each individual or the 2.5-month equivalent of their applicable compensation in 2019, whichever is lower. For Borrowers using an 8-week Covered Period, this amount is capped at $15,385 (the eight-week equivalent of $100,000 per year) for each individual or the eight-week equivalent of their applicable compensation in 2019, whichever is lower.  See Interim Final Rule on Loan Forgiveness released on May 22 for more details. Key components of the caps are summarized below:
- Lesser of 8/52 of 2019 compensation OR $15,385 or $20,833
- $15,385/$20,833 per individual </t>
    </r>
    <r>
      <rPr>
        <b/>
        <sz val="12"/>
        <color theme="1"/>
        <rFont val="Arial"/>
        <family val="2"/>
      </rPr>
      <t xml:space="preserve">in total across all businesses
Additional details regarding state and local taxes, health insurance, and retirement costs are summarized on the "Schedule A" tab.
</t>
    </r>
  </si>
  <si>
    <r>
      <rPr>
        <b/>
        <sz val="12"/>
        <color theme="1"/>
        <rFont val="Arial"/>
        <family val="2"/>
      </rPr>
      <t>NOTE:</t>
    </r>
    <r>
      <rPr>
        <sz val="12"/>
        <color theme="1"/>
        <rFont val="Arial"/>
        <family val="2"/>
      </rPr>
      <t xml:space="preserve"> Some lenders are requiring that PPP loan proceeds be put into a separate bank account. When the application for loan forgiveness is completed, documentation such as payroll reports, payroll tax returns, canceled checks, receipts, account statements, lease agreement or other documentation of payment will be required. For additional details on documentation requirements for forgiveness, refer to the SBA forgiveness application.  Disbursing eligible costs from a separate account may assist in the documentation process.</t>
    </r>
  </si>
  <si>
    <r>
      <rPr>
        <b/>
        <sz val="12"/>
        <color theme="1"/>
        <rFont val="Arial"/>
        <family val="2"/>
      </rPr>
      <t xml:space="preserve">NOTE: </t>
    </r>
    <r>
      <rPr>
        <sz val="12"/>
        <color theme="1"/>
        <rFont val="Arial"/>
        <family val="2"/>
      </rPr>
      <t xml:space="preserve">This template is based on interpretations of the CARES Act and guidance released through March 3, 2021. </t>
    </r>
  </si>
  <si>
    <t>To summarize Schedule A provided in the SBA PPP Loan Forgiveness Application</t>
  </si>
  <si>
    <r>
      <rPr>
        <b/>
        <sz val="11"/>
        <color theme="1"/>
        <rFont val="Arial"/>
        <family val="2"/>
      </rPr>
      <t>Note 1:</t>
    </r>
    <r>
      <rPr>
        <sz val="11"/>
        <color theme="1"/>
        <rFont val="Arial"/>
        <family val="2"/>
      </rPr>
      <t xml:space="preserve"> Enter the total amounts paid or incurred for employer contributions for employee health insurance and employee retirement plans and employer state and local taxes assess on employee compensation. Per the instructions for Schedule A on the loan forgiveness application:
Line 6: Enter the total amount paid by the Borrower for employer contributions for employee group health, life, disability, vision, or dental insurance, including employer contributions to a self-insured, employer-sponsored group health plan, but excluding any pre-tax or after-tax contributions by employees. Do not add contributions for these benefits made on behalf of a self-employed individual, general partners, or owner-employees of an S-corporation, because such payments are already included in their compensation.
Line 7: Enter the total amount paid by the Borrower for employer contributions to employee retirement plans, excluding any pre-tax or after-tax contributions by employees. Do not add employer retirement contributions made on behalf of a self-employed individual or general partners, because such payments are already included in their compensation.
Line 8: Enter the total amount paid by the Borrower for employer state and local taxes assessed on employee compensation (e.g., state unemployment insurance tax); do not list any taxes withheld from employee earnings</t>
    </r>
  </si>
  <si>
    <t>Up to 2.5/12 of 2019 or 2020 cash compensation</t>
  </si>
  <si>
    <t>Employer retirement contributions capped at 2.5/12 of 2019 or 2020 employer retirement contributions</t>
  </si>
  <si>
    <t>Schedule C: Up to 2.5/12 of 2019 or 2020 net profit as reported on IRS Form 1040 Schedule C line 31</t>
  </si>
  <si>
    <t xml:space="preserve">Schedule C Gross Income Method: Up to 2.5/12 of 2019 or 2020 gross profit as reported on IRS Form 1040 Schedule C Line 7 less the sum of Line 14 - Employee benefit programs, Line 19 - Pension and profit-sharing plans and Line 26 - Wages (Less employment credits). </t>
  </si>
  <si>
    <t>Schedule F: Up to 2.5/12 of 2019 or 2020 net farm profit as reported on IRS Form 1040 Schedule F line 34</t>
  </si>
  <si>
    <t>Up to 2.5/12 of 2019 or 2020 net earnings from self-employment subject to self-employment tax</t>
  </si>
  <si>
    <t>Calculated as 2019 or 2020 IRS Form 1065 Schedule K-1 box 14a (reduced by box 12 section 179 expense deduction, unreimbursed partnership expenses deducted on their IRS Form 1040 Schedule SE, and depletion claimed on oil and gas properties) multiplied by 0.9235</t>
  </si>
  <si>
    <t>Must follow the instructions that apply to how their business was organized for tax filing purposes for tax year 2019 or 2020</t>
  </si>
  <si>
    <t>To summarize the Schedule A worksheet provided in the SBA PPP Loan Forgiveness Application</t>
  </si>
  <si>
    <r>
      <rPr>
        <b/>
        <sz val="11"/>
        <color theme="1"/>
        <rFont val="Arial"/>
        <family val="2"/>
      </rPr>
      <t xml:space="preserve">Note 1: FTE Reduction Exceptions - Per the Loan Forgiveness Application Instructions:  </t>
    </r>
    <r>
      <rPr>
        <sz val="11"/>
        <color theme="1"/>
        <rFont val="Arial"/>
        <family val="2"/>
      </rPr>
      <t xml:space="preserve">Indicate the FTE of (1) any positions for which the Borrower made a good-faith, written offer to rehire an individual who was an employee on February 15, 2020 and the Borrower was unable to hire similarly qualified employees for unfilled positions on or before (a) December 31, 2020, for a PPP loan made before December 27, 2020 or (b) the last day of the Covered Period, for a PPP loan made after December 27, 2020; (2) any positions for which the Borrower made a good-faith, written offer to restore any reduction in hours, at the same salary or wages, during the Covered Period and the employee rejected the offer, and (3) any employees who during the Covered Period (a) were fired for cause, (b) voluntarily resigned, or (c) voluntarily requested and received a reduction of their hours. In all of these cases, include these FTEs on this line </t>
    </r>
    <r>
      <rPr>
        <u/>
        <sz val="11"/>
        <color theme="1"/>
        <rFont val="Arial"/>
        <family val="2"/>
      </rPr>
      <t>only if</t>
    </r>
    <r>
      <rPr>
        <sz val="11"/>
        <color theme="1"/>
        <rFont val="Arial"/>
        <family val="2"/>
      </rPr>
      <t xml:space="preserve"> the position was not filled by a new employee. Any FTE reductions in these cases do not reduce the Borrower’s loan forgiveness.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</si>
</sst>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m/d/yy;@"/>
    <numFmt numFmtId="166" formatCode="_(* #,##0.0_);_(* \(#,##0.0\);_(* &quot;-&quot;??_);_(@_)"/>
    <numFmt numFmtId="167" formatCode="_(* #,##0.00_);_(* \(#,##0.00\);_(* &quot;-&quot;_);_(@_)"/>
  </numFmts>
  <fonts count="86" x14ac:knownFonts="1">
    <font>
      <sz val="11"/>
      <color theme="1"/>
      <name val="Calibri"/>
      <family val="2"/>
      <scheme val="minor"/>
    </font>
    <font>
      <sz val="11"/>
      <color theme="1"/>
      <name val="Calibri"/>
      <family val="2"/>
      <scheme val="minor"/>
    </font>
    <font>
      <sz val="14"/>
      <color theme="1"/>
      <name val="Calibri"/>
      <family val="2"/>
      <scheme val="minor"/>
    </font>
    <font>
      <sz val="11"/>
      <color indexed="8"/>
      <name val="Calibri"/>
      <family val="2"/>
      <scheme val="minor"/>
    </font>
    <font>
      <u/>
      <sz val="11"/>
      <color theme="10"/>
      <name val="Calibri"/>
      <family val="2"/>
      <scheme val="minor"/>
    </font>
    <font>
      <b/>
      <sz val="16"/>
      <color rgb="FF72246C"/>
      <name val="Arial"/>
      <family val="2"/>
    </font>
    <font>
      <sz val="11"/>
      <color theme="1"/>
      <name val="Arial"/>
      <family val="2"/>
    </font>
    <font>
      <b/>
      <sz val="16"/>
      <color rgb="FFFF0000"/>
      <name val="Arial"/>
      <family val="2"/>
    </font>
    <font>
      <b/>
      <sz val="11"/>
      <color rgb="FFFF0000"/>
      <name val="Arial"/>
      <family val="2"/>
    </font>
    <font>
      <i/>
      <sz val="11"/>
      <color rgb="FFFF0000"/>
      <name val="Arial"/>
      <family val="2"/>
    </font>
    <font>
      <sz val="14"/>
      <color theme="1"/>
      <name val="Arial"/>
      <family val="2"/>
    </font>
    <font>
      <i/>
      <sz val="14"/>
      <color theme="1"/>
      <name val="Arial"/>
      <family val="2"/>
    </font>
    <font>
      <b/>
      <sz val="14"/>
      <color rgb="FF72246C"/>
      <name val="Arial"/>
      <family val="2"/>
    </font>
    <font>
      <b/>
      <sz val="14"/>
      <color theme="1"/>
      <name val="Arial"/>
      <family val="2"/>
    </font>
    <font>
      <i/>
      <sz val="14"/>
      <color rgb="FF72246C"/>
      <name val="Arial"/>
      <family val="2"/>
    </font>
    <font>
      <sz val="14"/>
      <name val="Arial"/>
      <family val="2"/>
    </font>
    <font>
      <b/>
      <sz val="36"/>
      <color rgb="FF72246C"/>
      <name val="Arial"/>
      <family val="2"/>
    </font>
    <font>
      <sz val="16"/>
      <color theme="1"/>
      <name val="Arial"/>
      <family val="2"/>
    </font>
    <font>
      <u/>
      <sz val="16"/>
      <color theme="10"/>
      <name val="Arial"/>
      <family val="2"/>
    </font>
    <font>
      <u/>
      <sz val="11"/>
      <color theme="10"/>
      <name val="Arial"/>
      <family val="2"/>
    </font>
    <font>
      <b/>
      <i/>
      <sz val="16"/>
      <color theme="1"/>
      <name val="Arial"/>
      <family val="2"/>
    </font>
    <font>
      <i/>
      <sz val="16"/>
      <color theme="1"/>
      <name val="Arial"/>
      <family val="2"/>
    </font>
    <font>
      <b/>
      <i/>
      <sz val="14"/>
      <name val="Arial"/>
      <family val="2"/>
    </font>
    <font>
      <b/>
      <i/>
      <sz val="11"/>
      <color theme="1"/>
      <name val="Arial"/>
      <family val="2"/>
    </font>
    <font>
      <b/>
      <sz val="16"/>
      <color rgb="FFDC6B2F"/>
      <name val="Arial"/>
      <family val="2"/>
    </font>
    <font>
      <b/>
      <i/>
      <sz val="16"/>
      <color rgb="FF72246C"/>
      <name val="Arial"/>
      <family val="2"/>
    </font>
    <font>
      <sz val="14"/>
      <color indexed="8"/>
      <name val="Arial"/>
      <family val="2"/>
    </font>
    <font>
      <sz val="11"/>
      <color indexed="8"/>
      <name val="Arial"/>
      <family val="2"/>
    </font>
    <font>
      <sz val="11"/>
      <color rgb="FFFF0000"/>
      <name val="Arial"/>
      <family val="2"/>
    </font>
    <font>
      <sz val="11"/>
      <name val="Arial"/>
      <family val="2"/>
    </font>
    <font>
      <i/>
      <sz val="9"/>
      <name val="Arial"/>
      <family val="2"/>
    </font>
    <font>
      <i/>
      <sz val="11"/>
      <name val="Arial"/>
      <family val="2"/>
    </font>
    <font>
      <b/>
      <sz val="11"/>
      <color indexed="8"/>
      <name val="Arial"/>
      <family val="2"/>
    </font>
    <font>
      <i/>
      <sz val="9"/>
      <color theme="1"/>
      <name val="Arial"/>
      <family val="2"/>
    </font>
    <font>
      <sz val="10"/>
      <color theme="1"/>
      <name val="Arial"/>
      <family val="2"/>
    </font>
    <font>
      <sz val="9"/>
      <color theme="1"/>
      <name val="Arial"/>
      <family val="2"/>
    </font>
    <font>
      <b/>
      <sz val="11"/>
      <color theme="1"/>
      <name val="Arial"/>
      <family val="2"/>
    </font>
    <font>
      <b/>
      <i/>
      <sz val="10"/>
      <name val="Arial"/>
      <family val="2"/>
    </font>
    <font>
      <i/>
      <sz val="10"/>
      <color theme="1"/>
      <name val="Arial"/>
      <family val="2"/>
    </font>
    <font>
      <i/>
      <sz val="10"/>
      <color rgb="FFFF0000"/>
      <name val="Arial"/>
      <family val="2"/>
    </font>
    <font>
      <b/>
      <sz val="9"/>
      <color theme="1"/>
      <name val="Arial"/>
      <family val="2"/>
    </font>
    <font>
      <sz val="9"/>
      <name val="Arial"/>
      <family val="2"/>
    </font>
    <font>
      <sz val="12"/>
      <color theme="1"/>
      <name val="Arial"/>
      <family val="2"/>
    </font>
    <font>
      <b/>
      <sz val="12"/>
      <color theme="1"/>
      <name val="Arial"/>
      <family val="2"/>
    </font>
    <font>
      <u/>
      <sz val="12"/>
      <color theme="10"/>
      <name val="Arial"/>
      <family val="2"/>
    </font>
    <font>
      <b/>
      <i/>
      <sz val="12"/>
      <color theme="1"/>
      <name val="Arial"/>
      <family val="2"/>
    </font>
    <font>
      <i/>
      <sz val="12"/>
      <color theme="1"/>
      <name val="Arial"/>
      <family val="2"/>
    </font>
    <font>
      <b/>
      <sz val="14"/>
      <color rgb="FFFF0000"/>
      <name val="Arial"/>
      <family val="2"/>
    </font>
    <font>
      <u/>
      <sz val="11"/>
      <color theme="1"/>
      <name val="Arial"/>
      <family val="2"/>
    </font>
    <font>
      <i/>
      <sz val="11"/>
      <color theme="1"/>
      <name val="Arial"/>
      <family val="2"/>
    </font>
    <font>
      <b/>
      <u/>
      <sz val="11"/>
      <color theme="1"/>
      <name val="Arial"/>
      <family val="2"/>
    </font>
    <font>
      <b/>
      <strike/>
      <sz val="11"/>
      <color indexed="8"/>
      <name val="Arial"/>
      <family val="2"/>
    </font>
    <font>
      <b/>
      <sz val="12"/>
      <color rgb="FF72246C"/>
      <name val="Arial"/>
      <family val="2"/>
    </font>
    <font>
      <b/>
      <sz val="11"/>
      <name val="Arial"/>
      <family val="2"/>
    </font>
    <font>
      <i/>
      <sz val="11"/>
      <color indexed="8"/>
      <name val="Arial"/>
      <family val="2"/>
    </font>
    <font>
      <b/>
      <i/>
      <sz val="11"/>
      <color rgb="FFFF0000"/>
      <name val="Arial"/>
      <family val="2"/>
    </font>
    <font>
      <b/>
      <sz val="9"/>
      <name val="Arial"/>
      <family val="2"/>
    </font>
    <font>
      <sz val="9"/>
      <color rgb="FFFF0000"/>
      <name val="Arial"/>
      <family val="2"/>
    </font>
    <font>
      <b/>
      <sz val="16"/>
      <color theme="1"/>
      <name val="Arial"/>
      <family val="2"/>
    </font>
    <font>
      <b/>
      <i/>
      <u/>
      <sz val="16"/>
      <color rgb="FF72246C"/>
      <name val="Arial"/>
      <family val="2"/>
    </font>
    <font>
      <b/>
      <i/>
      <sz val="14"/>
      <color rgb="FF72246C"/>
      <name val="Arial"/>
      <family val="2"/>
    </font>
    <font>
      <b/>
      <i/>
      <sz val="11"/>
      <color rgb="FF72246C"/>
      <name val="Arial"/>
      <family val="2"/>
    </font>
    <font>
      <sz val="12"/>
      <name val="Arial"/>
      <family val="2"/>
    </font>
    <font>
      <b/>
      <sz val="12"/>
      <name val="Arial"/>
      <family val="2"/>
    </font>
    <font>
      <u/>
      <sz val="12"/>
      <color theme="1"/>
      <name val="Arial"/>
      <family val="2"/>
    </font>
    <font>
      <sz val="12"/>
      <color rgb="FFFF0000"/>
      <name val="Arial"/>
      <family val="2"/>
    </font>
    <font>
      <i/>
      <sz val="11"/>
      <color rgb="FFDC6B2F"/>
      <name val="Arial"/>
      <family val="2"/>
    </font>
    <font>
      <sz val="11"/>
      <color rgb="FFDC6B2F"/>
      <name val="Arial"/>
      <family val="2"/>
    </font>
    <font>
      <b/>
      <sz val="11"/>
      <color rgb="FFDC6B2F"/>
      <name val="Arial"/>
      <family val="2"/>
    </font>
    <font>
      <sz val="11"/>
      <color theme="1"/>
      <name val="Wingdings"/>
      <charset val="2"/>
    </font>
    <font>
      <b/>
      <sz val="12"/>
      <color indexed="8"/>
      <name val="Arial"/>
      <family val="2"/>
    </font>
    <font>
      <b/>
      <i/>
      <sz val="10"/>
      <color theme="1"/>
      <name val="Arial"/>
      <family val="2"/>
    </font>
    <font>
      <b/>
      <i/>
      <sz val="11"/>
      <color rgb="FFDC6B2F"/>
      <name val="Arial"/>
      <family val="2"/>
    </font>
    <font>
      <b/>
      <sz val="12"/>
      <color rgb="FFDC6B2F"/>
      <name val="Arial"/>
      <family val="2"/>
    </font>
    <font>
      <b/>
      <u/>
      <sz val="16"/>
      <color theme="10"/>
      <name val="Calibri"/>
      <family val="2"/>
      <scheme val="minor"/>
    </font>
    <font>
      <sz val="14"/>
      <color rgb="FFFF0000"/>
      <name val="Arial"/>
      <family val="2"/>
    </font>
    <font>
      <b/>
      <sz val="18"/>
      <color rgb="FFFF0000"/>
      <name val="Arial"/>
      <family val="2"/>
    </font>
    <font>
      <sz val="22"/>
      <color rgb="FFFF0000"/>
      <name val="Arial"/>
      <family val="2"/>
    </font>
    <font>
      <b/>
      <sz val="22"/>
      <color rgb="FFFF0000"/>
      <name val="Arial"/>
      <family val="2"/>
    </font>
    <font>
      <b/>
      <sz val="12"/>
      <color rgb="FFFF0000"/>
      <name val="Arial"/>
      <family val="2"/>
    </font>
    <font>
      <b/>
      <u/>
      <sz val="11"/>
      <color theme="10"/>
      <name val="Arial"/>
      <family val="2"/>
    </font>
    <font>
      <sz val="16"/>
      <name val="Arial"/>
      <family val="2"/>
    </font>
    <font>
      <b/>
      <i/>
      <u/>
      <sz val="12"/>
      <color rgb="FF72246C"/>
      <name val="Arial"/>
      <family val="2"/>
    </font>
    <font>
      <sz val="12"/>
      <color indexed="8"/>
      <name val="Arial"/>
      <family val="2"/>
    </font>
    <font>
      <sz val="12"/>
      <color rgb="FFDC6B2F"/>
      <name val="Arial"/>
      <family val="2"/>
    </font>
    <font>
      <b/>
      <sz val="24"/>
      <color rgb="FFFF0000"/>
      <name val="Arial"/>
      <family val="2"/>
    </font>
  </fonts>
  <fills count="14">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rgb="FF41B6E6"/>
        <bgColor indexed="64"/>
      </patternFill>
    </fill>
    <fill>
      <patternFill patternType="solid">
        <fgColor theme="0"/>
        <bgColor indexed="64"/>
      </patternFill>
    </fill>
    <fill>
      <patternFill patternType="solid">
        <fgColor rgb="FF48A23F"/>
        <bgColor indexed="64"/>
      </patternFill>
    </fill>
    <fill>
      <patternFill patternType="solid">
        <fgColor rgb="FF00B0F0"/>
        <bgColor indexed="64"/>
      </patternFill>
    </fill>
    <fill>
      <patternFill patternType="solid">
        <fgColor rgb="FF97999B"/>
        <bgColor indexed="64"/>
      </patternFill>
    </fill>
    <fill>
      <patternFill patternType="solid">
        <fgColor rgb="FF00857D"/>
        <bgColor indexed="64"/>
      </patternFill>
    </fill>
    <fill>
      <patternFill patternType="solid">
        <fgColor rgb="FFF0B323"/>
        <bgColor indexed="64"/>
      </patternFill>
    </fill>
    <fill>
      <patternFill patternType="solid">
        <fgColor theme="0" tint="-0.34998626667073579"/>
        <bgColor indexed="64"/>
      </patternFill>
    </fill>
  </fills>
  <borders count="49">
    <border>
      <left/>
      <right/>
      <top/>
      <bottom/>
      <diagonal/>
    </border>
    <border>
      <left style="medium">
        <color indexed="64"/>
      </left>
      <right/>
      <top style="medium">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uble">
        <color indexed="64"/>
      </top>
      <bottom/>
      <diagonal/>
    </border>
    <border>
      <left/>
      <right style="medium">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xf numFmtId="9" fontId="1" fillId="0" borderId="0" applyFont="0" applyFill="0" applyBorder="0" applyAlignment="0" applyProtection="0"/>
    <xf numFmtId="0" fontId="3" fillId="0" borderId="0"/>
    <xf numFmtId="9" fontId="3" fillId="0" borderId="0" applyFont="0" applyFill="0" applyBorder="0" applyAlignment="0" applyProtection="0"/>
    <xf numFmtId="43" fontId="1" fillId="0" borderId="0" applyFon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cellStyleXfs>
  <cellXfs count="709">
    <xf numFmtId="0" fontId="0" fillId="0" borderId="0" xfId="0"/>
    <xf numFmtId="0" fontId="2" fillId="0" borderId="0" xfId="0" applyFont="1"/>
    <xf numFmtId="0" fontId="2" fillId="0" borderId="0" xfId="0" applyFont="1" applyFill="1"/>
    <xf numFmtId="0" fontId="5" fillId="0" borderId="0" xfId="0" applyFont="1"/>
    <xf numFmtId="0" fontId="6" fillId="0" borderId="0" xfId="0" applyFont="1"/>
    <xf numFmtId="0" fontId="8" fillId="0" borderId="0" xfId="0" applyFont="1"/>
    <xf numFmtId="0" fontId="9" fillId="0" borderId="0" xfId="0" applyFont="1"/>
    <xf numFmtId="0" fontId="10" fillId="0" borderId="0" xfId="0" applyFont="1"/>
    <xf numFmtId="0" fontId="12" fillId="0" borderId="0" xfId="0" applyFont="1" applyFill="1"/>
    <xf numFmtId="0" fontId="10" fillId="0" borderId="0" xfId="0" applyFont="1" applyFill="1"/>
    <xf numFmtId="0" fontId="5" fillId="0" borderId="0" xfId="0" applyFont="1" applyFill="1"/>
    <xf numFmtId="0" fontId="12" fillId="0" borderId="0" xfId="0" applyFont="1"/>
    <xf numFmtId="0" fontId="12" fillId="0" borderId="0" xfId="0" applyFont="1" applyAlignment="1">
      <alignment vertical="center"/>
    </xf>
    <xf numFmtId="0" fontId="13" fillId="0" borderId="0" xfId="0" applyFont="1"/>
    <xf numFmtId="0" fontId="11" fillId="0" borderId="0" xfId="0" applyFont="1"/>
    <xf numFmtId="0" fontId="14" fillId="0" borderId="0" xfId="0" applyFont="1"/>
    <xf numFmtId="0" fontId="15" fillId="0" borderId="0" xfId="0" applyFont="1" applyAlignment="1">
      <alignment horizontal="left" wrapText="1"/>
    </xf>
    <xf numFmtId="0" fontId="16" fillId="0" borderId="0" xfId="0" applyFont="1" applyAlignment="1">
      <alignment horizontal="center" vertical="center"/>
    </xf>
    <xf numFmtId="0" fontId="6" fillId="0" borderId="0" xfId="0" applyFont="1" applyFill="1"/>
    <xf numFmtId="0" fontId="18" fillId="0" borderId="0" xfId="5" applyFont="1" applyFill="1" applyAlignment="1">
      <alignment horizontal="left" vertical="center"/>
    </xf>
    <xf numFmtId="0" fontId="18" fillId="0" borderId="0" xfId="5" applyFont="1" applyFill="1" applyAlignment="1">
      <alignment horizontal="center"/>
    </xf>
    <xf numFmtId="0" fontId="22" fillId="0" borderId="0" xfId="0" quotePrefix="1" applyFont="1" applyAlignment="1">
      <alignment horizontal="left"/>
    </xf>
    <xf numFmtId="0" fontId="23" fillId="0" borderId="0" xfId="0" applyFont="1"/>
    <xf numFmtId="0" fontId="24" fillId="0" borderId="0" xfId="0" quotePrefix="1" applyFont="1" applyAlignment="1">
      <alignment horizontal="left"/>
    </xf>
    <xf numFmtId="0" fontId="7" fillId="0" borderId="0" xfId="0" applyFont="1" applyFill="1"/>
    <xf numFmtId="0" fontId="28" fillId="0" borderId="0" xfId="2" applyFont="1"/>
    <xf numFmtId="0" fontId="27" fillId="0" borderId="0" xfId="2" applyFont="1"/>
    <xf numFmtId="0" fontId="27" fillId="0" borderId="0" xfId="2" applyFont="1" applyBorder="1"/>
    <xf numFmtId="0" fontId="30" fillId="0" borderId="0" xfId="2" applyFont="1" applyBorder="1" applyAlignment="1">
      <alignment horizontal="left" vertical="top" wrapText="1"/>
    </xf>
    <xf numFmtId="0" fontId="31" fillId="0" borderId="6" xfId="2" applyFont="1" applyBorder="1" applyAlignment="1">
      <alignment horizontal="left" wrapText="1"/>
    </xf>
    <xf numFmtId="0" fontId="9" fillId="0" borderId="0" xfId="2" applyFont="1" applyBorder="1" applyAlignment="1">
      <alignment horizontal="left" wrapText="1"/>
    </xf>
    <xf numFmtId="0" fontId="28" fillId="0" borderId="7" xfId="2" applyFont="1" applyFill="1" applyBorder="1"/>
    <xf numFmtId="0" fontId="9" fillId="0" borderId="0" xfId="2" applyFont="1" applyFill="1"/>
    <xf numFmtId="0" fontId="28" fillId="0" borderId="0" xfId="2" applyFont="1" applyFill="1"/>
    <xf numFmtId="0" fontId="27" fillId="0" borderId="0" xfId="2" applyFont="1" applyFill="1"/>
    <xf numFmtId="0" fontId="27" fillId="0" borderId="0" xfId="2" applyFont="1" applyFill="1" applyBorder="1"/>
    <xf numFmtId="0" fontId="33" fillId="0"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Fill="1" applyBorder="1" applyAlignment="1">
      <alignment horizontal="left" vertical="top" wrapText="1"/>
    </xf>
    <xf numFmtId="0" fontId="6" fillId="0" borderId="8" xfId="0" applyFont="1" applyBorder="1"/>
    <xf numFmtId="0" fontId="6" fillId="0" borderId="9" xfId="0" applyFont="1" applyBorder="1"/>
    <xf numFmtId="0" fontId="6" fillId="0" borderId="10" xfId="0" applyFont="1" applyBorder="1"/>
    <xf numFmtId="0" fontId="6" fillId="0" borderId="0" xfId="0" applyFont="1" applyBorder="1"/>
    <xf numFmtId="0" fontId="6" fillId="0" borderId="3" xfId="0" applyFont="1" applyBorder="1"/>
    <xf numFmtId="0" fontId="6" fillId="0" borderId="4" xfId="0" applyFont="1" applyBorder="1"/>
    <xf numFmtId="0" fontId="6" fillId="0" borderId="6" xfId="0" applyFont="1" applyFill="1" applyBorder="1"/>
    <xf numFmtId="0" fontId="6" fillId="0" borderId="0" xfId="0" applyFont="1" applyFill="1" applyBorder="1"/>
    <xf numFmtId="0" fontId="6" fillId="0" borderId="7" xfId="0" applyFont="1" applyFill="1" applyBorder="1"/>
    <xf numFmtId="0" fontId="35" fillId="0" borderId="0" xfId="0" applyFont="1"/>
    <xf numFmtId="164" fontId="6" fillId="0" borderId="0" xfId="4" applyNumberFormat="1" applyFont="1" applyFill="1" applyBorder="1"/>
    <xf numFmtId="0" fontId="36" fillId="0" borderId="6" xfId="0" applyFont="1" applyFill="1" applyBorder="1"/>
    <xf numFmtId="0" fontId="35" fillId="0" borderId="0" xfId="0" applyFont="1" applyFill="1" applyBorder="1" applyAlignment="1">
      <alignment horizontal="center"/>
    </xf>
    <xf numFmtId="0" fontId="37" fillId="0" borderId="0" xfId="0" applyFont="1" applyFill="1" applyBorder="1" applyAlignment="1">
      <alignment wrapText="1"/>
    </xf>
    <xf numFmtId="0" fontId="6" fillId="0" borderId="6" xfId="0" applyFont="1" applyBorder="1"/>
    <xf numFmtId="0" fontId="6" fillId="0" borderId="0" xfId="0" applyFont="1" applyFill="1" applyBorder="1" applyAlignment="1">
      <alignment horizontal="center"/>
    </xf>
    <xf numFmtId="0" fontId="35" fillId="0" borderId="0" xfId="0" applyFont="1" applyFill="1"/>
    <xf numFmtId="0" fontId="36" fillId="0" borderId="6" xfId="0" applyFont="1" applyBorder="1"/>
    <xf numFmtId="0" fontId="35" fillId="0" borderId="0" xfId="0" applyFont="1" applyBorder="1"/>
    <xf numFmtId="0" fontId="6" fillId="0" borderId="6" xfId="0" applyFont="1" applyFill="1" applyBorder="1" applyAlignment="1">
      <alignment wrapText="1"/>
    </xf>
    <xf numFmtId="164" fontId="6" fillId="0" borderId="0" xfId="0" applyNumberFormat="1" applyFont="1" applyBorder="1"/>
    <xf numFmtId="0" fontId="38" fillId="0" borderId="0" xfId="0" applyFont="1"/>
    <xf numFmtId="0" fontId="39" fillId="0" borderId="0" xfId="0" applyFont="1" applyBorder="1" applyAlignment="1">
      <alignment wrapText="1"/>
    </xf>
    <xf numFmtId="0" fontId="36" fillId="0" borderId="0" xfId="0" applyFont="1" applyBorder="1"/>
    <xf numFmtId="0" fontId="6" fillId="0" borderId="8" xfId="0" applyFont="1" applyFill="1" applyBorder="1"/>
    <xf numFmtId="164" fontId="6" fillId="0" borderId="10" xfId="0" applyNumberFormat="1" applyFont="1" applyBorder="1"/>
    <xf numFmtId="0" fontId="41" fillId="0" borderId="0" xfId="2" applyFont="1" applyBorder="1" applyAlignment="1">
      <alignment wrapText="1"/>
    </xf>
    <xf numFmtId="0" fontId="38" fillId="0" borderId="6" xfId="0" applyFont="1" applyFill="1" applyBorder="1" applyAlignment="1">
      <alignment horizontal="left" vertical="top" wrapText="1"/>
    </xf>
    <xf numFmtId="0" fontId="38" fillId="0" borderId="0" xfId="0" applyFont="1" applyFill="1" applyBorder="1" applyAlignment="1">
      <alignment horizontal="left" vertical="top" wrapText="1"/>
    </xf>
    <xf numFmtId="0" fontId="17" fillId="0" borderId="0" xfId="0" applyFont="1" applyFill="1" applyAlignment="1">
      <alignment wrapText="1"/>
    </xf>
    <xf numFmtId="0" fontId="17" fillId="0" borderId="0" xfId="0" applyFont="1" applyFill="1" applyAlignment="1"/>
    <xf numFmtId="0" fontId="18" fillId="0" borderId="0" xfId="5" applyFont="1" applyFill="1" applyAlignment="1"/>
    <xf numFmtId="0" fontId="6" fillId="0" borderId="0" xfId="0" applyFont="1" applyFill="1" applyAlignment="1"/>
    <xf numFmtId="0" fontId="37" fillId="0" borderId="0" xfId="0" applyFont="1" applyFill="1" applyBorder="1" applyAlignment="1"/>
    <xf numFmtId="0" fontId="6" fillId="0" borderId="0" xfId="0" applyFont="1" applyAlignment="1">
      <alignment wrapText="1"/>
    </xf>
    <xf numFmtId="0" fontId="47" fillId="0" borderId="0" xfId="0" applyFont="1"/>
    <xf numFmtId="0" fontId="26" fillId="0" borderId="0" xfId="2" applyFont="1" applyFill="1"/>
    <xf numFmtId="0" fontId="36" fillId="0" borderId="5" xfId="0" applyFont="1" applyBorder="1"/>
    <xf numFmtId="0" fontId="48" fillId="0" borderId="3" xfId="0" applyFont="1" applyBorder="1"/>
    <xf numFmtId="43" fontId="6" fillId="0" borderId="0" xfId="4" applyFont="1" applyBorder="1"/>
    <xf numFmtId="0" fontId="6" fillId="0" borderId="7" xfId="0" applyFont="1" applyBorder="1"/>
    <xf numFmtId="43" fontId="6" fillId="3" borderId="2" xfId="4" applyFont="1" applyFill="1" applyBorder="1"/>
    <xf numFmtId="0" fontId="49" fillId="0" borderId="0" xfId="0" applyFont="1" applyBorder="1"/>
    <xf numFmtId="43" fontId="6" fillId="0" borderId="9" xfId="4" applyFont="1" applyFill="1" applyBorder="1"/>
    <xf numFmtId="0" fontId="49" fillId="0" borderId="9" xfId="0" applyFont="1" applyFill="1" applyBorder="1"/>
    <xf numFmtId="0" fontId="6" fillId="0" borderId="9" xfId="0" applyFont="1" applyFill="1" applyBorder="1"/>
    <xf numFmtId="0" fontId="6" fillId="0" borderId="10" xfId="0" applyFont="1" applyFill="1" applyBorder="1"/>
    <xf numFmtId="0" fontId="6" fillId="0" borderId="0" xfId="0" applyFont="1" applyAlignment="1">
      <alignment horizontal="center" vertical="top" wrapText="1"/>
    </xf>
    <xf numFmtId="43" fontId="6" fillId="0" borderId="0" xfId="4" applyFont="1" applyFill="1" applyBorder="1"/>
    <xf numFmtId="43" fontId="6" fillId="0" borderId="3" xfId="4" applyFont="1" applyFill="1" applyBorder="1"/>
    <xf numFmtId="0" fontId="6" fillId="0" borderId="3" xfId="0" applyFont="1" applyFill="1" applyBorder="1"/>
    <xf numFmtId="0" fontId="6" fillId="0" borderId="4" xfId="0" applyFont="1" applyFill="1" applyBorder="1"/>
    <xf numFmtId="43" fontId="6" fillId="0" borderId="9" xfId="4" applyFont="1" applyBorder="1"/>
    <xf numFmtId="43" fontId="6" fillId="0" borderId="0" xfId="4" applyFont="1"/>
    <xf numFmtId="0" fontId="50" fillId="0" borderId="3" xfId="0" applyFont="1" applyBorder="1"/>
    <xf numFmtId="43" fontId="6" fillId="0" borderId="3" xfId="4" applyFont="1" applyBorder="1"/>
    <xf numFmtId="0" fontId="23" fillId="0" borderId="6" xfId="0" applyFont="1" applyBorder="1"/>
    <xf numFmtId="0" fontId="49" fillId="0" borderId="3" xfId="0" applyFont="1" applyBorder="1"/>
    <xf numFmtId="43" fontId="6" fillId="3" borderId="0" xfId="4" applyFont="1" applyFill="1" applyBorder="1"/>
    <xf numFmtId="0" fontId="29" fillId="0" borderId="0" xfId="0" applyFont="1"/>
    <xf numFmtId="0" fontId="10" fillId="2" borderId="0" xfId="0" applyFont="1" applyFill="1" applyBorder="1"/>
    <xf numFmtId="0" fontId="6" fillId="0" borderId="0" xfId="0" applyFont="1" applyBorder="1" applyAlignment="1">
      <alignment wrapText="1"/>
    </xf>
    <xf numFmtId="0" fontId="49" fillId="0" borderId="0" xfId="0" applyFont="1"/>
    <xf numFmtId="0" fontId="43" fillId="0" borderId="5" xfId="0" applyFont="1" applyBorder="1"/>
    <xf numFmtId="0" fontId="49" fillId="0" borderId="0" xfId="0" applyFont="1" applyFill="1" applyAlignment="1">
      <alignment vertical="top" wrapText="1"/>
    </xf>
    <xf numFmtId="0" fontId="6" fillId="0" borderId="6" xfId="0" applyFont="1" applyBorder="1" applyAlignment="1">
      <alignment horizontal="left" vertical="top" wrapText="1"/>
    </xf>
    <xf numFmtId="0" fontId="6" fillId="0" borderId="0" xfId="0" applyFont="1" applyBorder="1" applyAlignment="1">
      <alignment horizontal="left" vertical="top" wrapText="1"/>
    </xf>
    <xf numFmtId="0" fontId="49" fillId="0" borderId="0" xfId="0" applyFont="1" applyFill="1" applyAlignment="1">
      <alignment horizontal="left" vertical="top" wrapText="1"/>
    </xf>
    <xf numFmtId="164" fontId="49" fillId="0" borderId="0" xfId="4" applyNumberFormat="1" applyFont="1" applyBorder="1" applyAlignment="1">
      <alignment horizontal="center" vertical="center" wrapText="1"/>
    </xf>
    <xf numFmtId="164" fontId="36" fillId="3" borderId="0" xfId="4" applyNumberFormat="1" applyFont="1" applyFill="1" applyBorder="1" applyAlignment="1">
      <alignment horizontal="center" vertical="center" wrapText="1"/>
    </xf>
    <xf numFmtId="164" fontId="6" fillId="0" borderId="0" xfId="4" applyNumberFormat="1" applyFont="1" applyBorder="1" applyAlignment="1">
      <alignment horizontal="center" vertical="center"/>
    </xf>
    <xf numFmtId="0" fontId="7" fillId="0" borderId="0" xfId="0" applyFont="1"/>
    <xf numFmtId="14" fontId="6" fillId="0" borderId="0" xfId="0" applyNumberFormat="1" applyFont="1" applyFill="1" applyAlignment="1">
      <alignment vertical="center"/>
    </xf>
    <xf numFmtId="0" fontId="6" fillId="0" borderId="0" xfId="2" applyFont="1"/>
    <xf numFmtId="0" fontId="36" fillId="0" borderId="0" xfId="2" applyFont="1" applyAlignment="1">
      <alignment horizontal="center" vertical="center" wrapText="1"/>
    </xf>
    <xf numFmtId="0" fontId="51" fillId="0" borderId="2" xfId="2" applyFont="1" applyBorder="1" applyAlignment="1"/>
    <xf numFmtId="0" fontId="32" fillId="0" borderId="0" xfId="2" applyFont="1"/>
    <xf numFmtId="41" fontId="27" fillId="0" borderId="0" xfId="2" applyNumberFormat="1" applyFont="1" applyBorder="1"/>
    <xf numFmtId="41" fontId="27" fillId="0" borderId="0" xfId="2" applyNumberFormat="1" applyFont="1" applyFill="1" applyBorder="1"/>
    <xf numFmtId="165" fontId="32" fillId="0" borderId="0" xfId="2" applyNumberFormat="1" applyFont="1"/>
    <xf numFmtId="164" fontId="27" fillId="0" borderId="21" xfId="4" applyNumberFormat="1" applyFont="1" applyFill="1" applyBorder="1"/>
    <xf numFmtId="164" fontId="27" fillId="0" borderId="0" xfId="4" applyNumberFormat="1" applyFont="1" applyBorder="1"/>
    <xf numFmtId="164" fontId="27" fillId="0" borderId="0" xfId="4" applyNumberFormat="1" applyFont="1" applyFill="1" applyBorder="1"/>
    <xf numFmtId="164" fontId="27" fillId="0" borderId="0" xfId="4" applyNumberFormat="1" applyFont="1"/>
    <xf numFmtId="0" fontId="42" fillId="0" borderId="0" xfId="0" applyFont="1" applyBorder="1" applyAlignment="1">
      <alignment vertical="top" wrapText="1"/>
    </xf>
    <xf numFmtId="0" fontId="52" fillId="0" borderId="0" xfId="0" applyFont="1"/>
    <xf numFmtId="0" fontId="6" fillId="0" borderId="0" xfId="0" applyFont="1" applyAlignment="1">
      <alignment horizontal="left" vertical="top" wrapText="1"/>
    </xf>
    <xf numFmtId="0" fontId="6" fillId="0" borderId="0" xfId="0" applyFont="1" applyAlignment="1">
      <alignment horizontal="left" wrapText="1"/>
    </xf>
    <xf numFmtId="0" fontId="6" fillId="0" borderId="0" xfId="0" applyFont="1" applyAlignment="1">
      <alignment horizontal="left"/>
    </xf>
    <xf numFmtId="0" fontId="36" fillId="0" borderId="0" xfId="0" applyFont="1" applyBorder="1" applyAlignment="1">
      <alignment wrapText="1"/>
    </xf>
    <xf numFmtId="0" fontId="29" fillId="0" borderId="0" xfId="0" applyFont="1" applyFill="1"/>
    <xf numFmtId="0" fontId="29" fillId="0" borderId="0" xfId="0" applyFont="1" applyAlignment="1">
      <alignment horizontal="left"/>
    </xf>
    <xf numFmtId="0" fontId="6" fillId="0" borderId="0" xfId="0" applyFont="1" applyBorder="1" applyAlignment="1">
      <alignment horizontal="left" wrapText="1"/>
    </xf>
    <xf numFmtId="14" fontId="27" fillId="0" borderId="0" xfId="2" applyNumberFormat="1" applyFont="1" applyFill="1" applyBorder="1"/>
    <xf numFmtId="9" fontId="27" fillId="0" borderId="0" xfId="1" applyFont="1" applyFill="1" applyBorder="1"/>
    <xf numFmtId="0" fontId="6" fillId="0" borderId="0" xfId="0" applyFont="1" applyFill="1" applyBorder="1" applyAlignment="1">
      <alignment wrapText="1"/>
    </xf>
    <xf numFmtId="0" fontId="53" fillId="0" borderId="0" xfId="2" applyFont="1" applyFill="1" applyAlignment="1">
      <alignment wrapText="1"/>
    </xf>
    <xf numFmtId="14" fontId="27" fillId="4" borderId="0" xfId="2" applyNumberFormat="1" applyFont="1" applyFill="1"/>
    <xf numFmtId="0" fontId="6" fillId="0" borderId="0" xfId="0" applyFont="1" applyFill="1" applyBorder="1" applyAlignment="1"/>
    <xf numFmtId="0" fontId="28" fillId="0" borderId="0" xfId="0" applyFont="1" applyFill="1" applyBorder="1" applyAlignment="1"/>
    <xf numFmtId="14" fontId="32" fillId="0" borderId="0" xfId="2" applyNumberFormat="1" applyFont="1" applyFill="1" applyBorder="1"/>
    <xf numFmtId="14" fontId="54" fillId="0" borderId="0" xfId="2" applyNumberFormat="1" applyFont="1" applyFill="1" applyBorder="1"/>
    <xf numFmtId="9" fontId="27" fillId="0" borderId="0" xfId="1" applyFont="1" applyFill="1" applyBorder="1" applyAlignment="1">
      <alignment horizontal="center"/>
    </xf>
    <xf numFmtId="164" fontId="6" fillId="0" borderId="0" xfId="0" applyNumberFormat="1" applyFont="1" applyFill="1" applyBorder="1"/>
    <xf numFmtId="0" fontId="55" fillId="0" borderId="0" xfId="2" applyFont="1" applyFill="1" applyBorder="1"/>
    <xf numFmtId="43" fontId="6" fillId="0" borderId="0" xfId="0" applyNumberFormat="1" applyFont="1" applyFill="1" applyBorder="1"/>
    <xf numFmtId="0" fontId="36" fillId="0" borderId="0" xfId="0" applyFont="1" applyFill="1" applyBorder="1" applyAlignment="1">
      <alignment wrapText="1"/>
    </xf>
    <xf numFmtId="0" fontId="53" fillId="0" borderId="2" xfId="0" applyFont="1" applyBorder="1" applyAlignment="1">
      <alignment horizontal="center" wrapText="1"/>
    </xf>
    <xf numFmtId="0" fontId="36" fillId="0" borderId="25" xfId="0" applyFont="1" applyBorder="1" applyAlignment="1">
      <alignment horizontal="center" vertical="center" wrapText="1"/>
    </xf>
    <xf numFmtId="0" fontId="36" fillId="0" borderId="26" xfId="0" applyFont="1" applyFill="1" applyBorder="1" applyAlignment="1">
      <alignment horizontal="center" vertical="center" wrapText="1"/>
    </xf>
    <xf numFmtId="0" fontId="36" fillId="0" borderId="18"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2" xfId="0" quotePrefix="1"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6" fillId="0" borderId="0" xfId="0" applyFont="1" applyFill="1" applyAlignment="1">
      <alignment wrapText="1"/>
    </xf>
    <xf numFmtId="0" fontId="36" fillId="0" borderId="0" xfId="0" applyFont="1" applyFill="1" applyBorder="1" applyAlignment="1">
      <alignment horizontal="center" vertical="center" wrapText="1"/>
    </xf>
    <xf numFmtId="0" fontId="6" fillId="0" borderId="0" xfId="0" applyFont="1" applyFill="1" applyAlignment="1">
      <alignment vertical="top"/>
    </xf>
    <xf numFmtId="0" fontId="6" fillId="0" borderId="0" xfId="0" applyFont="1" applyBorder="1" applyAlignment="1">
      <alignment vertical="top" wrapText="1"/>
    </xf>
    <xf numFmtId="0" fontId="6" fillId="0" borderId="21" xfId="0" applyFont="1" applyBorder="1" applyAlignment="1">
      <alignment vertical="top" wrapText="1"/>
    </xf>
    <xf numFmtId="0" fontId="6" fillId="0" borderId="20" xfId="0" applyFont="1" applyBorder="1"/>
    <xf numFmtId="0" fontId="28" fillId="0" borderId="0" xfId="0" applyFont="1" applyBorder="1" applyAlignment="1">
      <alignment wrapText="1"/>
    </xf>
    <xf numFmtId="0" fontId="8" fillId="0" borderId="20" xfId="0" applyFont="1" applyFill="1" applyBorder="1" applyAlignment="1">
      <alignment wrapText="1"/>
    </xf>
    <xf numFmtId="0" fontId="8" fillId="0" borderId="0" xfId="0" applyFont="1" applyFill="1" applyBorder="1" applyAlignment="1">
      <alignment wrapText="1"/>
    </xf>
    <xf numFmtId="0" fontId="6" fillId="0" borderId="21" xfId="0" applyFont="1" applyBorder="1"/>
    <xf numFmtId="164" fontId="6" fillId="0" borderId="0" xfId="4" applyNumberFormat="1" applyFont="1" applyFill="1" applyBorder="1" applyAlignment="1">
      <alignment wrapText="1"/>
    </xf>
    <xf numFmtId="9" fontId="6" fillId="0" borderId="0" xfId="1" applyFont="1" applyBorder="1" applyAlignment="1">
      <alignment horizontal="right" wrapText="1"/>
    </xf>
    <xf numFmtId="9" fontId="6" fillId="0" borderId="0" xfId="1" applyNumberFormat="1" applyFont="1" applyBorder="1" applyAlignment="1">
      <alignment horizontal="right" wrapText="1"/>
    </xf>
    <xf numFmtId="167" fontId="6" fillId="0" borderId="21" xfId="4" applyNumberFormat="1" applyFont="1" applyFill="1" applyBorder="1"/>
    <xf numFmtId="41" fontId="29" fillId="0" borderId="0" xfId="4" applyNumberFormat="1" applyFont="1" applyFill="1" applyBorder="1" applyAlignment="1">
      <alignment horizontal="center" wrapText="1"/>
    </xf>
    <xf numFmtId="41" fontId="29" fillId="0" borderId="21" xfId="4" applyNumberFormat="1" applyFont="1" applyFill="1" applyBorder="1" applyAlignment="1">
      <alignment horizontal="center" wrapText="1"/>
    </xf>
    <xf numFmtId="41" fontId="6" fillId="0" borderId="0" xfId="0" applyNumberFormat="1" applyFont="1"/>
    <xf numFmtId="9" fontId="6" fillId="0" borderId="21" xfId="1" applyNumberFormat="1" applyFont="1" applyBorder="1" applyAlignment="1">
      <alignment horizontal="right" wrapText="1"/>
    </xf>
    <xf numFmtId="0" fontId="34" fillId="0" borderId="0" xfId="0" applyFont="1" applyFill="1" applyBorder="1" applyAlignment="1">
      <alignment vertical="top" wrapText="1"/>
    </xf>
    <xf numFmtId="0" fontId="34" fillId="0" borderId="21" xfId="0" applyFont="1" applyFill="1" applyBorder="1" applyAlignment="1">
      <alignment vertical="top" wrapText="1"/>
    </xf>
    <xf numFmtId="0" fontId="6" fillId="0" borderId="21" xfId="0" applyFont="1" applyFill="1" applyBorder="1"/>
    <xf numFmtId="0" fontId="35" fillId="0" borderId="0" xfId="0" applyFont="1" applyBorder="1" applyAlignment="1">
      <alignment horizontal="center"/>
    </xf>
    <xf numFmtId="164" fontId="6" fillId="0" borderId="21" xfId="4" applyNumberFormat="1" applyFont="1" applyFill="1" applyBorder="1"/>
    <xf numFmtId="164" fontId="6" fillId="0" borderId="33" xfId="4" applyNumberFormat="1" applyFont="1" applyFill="1" applyBorder="1"/>
    <xf numFmtId="164" fontId="6" fillId="0" borderId="34" xfId="4" applyNumberFormat="1" applyFont="1" applyFill="1" applyBorder="1"/>
    <xf numFmtId="164" fontId="6" fillId="0" borderId="20" xfId="0" applyNumberFormat="1" applyFont="1" applyBorder="1"/>
    <xf numFmtId="0" fontId="6" fillId="0" borderId="18" xfId="0" applyFont="1" applyBorder="1"/>
    <xf numFmtId="0" fontId="6" fillId="0" borderId="2" xfId="0" applyFont="1" applyBorder="1"/>
    <xf numFmtId="0" fontId="6" fillId="0" borderId="19" xfId="0" applyFont="1" applyBorder="1"/>
    <xf numFmtId="0" fontId="6" fillId="0" borderId="2" xfId="0" applyFont="1" applyBorder="1" applyAlignment="1">
      <alignment horizontal="right"/>
    </xf>
    <xf numFmtId="0" fontId="35" fillId="0" borderId="0" xfId="0" applyFont="1" applyFill="1" applyAlignment="1">
      <alignment horizontal="center"/>
    </xf>
    <xf numFmtId="0" fontId="6" fillId="0" borderId="0" xfId="0" applyFont="1" applyFill="1" applyAlignment="1">
      <alignment horizontal="right"/>
    </xf>
    <xf numFmtId="0" fontId="34" fillId="0" borderId="0" xfId="0" applyFont="1" applyFill="1" applyAlignment="1">
      <alignment horizontal="left" vertical="top" wrapText="1"/>
    </xf>
    <xf numFmtId="0" fontId="34" fillId="0" borderId="0" xfId="0" applyFont="1" applyFill="1" applyBorder="1" applyAlignment="1">
      <alignment horizontal="left" vertical="top" wrapText="1"/>
    </xf>
    <xf numFmtId="0" fontId="43" fillId="0" borderId="0" xfId="0" applyFont="1" applyFill="1" applyBorder="1" applyAlignment="1">
      <alignment wrapText="1"/>
    </xf>
    <xf numFmtId="0" fontId="36" fillId="0" borderId="28" xfId="0" applyFont="1" applyBorder="1" applyAlignment="1">
      <alignment wrapText="1"/>
    </xf>
    <xf numFmtId="164" fontId="6" fillId="0" borderId="0" xfId="4" applyNumberFormat="1" applyFont="1" applyFill="1" applyBorder="1" applyAlignment="1">
      <alignment horizontal="right"/>
    </xf>
    <xf numFmtId="0" fontId="36" fillId="0" borderId="23" xfId="0" applyFont="1" applyFill="1" applyBorder="1" applyAlignment="1">
      <alignment horizontal="center" wrapText="1"/>
    </xf>
    <xf numFmtId="164" fontId="6" fillId="0" borderId="7" xfId="4" applyNumberFormat="1" applyFont="1" applyFill="1" applyBorder="1"/>
    <xf numFmtId="0" fontId="57" fillId="0" borderId="0" xfId="0" applyFont="1" applyFill="1" applyAlignment="1">
      <alignment horizontal="center"/>
    </xf>
    <xf numFmtId="0" fontId="28" fillId="0" borderId="0" xfId="0" applyFont="1" applyFill="1" applyAlignment="1">
      <alignment horizontal="right"/>
    </xf>
    <xf numFmtId="164" fontId="34" fillId="0" borderId="0" xfId="4" applyNumberFormat="1" applyFont="1" applyFill="1" applyBorder="1" applyAlignment="1">
      <alignment horizontal="left" vertical="top" wrapText="1"/>
    </xf>
    <xf numFmtId="164" fontId="6" fillId="0" borderId="12" xfId="4" applyNumberFormat="1" applyFont="1" applyFill="1" applyBorder="1" applyAlignment="1">
      <alignment horizontal="right"/>
    </xf>
    <xf numFmtId="0" fontId="6" fillId="0" borderId="0" xfId="0" applyFont="1" applyFill="1" applyBorder="1" applyAlignment="1">
      <alignment horizontal="right"/>
    </xf>
    <xf numFmtId="0" fontId="6" fillId="0" borderId="9" xfId="0" applyFont="1" applyFill="1" applyBorder="1" applyAlignment="1">
      <alignment horizontal="right"/>
    </xf>
    <xf numFmtId="0" fontId="34" fillId="0" borderId="9" xfId="0" applyFont="1" applyFill="1" applyBorder="1" applyAlignment="1">
      <alignment horizontal="left" vertical="top" wrapText="1"/>
    </xf>
    <xf numFmtId="0" fontId="6" fillId="0" borderId="5" xfId="0" applyFont="1" applyFill="1" applyBorder="1"/>
    <xf numFmtId="0" fontId="6" fillId="0" borderId="3" xfId="0" applyFont="1" applyFill="1" applyBorder="1" applyAlignment="1">
      <alignment wrapText="1"/>
    </xf>
    <xf numFmtId="0" fontId="6" fillId="0" borderId="3" xfId="0" applyFont="1" applyFill="1" applyBorder="1" applyAlignment="1">
      <alignment horizontal="right"/>
    </xf>
    <xf numFmtId="164" fontId="6" fillId="0" borderId="3" xfId="4" applyNumberFormat="1" applyFont="1" applyFill="1" applyBorder="1" applyAlignment="1">
      <alignment wrapText="1"/>
    </xf>
    <xf numFmtId="0" fontId="34" fillId="0" borderId="3" xfId="0" applyFont="1" applyFill="1" applyBorder="1" applyAlignment="1">
      <alignment horizontal="left" vertical="top" wrapText="1"/>
    </xf>
    <xf numFmtId="0" fontId="6" fillId="0" borderId="4" xfId="0" applyFont="1" applyFill="1" applyBorder="1" applyAlignment="1">
      <alignment wrapText="1"/>
    </xf>
    <xf numFmtId="0" fontId="6" fillId="0" borderId="0" xfId="0" applyFont="1" applyAlignment="1">
      <alignment horizontal="right"/>
    </xf>
    <xf numFmtId="49" fontId="42" fillId="0" borderId="0" xfId="4" applyNumberFormat="1" applyFont="1" applyFill="1" applyBorder="1" applyAlignment="1">
      <alignment wrapText="1"/>
    </xf>
    <xf numFmtId="164" fontId="6" fillId="0" borderId="0" xfId="0" applyNumberFormat="1" applyFont="1" applyAlignment="1">
      <alignment horizontal="right"/>
    </xf>
    <xf numFmtId="164" fontId="6" fillId="0" borderId="0" xfId="0" applyNumberFormat="1" applyFont="1" applyBorder="1" applyAlignment="1">
      <alignment horizontal="right"/>
    </xf>
    <xf numFmtId="0" fontId="28" fillId="0" borderId="0" xfId="0" applyFont="1"/>
    <xf numFmtId="0" fontId="28" fillId="0" borderId="0" xfId="0" applyFont="1" applyFill="1"/>
    <xf numFmtId="0" fontId="42" fillId="0" borderId="0" xfId="0" applyFont="1"/>
    <xf numFmtId="0" fontId="6" fillId="0" borderId="0" xfId="0" applyFont="1" applyBorder="1" applyAlignment="1"/>
    <xf numFmtId="0" fontId="49" fillId="0" borderId="7" xfId="0" applyFont="1" applyBorder="1" applyAlignment="1">
      <alignment vertical="top" wrapText="1"/>
    </xf>
    <xf numFmtId="0" fontId="49" fillId="0" borderId="0" xfId="0" applyFont="1" applyAlignment="1">
      <alignment vertical="top" wrapText="1"/>
    </xf>
    <xf numFmtId="0" fontId="49" fillId="0" borderId="7" xfId="0" applyFont="1" applyFill="1" applyBorder="1" applyAlignment="1">
      <alignment vertical="top" wrapText="1"/>
    </xf>
    <xf numFmtId="0" fontId="49" fillId="0" borderId="0" xfId="0" applyFont="1" applyAlignment="1">
      <alignment vertical="top"/>
    </xf>
    <xf numFmtId="0" fontId="10" fillId="6" borderId="0" xfId="0" applyFont="1" applyFill="1"/>
    <xf numFmtId="0" fontId="10" fillId="7" borderId="0" xfId="0" applyFont="1" applyFill="1"/>
    <xf numFmtId="0" fontId="10" fillId="8" borderId="0" xfId="0" applyFont="1" applyFill="1"/>
    <xf numFmtId="0" fontId="10" fillId="0" borderId="0" xfId="0" applyFont="1" applyAlignment="1">
      <alignment vertical="center"/>
    </xf>
    <xf numFmtId="0" fontId="12" fillId="10" borderId="1" xfId="0" applyFont="1" applyFill="1" applyBorder="1"/>
    <xf numFmtId="0" fontId="6" fillId="10" borderId="13" xfId="0" applyFont="1" applyFill="1" applyBorder="1"/>
    <xf numFmtId="0" fontId="6" fillId="10" borderId="14" xfId="0" applyFont="1" applyFill="1" applyBorder="1"/>
    <xf numFmtId="0" fontId="12" fillId="10" borderId="13" xfId="0" applyFont="1" applyFill="1" applyBorder="1"/>
    <xf numFmtId="0" fontId="12" fillId="10" borderId="14" xfId="0" applyFont="1" applyFill="1" applyBorder="1"/>
    <xf numFmtId="0" fontId="10" fillId="0" borderId="0" xfId="0" applyFont="1" applyAlignment="1">
      <alignment wrapText="1"/>
    </xf>
    <xf numFmtId="0" fontId="11" fillId="0" borderId="0" xfId="0" applyFont="1" applyAlignment="1">
      <alignment vertical="center" wrapText="1"/>
    </xf>
    <xf numFmtId="165" fontId="32" fillId="0" borderId="0" xfId="2" applyNumberFormat="1" applyFont="1" applyBorder="1"/>
    <xf numFmtId="0" fontId="61" fillId="0" borderId="3" xfId="0" applyFont="1" applyBorder="1"/>
    <xf numFmtId="0" fontId="36" fillId="11" borderId="1" xfId="0" applyFont="1" applyFill="1" applyBorder="1"/>
    <xf numFmtId="0" fontId="6" fillId="11" borderId="14" xfId="0" applyFont="1" applyFill="1" applyBorder="1"/>
    <xf numFmtId="49" fontId="6" fillId="6" borderId="0" xfId="0" applyNumberFormat="1" applyFont="1" applyFill="1" applyAlignment="1">
      <alignment horizontal="left" wrapText="1"/>
    </xf>
    <xf numFmtId="0" fontId="29" fillId="6" borderId="0" xfId="0" applyFont="1" applyFill="1" applyAlignment="1">
      <alignment horizontal="center" vertical="center"/>
    </xf>
    <xf numFmtId="43" fontId="6" fillId="6" borderId="20" xfId="4" applyFont="1" applyFill="1" applyBorder="1"/>
    <xf numFmtId="43" fontId="6" fillId="6" borderId="0" xfId="4" applyFont="1" applyFill="1" applyBorder="1"/>
    <xf numFmtId="0" fontId="6" fillId="6" borderId="0" xfId="0" applyFont="1" applyFill="1" applyBorder="1"/>
    <xf numFmtId="0" fontId="29" fillId="6" borderId="6" xfId="0" applyFont="1" applyFill="1" applyBorder="1"/>
    <xf numFmtId="0" fontId="29" fillId="6" borderId="0" xfId="0" applyFont="1" applyFill="1" applyBorder="1"/>
    <xf numFmtId="0" fontId="42" fillId="0" borderId="6" xfId="0" applyFont="1" applyBorder="1" applyAlignment="1">
      <alignment horizontal="left"/>
    </xf>
    <xf numFmtId="0" fontId="42" fillId="0" borderId="0" xfId="0" applyFont="1" applyBorder="1" applyAlignment="1">
      <alignment horizontal="left" wrapText="1"/>
    </xf>
    <xf numFmtId="0" fontId="42" fillId="0" borderId="0" xfId="0" applyFont="1" applyFill="1" applyBorder="1"/>
    <xf numFmtId="0" fontId="43" fillId="0" borderId="0" xfId="0" applyFont="1" applyFill="1" applyBorder="1" applyAlignment="1">
      <alignment horizontal="center" wrapText="1"/>
    </xf>
    <xf numFmtId="0" fontId="42" fillId="0" borderId="7" xfId="0" applyFont="1" applyBorder="1" applyAlignment="1">
      <alignment horizontal="left" wrapText="1"/>
    </xf>
    <xf numFmtId="0" fontId="62" fillId="0" borderId="0" xfId="0" applyFont="1" applyBorder="1" applyAlignment="1">
      <alignment horizontal="left" wrapText="1"/>
    </xf>
    <xf numFmtId="0" fontId="62" fillId="0" borderId="6" xfId="0" applyFont="1" applyBorder="1" applyAlignment="1"/>
    <xf numFmtId="0" fontId="62" fillId="0" borderId="0" xfId="0" applyFont="1" applyBorder="1" applyAlignment="1">
      <alignment wrapText="1"/>
    </xf>
    <xf numFmtId="0" fontId="65" fillId="0" borderId="7" xfId="0" applyFont="1" applyBorder="1" applyAlignment="1">
      <alignment wrapText="1"/>
    </xf>
    <xf numFmtId="0" fontId="42" fillId="0" borderId="8" xfId="0" applyFont="1" applyBorder="1" applyAlignment="1">
      <alignment wrapText="1"/>
    </xf>
    <xf numFmtId="0" fontId="42" fillId="0" borderId="9" xfId="0" applyFont="1" applyBorder="1" applyAlignment="1">
      <alignment wrapText="1"/>
    </xf>
    <xf numFmtId="0" fontId="42" fillId="0" borderId="10" xfId="0" applyFont="1" applyBorder="1" applyAlignment="1">
      <alignment wrapText="1"/>
    </xf>
    <xf numFmtId="0" fontId="42" fillId="0" borderId="0" xfId="0" applyFont="1" applyBorder="1" applyAlignment="1">
      <alignment wrapText="1"/>
    </xf>
    <xf numFmtId="0" fontId="42" fillId="0" borderId="0" xfId="0" applyFont="1" applyBorder="1"/>
    <xf numFmtId="0" fontId="42" fillId="0" borderId="0" xfId="0" applyFont="1" applyBorder="1" applyAlignment="1">
      <alignment horizontal="center"/>
    </xf>
    <xf numFmtId="0" fontId="40" fillId="8" borderId="30" xfId="0" applyFont="1" applyFill="1" applyBorder="1" applyAlignment="1">
      <alignment horizontal="center" wrapText="1"/>
    </xf>
    <xf numFmtId="0" fontId="66" fillId="0" borderId="7" xfId="0" applyFont="1" applyFill="1" applyBorder="1"/>
    <xf numFmtId="0" fontId="67" fillId="0" borderId="7" xfId="0" applyFont="1" applyFill="1" applyBorder="1"/>
    <xf numFmtId="0" fontId="66" fillId="0" borderId="0" xfId="0" applyFont="1" applyBorder="1"/>
    <xf numFmtId="0" fontId="36" fillId="0" borderId="6" xfId="0" applyFont="1" applyBorder="1" applyAlignment="1">
      <alignment horizontal="left" wrapText="1"/>
    </xf>
    <xf numFmtId="0" fontId="36" fillId="0" borderId="0" xfId="0" applyFont="1" applyBorder="1" applyAlignment="1">
      <alignment horizontal="left" wrapText="1"/>
    </xf>
    <xf numFmtId="0" fontId="29" fillId="0" borderId="0" xfId="2" applyFont="1" applyFill="1" applyAlignment="1">
      <alignment horizontal="left" wrapText="1"/>
    </xf>
    <xf numFmtId="0" fontId="36" fillId="6" borderId="0" xfId="0" applyFont="1" applyFill="1" applyBorder="1" applyAlignment="1">
      <alignment horizontal="center" vertical="center"/>
    </xf>
    <xf numFmtId="14" fontId="27" fillId="0" borderId="0" xfId="2" applyNumberFormat="1" applyFont="1" applyFill="1"/>
    <xf numFmtId="0" fontId="68" fillId="0" borderId="2" xfId="0" quotePrefix="1" applyFont="1" applyBorder="1" applyAlignment="1">
      <alignment horizontal="center" vertical="center" wrapText="1"/>
    </xf>
    <xf numFmtId="41" fontId="29" fillId="0" borderId="0" xfId="4" quotePrefix="1" applyNumberFormat="1" applyFont="1" applyFill="1" applyBorder="1" applyAlignment="1">
      <alignment horizontal="center" wrapText="1"/>
    </xf>
    <xf numFmtId="43" fontId="6" fillId="0" borderId="0" xfId="4" quotePrefix="1" applyFont="1"/>
    <xf numFmtId="0" fontId="15" fillId="0" borderId="0" xfId="0" applyFont="1" applyAlignment="1">
      <alignment horizontal="left" wrapText="1"/>
    </xf>
    <xf numFmtId="0" fontId="6" fillId="0" borderId="0" xfId="0" applyFont="1" applyFill="1" applyBorder="1" applyAlignment="1">
      <alignment horizontal="left" vertical="top" wrapText="1"/>
    </xf>
    <xf numFmtId="0" fontId="6" fillId="0" borderId="0" xfId="0" applyFont="1" applyAlignment="1">
      <alignment horizontal="left" wrapText="1"/>
    </xf>
    <xf numFmtId="43" fontId="36" fillId="3" borderId="0" xfId="4" applyFont="1" applyFill="1" applyBorder="1" applyAlignment="1">
      <alignment horizontal="center"/>
    </xf>
    <xf numFmtId="0" fontId="17" fillId="2" borderId="0" xfId="0" applyFont="1" applyFill="1" applyBorder="1" applyAlignment="1">
      <alignment wrapText="1"/>
    </xf>
    <xf numFmtId="0" fontId="19" fillId="2" borderId="0" xfId="5" applyFont="1" applyFill="1" applyBorder="1" applyAlignment="1"/>
    <xf numFmtId="0" fontId="17" fillId="2" borderId="0" xfId="0" applyFont="1" applyFill="1" applyBorder="1" applyAlignment="1"/>
    <xf numFmtId="0" fontId="17" fillId="2" borderId="7" xfId="0" applyFont="1" applyFill="1" applyBorder="1" applyAlignment="1">
      <alignment wrapText="1"/>
    </xf>
    <xf numFmtId="0" fontId="18" fillId="2" borderId="0" xfId="5" applyFont="1" applyFill="1" applyBorder="1" applyAlignment="1">
      <alignment horizontal="left"/>
    </xf>
    <xf numFmtId="0" fontId="17" fillId="0" borderId="0" xfId="0" applyFont="1" applyFill="1" applyBorder="1" applyAlignment="1">
      <alignment wrapText="1"/>
    </xf>
    <xf numFmtId="0" fontId="25" fillId="0" borderId="0" xfId="0" applyFont="1" applyFill="1"/>
    <xf numFmtId="14" fontId="27" fillId="0" borderId="0" xfId="2" quotePrefix="1" applyNumberFormat="1" applyFont="1" applyFill="1" applyBorder="1"/>
    <xf numFmtId="43" fontId="27" fillId="0" borderId="0" xfId="4" applyFont="1" applyFill="1" applyBorder="1"/>
    <xf numFmtId="0" fontId="32" fillId="0" borderId="6" xfId="2" applyFont="1" applyFill="1" applyBorder="1" applyAlignment="1">
      <alignment horizontal="left" vertical="center" wrapText="1"/>
    </xf>
    <xf numFmtId="0" fontId="32" fillId="0" borderId="0" xfId="2" applyFont="1" applyFill="1" applyBorder="1" applyAlignment="1">
      <alignment horizontal="center" vertical="center" wrapText="1"/>
    </xf>
    <xf numFmtId="14" fontId="6" fillId="0" borderId="7" xfId="0" applyNumberFormat="1" applyFont="1" applyFill="1" applyBorder="1" applyAlignment="1">
      <alignment vertical="center"/>
    </xf>
    <xf numFmtId="0" fontId="6" fillId="0" borderId="0" xfId="0" applyFont="1" applyFill="1" applyBorder="1" applyAlignment="1">
      <alignment horizontal="left" vertical="top"/>
    </xf>
    <xf numFmtId="0" fontId="30" fillId="0" borderId="0" xfId="2" applyFont="1" applyFill="1" applyBorder="1" applyAlignment="1">
      <alignment horizontal="left" vertical="top" wrapText="1"/>
    </xf>
    <xf numFmtId="0" fontId="69" fillId="0" borderId="0" xfId="0" applyFont="1" applyFill="1"/>
    <xf numFmtId="0" fontId="17" fillId="2" borderId="4" xfId="0" applyFont="1" applyFill="1" applyBorder="1" applyAlignment="1"/>
    <xf numFmtId="0" fontId="17" fillId="2" borderId="10" xfId="0" applyFont="1" applyFill="1" applyBorder="1" applyAlignment="1">
      <alignment wrapText="1"/>
    </xf>
    <xf numFmtId="0" fontId="49" fillId="0" borderId="0" xfId="0" applyFont="1" applyFill="1" applyAlignment="1">
      <alignment vertical="top"/>
    </xf>
    <xf numFmtId="0" fontId="51" fillId="0" borderId="2" xfId="2" applyFont="1" applyFill="1" applyBorder="1" applyAlignment="1">
      <alignment wrapText="1"/>
    </xf>
    <xf numFmtId="0" fontId="51" fillId="0" borderId="2" xfId="2" applyFont="1" applyFill="1" applyBorder="1" applyAlignment="1"/>
    <xf numFmtId="0" fontId="6" fillId="0" borderId="0" xfId="0" applyFont="1" applyFill="1" applyAlignment="1">
      <alignment horizontal="left" wrapText="1"/>
    </xf>
    <xf numFmtId="0" fontId="35" fillId="0" borderId="0" xfId="0" applyFont="1" applyFill="1" applyAlignment="1">
      <alignment horizontal="left"/>
    </xf>
    <xf numFmtId="164" fontId="70" fillId="13" borderId="0" xfId="4" applyNumberFormat="1" applyFont="1" applyFill="1" applyAlignment="1">
      <alignment horizontal="center" vertical="center"/>
    </xf>
    <xf numFmtId="0" fontId="29" fillId="0" borderId="0" xfId="2" applyFont="1" applyFill="1" applyAlignment="1">
      <alignment wrapText="1"/>
    </xf>
    <xf numFmtId="0" fontId="54" fillId="0" borderId="0" xfId="2" applyFont="1" applyFill="1"/>
    <xf numFmtId="14" fontId="32" fillId="13" borderId="6" xfId="2" applyNumberFormat="1" applyFont="1" applyFill="1" applyBorder="1" applyAlignment="1">
      <alignment horizontal="right" vertical="center" wrapText="1"/>
    </xf>
    <xf numFmtId="0" fontId="32" fillId="13" borderId="0" xfId="2"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8" fillId="0" borderId="20" xfId="0" applyFont="1" applyFill="1" applyBorder="1" applyAlignment="1">
      <alignment horizontal="center" vertical="center" wrapText="1"/>
    </xf>
    <xf numFmtId="43" fontId="6" fillId="0" borderId="20" xfId="4" applyFont="1" applyFill="1" applyBorder="1" applyAlignment="1">
      <alignment horizontal="right" wrapText="1"/>
    </xf>
    <xf numFmtId="14" fontId="36" fillId="13" borderId="7" xfId="0" applyNumberFormat="1" applyFont="1" applyFill="1" applyBorder="1" applyAlignment="1">
      <alignment horizontal="center" vertical="center" wrapText="1"/>
    </xf>
    <xf numFmtId="14" fontId="6" fillId="0" borderId="7" xfId="0" applyNumberFormat="1" applyFont="1" applyFill="1" applyBorder="1" applyAlignment="1">
      <alignment horizontal="center" vertical="center" wrapText="1"/>
    </xf>
    <xf numFmtId="0" fontId="72" fillId="0" borderId="0" xfId="0" applyFont="1"/>
    <xf numFmtId="0" fontId="6" fillId="0" borderId="0" xfId="0" applyFont="1" applyFill="1" applyBorder="1" applyAlignment="1">
      <alignment vertical="top"/>
    </xf>
    <xf numFmtId="0" fontId="36" fillId="0" borderId="0" xfId="0" applyFont="1" applyFill="1" applyBorder="1" applyAlignment="1">
      <alignment horizontal="left" vertical="center"/>
    </xf>
    <xf numFmtId="0" fontId="62" fillId="0" borderId="0" xfId="0" applyFont="1" applyFill="1" applyBorder="1" applyAlignment="1">
      <alignment horizontal="left"/>
    </xf>
    <xf numFmtId="0" fontId="62" fillId="0" borderId="6" xfId="0" applyFont="1" applyFill="1" applyBorder="1" applyAlignment="1">
      <alignment horizontal="left"/>
    </xf>
    <xf numFmtId="0" fontId="62" fillId="0" borderId="0" xfId="0" applyFont="1" applyFill="1" applyBorder="1" applyAlignment="1">
      <alignment horizontal="left" wrapText="1"/>
    </xf>
    <xf numFmtId="0" fontId="42" fillId="0" borderId="0" xfId="0" applyFont="1" applyFill="1" applyBorder="1" applyAlignment="1">
      <alignment vertical="top" wrapText="1"/>
    </xf>
    <xf numFmtId="43" fontId="29" fillId="6" borderId="20" xfId="4" applyFont="1" applyFill="1" applyBorder="1"/>
    <xf numFmtId="43" fontId="29" fillId="6" borderId="0" xfId="4" applyFont="1" applyFill="1" applyBorder="1"/>
    <xf numFmtId="0" fontId="6" fillId="0" borderId="0" xfId="0" applyFont="1" applyBorder="1" applyAlignment="1">
      <alignment horizontal="left" vertical="top" wrapText="1"/>
    </xf>
    <xf numFmtId="0" fontId="43" fillId="0" borderId="2" xfId="0" applyFont="1" applyFill="1" applyBorder="1" applyAlignment="1">
      <alignment horizontal="center" vertical="center" wrapText="1"/>
    </xf>
    <xf numFmtId="0" fontId="4" fillId="0" borderId="0" xfId="5" applyFill="1"/>
    <xf numFmtId="0" fontId="6" fillId="0" borderId="6" xfId="0" applyFont="1" applyBorder="1" applyAlignment="1">
      <alignment horizontal="left" vertical="top" wrapText="1"/>
    </xf>
    <xf numFmtId="0" fontId="6" fillId="0" borderId="0" xfId="0" applyFont="1" applyBorder="1" applyAlignment="1">
      <alignment horizontal="left" vertical="top" wrapText="1"/>
    </xf>
    <xf numFmtId="0" fontId="6" fillId="0" borderId="7" xfId="0" applyFont="1" applyBorder="1" applyAlignment="1">
      <alignment horizontal="left" vertical="top" wrapText="1"/>
    </xf>
    <xf numFmtId="0" fontId="36" fillId="0" borderId="0" xfId="0" applyFont="1" applyBorder="1" applyAlignment="1">
      <alignment horizontal="left" wrapText="1"/>
    </xf>
    <xf numFmtId="0" fontId="6" fillId="0" borderId="0" xfId="0" applyFont="1" applyAlignment="1">
      <alignment horizontal="center" wrapText="1"/>
    </xf>
    <xf numFmtId="0" fontId="6" fillId="0" borderId="9" xfId="0" applyFont="1" applyBorder="1" applyAlignment="1">
      <alignment horizontal="center" wrapText="1"/>
    </xf>
    <xf numFmtId="43" fontId="6" fillId="6" borderId="21" xfId="4" applyFont="1" applyFill="1" applyBorder="1" applyAlignment="1">
      <alignment horizontal="right" wrapText="1"/>
    </xf>
    <xf numFmtId="0" fontId="36" fillId="0" borderId="27" xfId="0" applyFont="1" applyFill="1" applyBorder="1" applyAlignment="1">
      <alignment horizontal="center" vertical="center" wrapText="1"/>
    </xf>
    <xf numFmtId="0" fontId="6" fillId="0" borderId="0" xfId="0" quotePrefix="1" applyFont="1" applyFill="1" applyBorder="1"/>
    <xf numFmtId="43" fontId="29" fillId="6" borderId="0" xfId="4" applyNumberFormat="1" applyFont="1" applyFill="1" applyBorder="1" applyAlignment="1">
      <alignment horizontal="center" wrapText="1"/>
    </xf>
    <xf numFmtId="43" fontId="6" fillId="0" borderId="0" xfId="0" applyNumberFormat="1" applyFont="1"/>
    <xf numFmtId="0" fontId="6" fillId="0" borderId="0" xfId="0" quotePrefix="1" applyFont="1" applyFill="1" applyBorder="1" applyAlignment="1"/>
    <xf numFmtId="0" fontId="72" fillId="0" borderId="6" xfId="0" applyFont="1" applyBorder="1"/>
    <xf numFmtId="0" fontId="77" fillId="0" borderId="0" xfId="0" applyFont="1"/>
    <xf numFmtId="0" fontId="78" fillId="0" borderId="0" xfId="0" applyFont="1"/>
    <xf numFmtId="0" fontId="75" fillId="0" borderId="0" xfId="0" applyFont="1" applyFill="1"/>
    <xf numFmtId="0" fontId="6" fillId="0" borderId="0" xfId="0" applyFont="1" applyAlignment="1">
      <alignment vertical="top" wrapText="1"/>
    </xf>
    <xf numFmtId="0" fontId="6" fillId="0" borderId="0" xfId="0" applyFont="1" applyFill="1" applyBorder="1" applyAlignment="1">
      <alignment horizontal="left" wrapText="1"/>
    </xf>
    <xf numFmtId="0" fontId="6"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0" fontId="79" fillId="0" borderId="0" xfId="0" applyFont="1" applyFill="1" applyBorder="1" applyAlignment="1">
      <alignment horizontal="left" vertical="top"/>
    </xf>
    <xf numFmtId="0" fontId="6" fillId="0" borderId="0" xfId="0" applyFont="1" applyFill="1" applyAlignment="1">
      <alignment horizontal="left"/>
    </xf>
    <xf numFmtId="0" fontId="29" fillId="0" borderId="0" xfId="0" applyFont="1" applyFill="1" applyAlignment="1">
      <alignment horizontal="left"/>
    </xf>
    <xf numFmtId="0" fontId="49" fillId="0" borderId="0" xfId="0" applyFont="1" applyFill="1" applyBorder="1"/>
    <xf numFmtId="0" fontId="76" fillId="0" borderId="0" xfId="0" quotePrefix="1" applyFont="1" applyFill="1"/>
    <xf numFmtId="0" fontId="49" fillId="0" borderId="6" xfId="0" quotePrefix="1" applyFont="1" applyBorder="1" applyAlignment="1">
      <alignment vertical="top"/>
    </xf>
    <xf numFmtId="0" fontId="49" fillId="0" borderId="0" xfId="0" quotePrefix="1" applyFont="1" applyAlignment="1">
      <alignment vertical="top" wrapText="1"/>
    </xf>
    <xf numFmtId="0" fontId="6" fillId="0" borderId="0" xfId="0" applyFont="1" applyAlignment="1">
      <alignment horizontal="left" vertical="top" wrapText="1"/>
    </xf>
    <xf numFmtId="0" fontId="6" fillId="0" borderId="0" xfId="0" applyFont="1" applyFill="1" applyBorder="1" applyAlignment="1">
      <alignment horizontal="left" vertical="top" wrapText="1"/>
    </xf>
    <xf numFmtId="0" fontId="29" fillId="0" borderId="0" xfId="2" applyFont="1" applyFill="1" applyAlignment="1">
      <alignment horizontal="left" wrapText="1"/>
    </xf>
    <xf numFmtId="0" fontId="6" fillId="0" borderId="0" xfId="0" applyFont="1" applyAlignment="1">
      <alignment horizontal="left" wrapText="1"/>
    </xf>
    <xf numFmtId="0" fontId="6" fillId="0" borderId="0" xfId="0" quotePrefix="1" applyFont="1" applyFill="1" applyBorder="1" applyAlignment="1">
      <alignment wrapText="1"/>
    </xf>
    <xf numFmtId="164" fontId="6" fillId="0" borderId="0" xfId="4" quotePrefix="1" applyNumberFormat="1" applyFont="1" applyFill="1" applyBorder="1" applyAlignment="1">
      <alignment wrapText="1"/>
    </xf>
    <xf numFmtId="0" fontId="6" fillId="0" borderId="0" xfId="0" quotePrefix="1" applyFont="1" applyFill="1" applyBorder="1" applyAlignment="1">
      <alignment horizontal="center"/>
    </xf>
    <xf numFmtId="0" fontId="36" fillId="0" borderId="18" xfId="0" applyFont="1" applyBorder="1" applyAlignment="1">
      <alignment wrapText="1"/>
    </xf>
    <xf numFmtId="164" fontId="6" fillId="0" borderId="21" xfId="4" quotePrefix="1" applyNumberFormat="1" applyFont="1" applyFill="1" applyBorder="1" applyAlignment="1">
      <alignment wrapText="1"/>
    </xf>
    <xf numFmtId="0" fontId="6" fillId="0" borderId="20" xfId="0" applyFont="1" applyFill="1" applyBorder="1"/>
    <xf numFmtId="0" fontId="8" fillId="0" borderId="20" xfId="0" applyFont="1" applyBorder="1"/>
    <xf numFmtId="0" fontId="6" fillId="0" borderId="2" xfId="0" applyFont="1" applyFill="1" applyBorder="1"/>
    <xf numFmtId="0" fontId="6" fillId="0" borderId="19" xfId="0" applyFont="1" applyFill="1" applyBorder="1"/>
    <xf numFmtId="0" fontId="36" fillId="0" borderId="18" xfId="0" applyFont="1" applyBorder="1" applyAlignment="1">
      <alignment horizontal="center" vertical="center" wrapText="1"/>
    </xf>
    <xf numFmtId="0" fontId="43" fillId="3" borderId="1" xfId="0" applyFont="1" applyFill="1" applyBorder="1" applyAlignment="1">
      <alignment horizontal="center" vertical="center" wrapText="1"/>
    </xf>
    <xf numFmtId="164" fontId="6" fillId="0" borderId="17" xfId="4" quotePrefix="1" applyNumberFormat="1" applyFont="1" applyFill="1" applyBorder="1" applyAlignment="1">
      <alignment wrapText="1"/>
    </xf>
    <xf numFmtId="0" fontId="53" fillId="0" borderId="2" xfId="0" applyFont="1" applyBorder="1" applyAlignment="1">
      <alignment horizontal="center" vertical="center" wrapText="1"/>
    </xf>
    <xf numFmtId="0" fontId="29" fillId="6" borderId="6" xfId="0" applyFont="1" applyFill="1" applyBorder="1" applyAlignment="1">
      <alignment wrapText="1"/>
    </xf>
    <xf numFmtId="0" fontId="29" fillId="6" borderId="0" xfId="0" applyFont="1" applyFill="1" applyBorder="1" applyAlignment="1">
      <alignment horizontal="center" wrapText="1"/>
    </xf>
    <xf numFmtId="164" fontId="29" fillId="0" borderId="0" xfId="4" applyNumberFormat="1" applyFont="1" applyFill="1" applyBorder="1" applyAlignment="1">
      <alignment horizontal="center" vertical="center" wrapText="1"/>
    </xf>
    <xf numFmtId="164" fontId="6" fillId="0" borderId="19" xfId="4" quotePrefix="1" applyNumberFormat="1" applyFont="1" applyFill="1" applyBorder="1" applyAlignment="1">
      <alignment wrapText="1"/>
    </xf>
    <xf numFmtId="0" fontId="6" fillId="6" borderId="15" xfId="0" applyFont="1" applyFill="1" applyBorder="1" applyAlignment="1">
      <alignment wrapText="1"/>
    </xf>
    <xf numFmtId="0" fontId="29" fillId="6" borderId="16" xfId="0" applyFont="1" applyFill="1" applyBorder="1" applyAlignment="1">
      <alignment horizontal="center" wrapText="1"/>
    </xf>
    <xf numFmtId="0" fontId="6" fillId="6" borderId="20" xfId="0" applyFont="1" applyFill="1" applyBorder="1" applyAlignment="1">
      <alignment wrapText="1"/>
    </xf>
    <xf numFmtId="0" fontId="6" fillId="6" borderId="20" xfId="0" applyFont="1" applyFill="1" applyBorder="1" applyAlignment="1">
      <alignment horizontal="left" vertical="top" wrapText="1"/>
    </xf>
    <xf numFmtId="0" fontId="6" fillId="6" borderId="0" xfId="0" applyFont="1" applyFill="1" applyBorder="1" applyAlignment="1">
      <alignment horizontal="left" vertical="top" wrapText="1"/>
    </xf>
    <xf numFmtId="0" fontId="28" fillId="0" borderId="6" xfId="0" applyFont="1" applyBorder="1"/>
    <xf numFmtId="43" fontId="6" fillId="5" borderId="0" xfId="4" applyNumberFormat="1" applyFont="1" applyFill="1" applyBorder="1"/>
    <xf numFmtId="43" fontId="6" fillId="8" borderId="12" xfId="4" applyNumberFormat="1" applyFont="1" applyFill="1" applyBorder="1"/>
    <xf numFmtId="43" fontId="6" fillId="8" borderId="0" xfId="4" applyNumberFormat="1" applyFont="1" applyFill="1" applyBorder="1"/>
    <xf numFmtId="43" fontId="6" fillId="6" borderId="20" xfId="4" applyNumberFormat="1" applyFont="1" applyFill="1" applyBorder="1" applyAlignment="1">
      <alignment wrapText="1"/>
    </xf>
    <xf numFmtId="43" fontId="6" fillId="6" borderId="16" xfId="4" applyNumberFormat="1" applyFont="1" applyFill="1" applyBorder="1" applyAlignment="1">
      <alignment horizontal="center" vertical="center" wrapText="1"/>
    </xf>
    <xf numFmtId="43" fontId="6" fillId="6" borderId="0" xfId="4" applyNumberFormat="1" applyFont="1" applyFill="1" applyBorder="1" applyAlignment="1">
      <alignment horizontal="center" vertical="center" wrapText="1"/>
    </xf>
    <xf numFmtId="43" fontId="6" fillId="6" borderId="0" xfId="4" applyNumberFormat="1" applyFont="1" applyFill="1" applyBorder="1" applyAlignment="1">
      <alignment wrapText="1"/>
    </xf>
    <xf numFmtId="43" fontId="6" fillId="6" borderId="0" xfId="4" applyNumberFormat="1" applyFont="1" applyFill="1" applyBorder="1" applyAlignment="1">
      <alignment horizontal="right"/>
    </xf>
    <xf numFmtId="43" fontId="29" fillId="6" borderId="0" xfId="4" applyNumberFormat="1" applyFont="1" applyFill="1" applyBorder="1" applyAlignment="1">
      <alignment horizontal="center" vertical="center" wrapText="1"/>
    </xf>
    <xf numFmtId="43" fontId="29" fillId="6" borderId="0" xfId="4" applyNumberFormat="1" applyFont="1" applyFill="1" applyBorder="1" applyAlignment="1">
      <alignment wrapText="1"/>
    </xf>
    <xf numFmtId="43" fontId="29" fillId="6" borderId="0" xfId="4" applyNumberFormat="1" applyFont="1" applyFill="1" applyBorder="1" applyAlignment="1">
      <alignment horizontal="right"/>
    </xf>
    <xf numFmtId="43" fontId="27" fillId="6" borderId="36" xfId="4" applyNumberFormat="1" applyFont="1" applyFill="1" applyBorder="1"/>
    <xf numFmtId="43" fontId="27" fillId="6" borderId="15" xfId="4" applyNumberFormat="1" applyFont="1" applyFill="1" applyBorder="1"/>
    <xf numFmtId="43" fontId="27" fillId="6" borderId="37" xfId="4" applyNumberFormat="1" applyFont="1" applyFill="1" applyBorder="1"/>
    <xf numFmtId="43" fontId="27" fillId="6" borderId="20" xfId="4" applyNumberFormat="1" applyFont="1" applyFill="1" applyBorder="1"/>
    <xf numFmtId="43" fontId="6" fillId="0" borderId="0" xfId="4" applyNumberFormat="1" applyFont="1" applyBorder="1"/>
    <xf numFmtId="43" fontId="36" fillId="0" borderId="0" xfId="4" applyNumberFormat="1" applyFont="1" applyBorder="1"/>
    <xf numFmtId="43" fontId="36" fillId="0" borderId="0" xfId="4" applyNumberFormat="1" applyFont="1" applyFill="1" applyBorder="1"/>
    <xf numFmtId="43" fontId="6" fillId="0" borderId="0" xfId="4" applyNumberFormat="1" applyFont="1"/>
    <xf numFmtId="43" fontId="6" fillId="5" borderId="0" xfId="4" applyNumberFormat="1" applyFont="1" applyFill="1" applyBorder="1" applyAlignment="1">
      <alignment horizontal="center" vertical="center" wrapText="1"/>
    </xf>
    <xf numFmtId="43" fontId="49" fillId="0" borderId="0" xfId="4" applyNumberFormat="1" applyFont="1" applyFill="1" applyBorder="1" applyAlignment="1">
      <alignment horizontal="center" vertical="center" wrapText="1"/>
    </xf>
    <xf numFmtId="43" fontId="6" fillId="8" borderId="16" xfId="0" applyNumberFormat="1" applyFont="1" applyFill="1" applyBorder="1"/>
    <xf numFmtId="44" fontId="6" fillId="0" borderId="24" xfId="0" applyNumberFormat="1" applyFont="1" applyBorder="1"/>
    <xf numFmtId="44" fontId="6" fillId="0" borderId="12" xfId="0" applyNumberFormat="1" applyFont="1" applyBorder="1"/>
    <xf numFmtId="44" fontId="6" fillId="0" borderId="12" xfId="6" applyFont="1" applyFill="1" applyBorder="1"/>
    <xf numFmtId="44" fontId="6" fillId="0" borderId="40" xfId="6" applyFont="1" applyFill="1" applyBorder="1" applyAlignment="1">
      <alignment horizontal="right"/>
    </xf>
    <xf numFmtId="44" fontId="6" fillId="0" borderId="29" xfId="6" applyFont="1" applyFill="1" applyBorder="1" applyAlignment="1">
      <alignment horizontal="right"/>
    </xf>
    <xf numFmtId="44" fontId="27" fillId="8" borderId="11" xfId="6" applyFont="1" applyFill="1" applyBorder="1"/>
    <xf numFmtId="44" fontId="27" fillId="0" borderId="11" xfId="6" applyFont="1" applyBorder="1"/>
    <xf numFmtId="44" fontId="27" fillId="8" borderId="22" xfId="6" applyFont="1" applyFill="1" applyBorder="1"/>
    <xf numFmtId="44" fontId="6" fillId="8" borderId="12" xfId="6" applyFont="1" applyFill="1" applyBorder="1"/>
    <xf numFmtId="44" fontId="6" fillId="3" borderId="2" xfId="6" applyFont="1" applyFill="1" applyBorder="1"/>
    <xf numFmtId="44" fontId="6" fillId="6" borderId="2" xfId="6" applyFont="1" applyFill="1" applyBorder="1"/>
    <xf numFmtId="9" fontId="6" fillId="8" borderId="0" xfId="1" applyFont="1" applyFill="1" applyBorder="1"/>
    <xf numFmtId="43" fontId="6" fillId="3" borderId="0" xfId="1" applyNumberFormat="1" applyFont="1" applyFill="1" applyBorder="1"/>
    <xf numFmtId="44" fontId="6" fillId="6" borderId="7" xfId="4" applyNumberFormat="1" applyFont="1" applyFill="1" applyBorder="1" applyAlignment="1">
      <alignment vertical="center"/>
    </xf>
    <xf numFmtId="43" fontId="6" fillId="8" borderId="2" xfId="4" applyNumberFormat="1" applyFont="1" applyFill="1" applyBorder="1"/>
    <xf numFmtId="43" fontId="6" fillId="0" borderId="0" xfId="4" applyNumberFormat="1" applyFont="1" applyFill="1" applyBorder="1"/>
    <xf numFmtId="43" fontId="6" fillId="3" borderId="0" xfId="4" applyNumberFormat="1" applyFont="1" applyFill="1" applyBorder="1"/>
    <xf numFmtId="43" fontId="6" fillId="9" borderId="0" xfId="4" applyNumberFormat="1" applyFont="1" applyFill="1" applyBorder="1"/>
    <xf numFmtId="43" fontId="6" fillId="3" borderId="23" xfId="0" applyNumberFormat="1" applyFont="1" applyFill="1" applyBorder="1"/>
    <xf numFmtId="44" fontId="6" fillId="3" borderId="32" xfId="6" applyFont="1" applyFill="1" applyBorder="1"/>
    <xf numFmtId="0" fontId="42" fillId="0" borderId="6" xfId="0" applyFont="1" applyFill="1" applyBorder="1" applyAlignment="1">
      <alignment horizontal="left" vertical="top" wrapText="1"/>
    </xf>
    <xf numFmtId="0" fontId="42" fillId="0" borderId="0" xfId="0" applyFont="1" applyFill="1" applyBorder="1" applyAlignment="1">
      <alignment horizontal="left" vertical="top" wrapText="1"/>
    </xf>
    <xf numFmtId="0" fontId="42" fillId="0" borderId="6" xfId="0" applyFont="1" applyBorder="1" applyAlignment="1">
      <alignment horizontal="left" vertical="top" wrapText="1"/>
    </xf>
    <xf numFmtId="0" fontId="42" fillId="0" borderId="0" xfId="0" applyFont="1" applyBorder="1" applyAlignment="1">
      <alignment horizontal="left" vertical="top" wrapText="1"/>
    </xf>
    <xf numFmtId="0" fontId="6" fillId="0" borderId="0" xfId="0" applyFont="1" applyFill="1" applyBorder="1" applyAlignment="1">
      <alignment horizontal="left" vertical="top" wrapText="1"/>
    </xf>
    <xf numFmtId="0" fontId="42" fillId="2" borderId="4" xfId="0" applyFont="1" applyFill="1" applyBorder="1" applyAlignment="1">
      <alignment horizontal="left" wrapText="1"/>
    </xf>
    <xf numFmtId="43" fontId="6" fillId="6" borderId="7" xfId="4" applyNumberFormat="1" applyFont="1" applyFill="1" applyBorder="1" applyAlignment="1">
      <alignment vertical="center"/>
    </xf>
    <xf numFmtId="0" fontId="42" fillId="0" borderId="0" xfId="0" applyFont="1" applyFill="1"/>
    <xf numFmtId="0" fontId="42" fillId="0" borderId="0" xfId="0" applyFont="1" applyAlignment="1">
      <alignment vertical="center"/>
    </xf>
    <xf numFmtId="0" fontId="43" fillId="0" borderId="0" xfId="2" applyFont="1" applyAlignment="1">
      <alignment horizontal="left" vertical="center"/>
    </xf>
    <xf numFmtId="0" fontId="17" fillId="2" borderId="5" xfId="0" applyFont="1" applyFill="1" applyBorder="1" applyAlignment="1"/>
    <xf numFmtId="0" fontId="17" fillId="2" borderId="3" xfId="0" applyFont="1" applyFill="1" applyBorder="1" applyAlignment="1"/>
    <xf numFmtId="0" fontId="10" fillId="2" borderId="6" xfId="0" applyFont="1" applyFill="1" applyBorder="1"/>
    <xf numFmtId="0" fontId="81" fillId="2" borderId="0" xfId="5" applyFont="1" applyFill="1" applyBorder="1" applyAlignment="1">
      <alignment horizontal="left"/>
    </xf>
    <xf numFmtId="0" fontId="17" fillId="2" borderId="8" xfId="0" applyFont="1" applyFill="1" applyBorder="1" applyAlignment="1"/>
    <xf numFmtId="0" fontId="17" fillId="2" borderId="9" xfId="0" applyFont="1" applyFill="1" applyBorder="1" applyAlignment="1">
      <alignment wrapText="1"/>
    </xf>
    <xf numFmtId="0" fontId="83" fillId="0" borderId="0" xfId="2" applyFont="1"/>
    <xf numFmtId="14" fontId="42" fillId="0" borderId="0" xfId="0" applyNumberFormat="1" applyFont="1" applyFill="1" applyAlignment="1">
      <alignment vertical="center"/>
    </xf>
    <xf numFmtId="0" fontId="42" fillId="0" borderId="0" xfId="0" applyFont="1" applyBorder="1" applyAlignment="1">
      <alignment vertical="top"/>
    </xf>
    <xf numFmtId="14" fontId="43" fillId="0" borderId="0" xfId="0" applyNumberFormat="1" applyFont="1" applyFill="1" applyAlignment="1">
      <alignment vertical="center"/>
    </xf>
    <xf numFmtId="0" fontId="36" fillId="0" borderId="0" xfId="2" quotePrefix="1" applyFont="1" applyAlignment="1">
      <alignment horizontal="right" vertical="center"/>
    </xf>
    <xf numFmtId="0" fontId="42" fillId="0" borderId="0" xfId="0" applyFont="1" applyFill="1" applyBorder="1" applyAlignment="1">
      <alignment horizontal="left" vertical="top"/>
    </xf>
    <xf numFmtId="0" fontId="32" fillId="0" borderId="6" xfId="2" applyFont="1" applyBorder="1"/>
    <xf numFmtId="165" fontId="32" fillId="0" borderId="7" xfId="2" applyNumberFormat="1" applyFont="1" applyBorder="1"/>
    <xf numFmtId="0" fontId="32" fillId="0" borderId="8" xfId="2" applyFont="1" applyBorder="1"/>
    <xf numFmtId="165" fontId="32" fillId="0" borderId="9" xfId="2" applyNumberFormat="1" applyFont="1" applyBorder="1"/>
    <xf numFmtId="165" fontId="32" fillId="0" borderId="10" xfId="2" applyNumberFormat="1" applyFont="1" applyBorder="1"/>
    <xf numFmtId="0" fontId="32" fillId="0" borderId="20" xfId="2" applyFont="1" applyBorder="1" applyAlignment="1">
      <alignment horizontal="center"/>
    </xf>
    <xf numFmtId="0" fontId="32" fillId="0" borderId="0" xfId="2" applyFont="1" applyBorder="1" applyAlignment="1">
      <alignment horizontal="center"/>
    </xf>
    <xf numFmtId="0" fontId="32" fillId="0" borderId="21" xfId="2" applyFont="1" applyBorder="1" applyAlignment="1">
      <alignment horizontal="center" wrapText="1"/>
    </xf>
    <xf numFmtId="41" fontId="27" fillId="0" borderId="5" xfId="2" applyNumberFormat="1" applyFont="1" applyBorder="1"/>
    <xf numFmtId="41" fontId="27" fillId="0" borderId="3" xfId="2" applyNumberFormat="1" applyFont="1" applyBorder="1"/>
    <xf numFmtId="41" fontId="27" fillId="0" borderId="41" xfId="2" applyNumberFormat="1" applyFont="1" applyBorder="1"/>
    <xf numFmtId="41" fontId="27" fillId="0" borderId="4" xfId="2" applyNumberFormat="1" applyFont="1" applyFill="1" applyBorder="1"/>
    <xf numFmtId="43" fontId="27" fillId="6" borderId="42" xfId="4" applyNumberFormat="1" applyFont="1" applyFill="1" applyBorder="1"/>
    <xf numFmtId="43" fontId="27" fillId="0" borderId="7" xfId="4" applyNumberFormat="1" applyFont="1" applyFill="1" applyBorder="1"/>
    <xf numFmtId="43" fontId="27" fillId="6" borderId="43" xfId="4" applyNumberFormat="1" applyFont="1" applyFill="1" applyBorder="1"/>
    <xf numFmtId="43" fontId="27" fillId="6" borderId="44" xfId="4" applyNumberFormat="1" applyFont="1" applyFill="1" applyBorder="1"/>
    <xf numFmtId="43" fontId="27" fillId="6" borderId="45" xfId="4" applyNumberFormat="1" applyFont="1" applyFill="1" applyBorder="1"/>
    <xf numFmtId="43" fontId="27" fillId="6" borderId="46" xfId="4" applyNumberFormat="1" applyFont="1" applyFill="1" applyBorder="1"/>
    <xf numFmtId="43" fontId="27" fillId="0" borderId="10" xfId="4" applyNumberFormat="1" applyFont="1" applyFill="1" applyBorder="1"/>
    <xf numFmtId="0" fontId="42" fillId="0" borderId="0" xfId="0" applyFont="1" applyAlignment="1">
      <alignment vertical="top"/>
    </xf>
    <xf numFmtId="0" fontId="42" fillId="0" borderId="0" xfId="0" applyFont="1" applyAlignment="1">
      <alignment horizontal="left" vertical="top"/>
    </xf>
    <xf numFmtId="0" fontId="70" fillId="0" borderId="0" xfId="2" applyFont="1"/>
    <xf numFmtId="0" fontId="43" fillId="0" borderId="0" xfId="0" applyFont="1"/>
    <xf numFmtId="0" fontId="43" fillId="0" borderId="2" xfId="0" applyFont="1" applyBorder="1" applyAlignment="1">
      <alignment wrapText="1"/>
    </xf>
    <xf numFmtId="0" fontId="43" fillId="0" borderId="2" xfId="0" applyFont="1" applyBorder="1" applyAlignment="1">
      <alignment horizontal="center" wrapText="1"/>
    </xf>
    <xf numFmtId="0" fontId="46" fillId="0" borderId="0" xfId="0" applyFont="1"/>
    <xf numFmtId="0" fontId="43" fillId="0" borderId="0" xfId="0" applyFont="1" applyBorder="1"/>
    <xf numFmtId="0" fontId="6" fillId="6" borderId="0" xfId="0" applyFont="1" applyFill="1" applyBorder="1" applyAlignment="1">
      <alignment horizontal="center"/>
    </xf>
    <xf numFmtId="14" fontId="6" fillId="6" borderId="0" xfId="0" applyNumberFormat="1" applyFont="1" applyFill="1" applyBorder="1" applyAlignment="1">
      <alignment horizontal="center"/>
    </xf>
    <xf numFmtId="43" fontId="6" fillId="6" borderId="0" xfId="0" applyNumberFormat="1" applyFont="1" applyFill="1" applyAlignment="1">
      <alignment horizontal="center"/>
    </xf>
    <xf numFmtId="0" fontId="6" fillId="2" borderId="0" xfId="0" applyFont="1" applyFill="1"/>
    <xf numFmtId="0" fontId="6" fillId="2" borderId="3" xfId="0" applyFont="1" applyFill="1" applyBorder="1"/>
    <xf numFmtId="0" fontId="6" fillId="2" borderId="4" xfId="0" applyFont="1" applyFill="1" applyBorder="1"/>
    <xf numFmtId="0" fontId="6" fillId="2" borderId="0" xfId="0" applyFont="1" applyFill="1" applyBorder="1"/>
    <xf numFmtId="0" fontId="6" fillId="2" borderId="7" xfId="0" applyFont="1" applyFill="1" applyBorder="1"/>
    <xf numFmtId="0" fontId="6" fillId="2" borderId="9" xfId="0" applyFont="1" applyFill="1" applyBorder="1"/>
    <xf numFmtId="0" fontId="6" fillId="2" borderId="10" xfId="0" applyFont="1" applyFill="1" applyBorder="1"/>
    <xf numFmtId="0" fontId="85" fillId="0" borderId="0" xfId="0" applyFont="1"/>
    <xf numFmtId="0" fontId="36" fillId="0" borderId="6" xfId="0" applyFont="1" applyFill="1" applyBorder="1" applyAlignment="1"/>
    <xf numFmtId="0" fontId="68" fillId="0" borderId="6" xfId="0" applyFont="1" applyFill="1" applyBorder="1" applyAlignment="1"/>
    <xf numFmtId="0" fontId="42" fillId="0" borderId="6" xfId="0" applyFont="1" applyBorder="1"/>
    <xf numFmtId="0" fontId="43" fillId="0" borderId="0" xfId="0" applyFont="1" applyBorder="1" applyAlignment="1">
      <alignment horizontal="left"/>
    </xf>
    <xf numFmtId="0" fontId="43" fillId="0" borderId="0" xfId="0" applyFont="1" applyBorder="1" applyAlignment="1">
      <alignment horizontal="left" wrapText="1"/>
    </xf>
    <xf numFmtId="0" fontId="43" fillId="0" borderId="0" xfId="0" quotePrefix="1" applyFont="1" applyFill="1" applyBorder="1" applyAlignment="1">
      <alignment horizontal="center" wrapText="1"/>
    </xf>
    <xf numFmtId="0" fontId="45" fillId="0" borderId="6" xfId="0" applyFont="1" applyBorder="1"/>
    <xf numFmtId="0" fontId="73" fillId="0" borderId="6" xfId="0" applyFont="1" applyBorder="1"/>
    <xf numFmtId="0" fontId="43" fillId="0" borderId="3" xfId="0" quotePrefix="1" applyFont="1" applyBorder="1" applyAlignment="1">
      <alignment horizontal="center" vertical="center" wrapText="1"/>
    </xf>
    <xf numFmtId="0" fontId="43" fillId="0" borderId="3" xfId="0" applyFont="1" applyBorder="1" applyAlignment="1">
      <alignment vertical="center" wrapText="1"/>
    </xf>
    <xf numFmtId="0" fontId="42" fillId="0" borderId="3" xfId="0" applyFont="1" applyBorder="1"/>
    <xf numFmtId="0" fontId="42" fillId="0" borderId="4" xfId="0" applyFont="1" applyBorder="1"/>
    <xf numFmtId="0" fontId="43" fillId="0" borderId="0" xfId="0" quotePrefix="1" applyFont="1" applyBorder="1" applyAlignment="1">
      <alignment horizontal="center" vertical="center" wrapText="1"/>
    </xf>
    <xf numFmtId="0" fontId="43" fillId="0" borderId="0" xfId="0" applyFont="1" applyBorder="1" applyAlignment="1">
      <alignment vertical="center" wrapText="1"/>
    </xf>
    <xf numFmtId="0" fontId="42" fillId="0" borderId="7" xfId="0" applyFont="1" applyBorder="1"/>
    <xf numFmtId="0" fontId="42" fillId="6" borderId="0" xfId="0" applyFont="1" applyFill="1"/>
    <xf numFmtId="166" fontId="42" fillId="0" borderId="0" xfId="4" applyNumberFormat="1" applyFont="1" applyBorder="1"/>
    <xf numFmtId="166" fontId="42" fillId="0" borderId="0" xfId="4" applyNumberFormat="1" applyFont="1" applyFill="1" applyBorder="1" applyAlignment="1">
      <alignment horizontal="center" vertical="center"/>
    </xf>
    <xf numFmtId="0" fontId="42" fillId="0" borderId="7" xfId="0" applyFont="1" applyFill="1" applyBorder="1"/>
    <xf numFmtId="166" fontId="42" fillId="0" borderId="0" xfId="4" applyNumberFormat="1" applyFont="1" applyBorder="1" applyAlignment="1">
      <alignment horizontal="center" vertical="center"/>
    </xf>
    <xf numFmtId="0" fontId="42" fillId="6" borderId="31" xfId="0" applyFont="1" applyFill="1" applyBorder="1"/>
    <xf numFmtId="0" fontId="42" fillId="0" borderId="6" xfId="0" applyFont="1" applyBorder="1" applyAlignment="1"/>
    <xf numFmtId="0" fontId="42" fillId="0" borderId="8" xfId="0" applyFont="1" applyBorder="1"/>
    <xf numFmtId="0" fontId="42" fillId="0" borderId="9" xfId="0" applyFont="1" applyBorder="1"/>
    <xf numFmtId="0" fontId="42" fillId="0" borderId="10" xfId="0" applyFont="1" applyBorder="1"/>
    <xf numFmtId="0" fontId="73" fillId="0" borderId="0" xfId="0" applyFont="1" applyBorder="1" applyAlignment="1">
      <alignment horizontal="left"/>
    </xf>
    <xf numFmtId="166" fontId="45" fillId="0" borderId="0" xfId="4" applyNumberFormat="1" applyFont="1" applyFill="1" applyBorder="1" applyAlignment="1">
      <alignment horizontal="center" vertical="center" wrapText="1"/>
    </xf>
    <xf numFmtId="166" fontId="45" fillId="0" borderId="0" xfId="4" applyNumberFormat="1" applyFont="1" applyBorder="1" applyAlignment="1">
      <alignment horizontal="center" vertical="center" wrapText="1"/>
    </xf>
    <xf numFmtId="166" fontId="43" fillId="3" borderId="0" xfId="4" applyNumberFormat="1" applyFont="1" applyFill="1" applyBorder="1" applyAlignment="1">
      <alignment horizontal="center" vertical="center" wrapText="1"/>
    </xf>
    <xf numFmtId="166" fontId="43" fillId="0" borderId="0" xfId="4" applyNumberFormat="1" applyFont="1" applyBorder="1" applyAlignment="1">
      <alignment horizontal="center" vertical="center"/>
    </xf>
    <xf numFmtId="164" fontId="45" fillId="0" borderId="0" xfId="4" applyNumberFormat="1" applyFont="1" applyBorder="1" applyAlignment="1">
      <alignment horizontal="center" vertical="center" wrapText="1"/>
    </xf>
    <xf numFmtId="164" fontId="43" fillId="3" borderId="0" xfId="4" applyNumberFormat="1" applyFont="1" applyFill="1" applyBorder="1" applyAlignment="1">
      <alignment horizontal="center" vertical="center" wrapText="1"/>
    </xf>
    <xf numFmtId="0" fontId="42" fillId="0" borderId="9" xfId="0" applyFont="1" applyBorder="1" applyAlignment="1">
      <alignment horizontal="center"/>
    </xf>
    <xf numFmtId="0" fontId="17" fillId="0" borderId="0" xfId="0" applyFont="1" applyFill="1" applyBorder="1" applyAlignment="1"/>
    <xf numFmtId="0" fontId="36" fillId="0" borderId="2" xfId="0" applyFont="1" applyBorder="1" applyAlignment="1">
      <alignment horizontal="center" vertical="center" wrapText="1"/>
    </xf>
    <xf numFmtId="0" fontId="40" fillId="8" borderId="38" xfId="0" applyFont="1" applyFill="1" applyBorder="1" applyAlignment="1">
      <alignment wrapText="1"/>
    </xf>
    <xf numFmtId="0" fontId="6" fillId="0" borderId="0" xfId="0" quotePrefix="1" applyFont="1"/>
    <xf numFmtId="44" fontId="6" fillId="0" borderId="0" xfId="4" applyNumberFormat="1" applyFont="1" applyFill="1" applyBorder="1" applyAlignment="1">
      <alignment vertical="center"/>
    </xf>
    <xf numFmtId="0" fontId="6" fillId="0" borderId="0" xfId="0" applyFont="1" applyFill="1" applyBorder="1" applyAlignment="1">
      <alignment vertical="center" wrapText="1"/>
    </xf>
    <xf numFmtId="0" fontId="35" fillId="0" borderId="21" xfId="0" applyFont="1" applyBorder="1" applyAlignment="1">
      <alignment horizontal="center"/>
    </xf>
    <xf numFmtId="0" fontId="40" fillId="0" borderId="21" xfId="0" applyFont="1" applyFill="1" applyBorder="1" applyAlignment="1">
      <alignment wrapText="1"/>
    </xf>
    <xf numFmtId="164" fontId="6" fillId="0" borderId="21" xfId="0" applyNumberFormat="1" applyFont="1" applyBorder="1"/>
    <xf numFmtId="0" fontId="18" fillId="0" borderId="0" xfId="5" applyFont="1" applyFill="1" applyBorder="1" applyAlignment="1"/>
    <xf numFmtId="0" fontId="10" fillId="0" borderId="0" xfId="0" applyFont="1" applyFill="1" applyBorder="1"/>
    <xf numFmtId="0" fontId="42" fillId="2" borderId="8" xfId="0" applyFont="1" applyFill="1" applyBorder="1" applyAlignment="1"/>
    <xf numFmtId="0" fontId="44" fillId="2" borderId="0" xfId="5" applyFont="1" applyFill="1" applyBorder="1" applyAlignment="1">
      <alignment horizontal="left"/>
    </xf>
    <xf numFmtId="0" fontId="62" fillId="2" borderId="6" xfId="5" applyFont="1" applyFill="1" applyBorder="1" applyAlignment="1">
      <alignment horizontal="left"/>
    </xf>
    <xf numFmtId="0" fontId="18" fillId="2" borderId="7" xfId="5" applyFont="1" applyFill="1" applyBorder="1" applyAlignment="1">
      <alignment horizontal="left"/>
    </xf>
    <xf numFmtId="44" fontId="6" fillId="8" borderId="0" xfId="0" applyNumberFormat="1" applyFont="1" applyFill="1" applyBorder="1" applyAlignment="1"/>
    <xf numFmtId="0" fontId="36" fillId="0" borderId="6" xfId="0" applyFont="1" applyFill="1" applyBorder="1" applyAlignment="1">
      <alignment horizontal="left" vertical="center" wrapText="1"/>
    </xf>
    <xf numFmtId="0" fontId="36" fillId="0" borderId="6" xfId="0" applyFont="1" applyFill="1" applyBorder="1" applyAlignment="1">
      <alignment horizontal="left"/>
    </xf>
    <xf numFmtId="0" fontId="47" fillId="0" borderId="0" xfId="0" applyFont="1" applyFill="1"/>
    <xf numFmtId="0" fontId="74" fillId="0" borderId="0" xfId="5" applyFont="1" applyFill="1" applyBorder="1" applyAlignment="1">
      <alignment horizontal="left" vertical="top"/>
    </xf>
    <xf numFmtId="0" fontId="36" fillId="0" borderId="6" xfId="0" applyFont="1" applyFill="1" applyBorder="1" applyAlignment="1">
      <alignment vertical="top"/>
    </xf>
    <xf numFmtId="6" fontId="6" fillId="0" borderId="0" xfId="0" applyNumberFormat="1" applyFont="1" applyFill="1" applyBorder="1" applyAlignment="1">
      <alignment horizontal="left" wrapText="1"/>
    </xf>
    <xf numFmtId="0" fontId="6" fillId="0" borderId="0" xfId="0" applyFont="1" applyFill="1" applyBorder="1" applyAlignment="1">
      <alignment horizontal="left"/>
    </xf>
    <xf numFmtId="0" fontId="36" fillId="0" borderId="6" xfId="0" applyFont="1" applyFill="1" applyBorder="1" applyAlignment="1">
      <alignment horizontal="left" wrapText="1"/>
    </xf>
    <xf numFmtId="0" fontId="80" fillId="0" borderId="6" xfId="5" applyFont="1" applyFill="1" applyBorder="1"/>
    <xf numFmtId="0" fontId="30" fillId="0" borderId="0" xfId="2" applyFont="1" applyBorder="1" applyAlignment="1">
      <alignment vertical="top" wrapText="1"/>
    </xf>
    <xf numFmtId="0" fontId="29" fillId="0" borderId="5" xfId="2" applyFont="1" applyBorder="1"/>
    <xf numFmtId="0" fontId="28" fillId="0" borderId="3" xfId="2" applyFont="1" applyBorder="1"/>
    <xf numFmtId="0" fontId="42" fillId="2" borderId="0" xfId="0" applyFont="1" applyFill="1" applyBorder="1" applyAlignment="1">
      <alignment vertical="top" wrapText="1"/>
    </xf>
    <xf numFmtId="0" fontId="42" fillId="2" borderId="6" xfId="0" applyFont="1" applyFill="1" applyBorder="1" applyAlignment="1">
      <alignment vertical="top"/>
    </xf>
    <xf numFmtId="0" fontId="42" fillId="2" borderId="7" xfId="0" applyFont="1" applyFill="1" applyBorder="1" applyAlignment="1">
      <alignment vertical="top" wrapText="1"/>
    </xf>
    <xf numFmtId="165" fontId="32" fillId="0" borderId="0" xfId="2" applyNumberFormat="1" applyFont="1" applyBorder="1" applyAlignment="1">
      <alignment wrapText="1"/>
    </xf>
    <xf numFmtId="14" fontId="29" fillId="9" borderId="4" xfId="4" applyNumberFormat="1" applyFont="1" applyFill="1" applyBorder="1"/>
    <xf numFmtId="0" fontId="43" fillId="3" borderId="1" xfId="0" applyFont="1" applyFill="1" applyBorder="1" applyAlignment="1">
      <alignment horizontal="center" wrapText="1"/>
    </xf>
    <xf numFmtId="43" fontId="0" fillId="0" borderId="0" xfId="4" applyFont="1" applyAlignment="1">
      <alignment vertical="center"/>
    </xf>
    <xf numFmtId="0" fontId="36" fillId="0" borderId="26" xfId="0" applyFont="1" applyBorder="1" applyAlignment="1">
      <alignment horizontal="center" vertical="center" wrapText="1"/>
    </xf>
    <xf numFmtId="0" fontId="6" fillId="0" borderId="6" xfId="0" applyFont="1" applyFill="1" applyBorder="1" applyAlignment="1">
      <alignment horizontal="left" wrapText="1"/>
    </xf>
    <xf numFmtId="0" fontId="6" fillId="0" borderId="0" xfId="0" applyFont="1" applyFill="1" applyBorder="1" applyAlignment="1">
      <alignment horizontal="left" wrapText="1"/>
    </xf>
    <xf numFmtId="0" fontId="6" fillId="0" borderId="7" xfId="0" applyFont="1" applyFill="1" applyBorder="1" applyAlignment="1">
      <alignment horizontal="left" wrapText="1"/>
    </xf>
    <xf numFmtId="0" fontId="4" fillId="0" borderId="6" xfId="5" applyFill="1" applyBorder="1" applyAlignment="1">
      <alignment horizontal="left" vertical="top"/>
    </xf>
    <xf numFmtId="0" fontId="32" fillId="0" borderId="5" xfId="2" applyFont="1" applyBorder="1"/>
    <xf numFmtId="0" fontId="36" fillId="0" borderId="6" xfId="0" quotePrefix="1" applyFont="1" applyBorder="1" applyAlignment="1">
      <alignment horizontal="right"/>
    </xf>
    <xf numFmtId="0" fontId="6" fillId="0" borderId="0" xfId="0" applyFont="1" applyBorder="1" applyAlignment="1">
      <alignment horizontal="left"/>
    </xf>
    <xf numFmtId="6" fontId="6" fillId="0" borderId="6" xfId="0" applyNumberFormat="1" applyFont="1" applyFill="1" applyBorder="1" applyAlignment="1">
      <alignment horizontal="left" wrapText="1"/>
    </xf>
    <xf numFmtId="0" fontId="11" fillId="0" borderId="0" xfId="0" applyFont="1" applyAlignment="1">
      <alignment horizontal="left" vertical="center" wrapText="1"/>
    </xf>
    <xf numFmtId="0" fontId="60" fillId="0" borderId="0" xfId="0" applyFont="1" applyFill="1" applyAlignment="1">
      <alignment wrapText="1"/>
    </xf>
    <xf numFmtId="0" fontId="13" fillId="10" borderId="0" xfId="0" quotePrefix="1" applyFont="1" applyFill="1" applyAlignment="1">
      <alignment horizontal="left" wrapText="1"/>
    </xf>
    <xf numFmtId="0" fontId="10" fillId="10" borderId="0" xfId="0" applyFont="1" applyFill="1" applyAlignment="1">
      <alignment horizontal="left" wrapText="1"/>
    </xf>
    <xf numFmtId="0" fontId="15" fillId="0" borderId="0" xfId="0" applyFont="1" applyAlignment="1">
      <alignment horizontal="left" wrapText="1"/>
    </xf>
    <xf numFmtId="0" fontId="60" fillId="0" borderId="0" xfId="0" applyFont="1" applyAlignment="1">
      <alignment horizontal="left" wrapText="1"/>
    </xf>
    <xf numFmtId="0" fontId="17" fillId="2" borderId="5" xfId="0" applyFont="1" applyFill="1" applyBorder="1" applyAlignment="1">
      <alignment horizontal="left" wrapText="1"/>
    </xf>
    <xf numFmtId="0" fontId="17" fillId="2" borderId="3" xfId="0" applyFont="1" applyFill="1" applyBorder="1" applyAlignment="1">
      <alignment horizontal="left" wrapText="1"/>
    </xf>
    <xf numFmtId="0" fontId="17" fillId="2" borderId="4" xfId="0" applyFont="1" applyFill="1" applyBorder="1" applyAlignment="1">
      <alignment horizontal="left" wrapText="1"/>
    </xf>
    <xf numFmtId="0" fontId="17" fillId="2" borderId="6" xfId="0" applyFont="1" applyFill="1" applyBorder="1" applyAlignment="1">
      <alignment horizontal="center" wrapText="1"/>
    </xf>
    <xf numFmtId="0" fontId="17" fillId="2" borderId="0" xfId="0" applyFont="1" applyFill="1" applyBorder="1" applyAlignment="1">
      <alignment horizontal="center" wrapText="1"/>
    </xf>
    <xf numFmtId="0" fontId="17" fillId="2" borderId="7" xfId="0" applyFont="1" applyFill="1" applyBorder="1" applyAlignment="1">
      <alignment horizontal="center" wrapText="1"/>
    </xf>
    <xf numFmtId="0" fontId="17" fillId="2" borderId="8" xfId="0" applyFont="1" applyFill="1" applyBorder="1" applyAlignment="1">
      <alignment horizontal="center" wrapText="1"/>
    </xf>
    <xf numFmtId="0" fontId="17" fillId="2" borderId="9" xfId="0" applyFont="1" applyFill="1" applyBorder="1" applyAlignment="1">
      <alignment horizontal="center" wrapText="1"/>
    </xf>
    <xf numFmtId="0" fontId="17" fillId="2" borderId="10" xfId="0" applyFont="1" applyFill="1" applyBorder="1" applyAlignment="1">
      <alignment horizontal="center" wrapText="1"/>
    </xf>
    <xf numFmtId="0" fontId="42" fillId="2" borderId="8" xfId="0" applyFont="1" applyFill="1" applyBorder="1" applyAlignment="1">
      <alignment horizontal="center" vertical="top" wrapText="1"/>
    </xf>
    <xf numFmtId="0" fontId="42" fillId="2" borderId="9" xfId="0" applyFont="1" applyFill="1" applyBorder="1" applyAlignment="1">
      <alignment horizontal="center" vertical="top" wrapText="1"/>
    </xf>
    <xf numFmtId="0" fontId="42" fillId="2" borderId="10" xfId="0" applyFont="1" applyFill="1" applyBorder="1" applyAlignment="1">
      <alignment horizontal="center" vertical="top" wrapText="1"/>
    </xf>
    <xf numFmtId="0" fontId="35" fillId="0" borderId="1" xfId="0" applyFont="1" applyFill="1" applyBorder="1" applyAlignment="1">
      <alignment horizontal="left" vertical="top" wrapText="1"/>
    </xf>
    <xf numFmtId="0" fontId="33" fillId="0" borderId="13" xfId="0" applyFont="1" applyFill="1" applyBorder="1" applyAlignment="1">
      <alignment horizontal="left" vertical="top" wrapText="1"/>
    </xf>
    <xf numFmtId="0" fontId="33" fillId="0" borderId="14" xfId="0" applyFont="1" applyFill="1" applyBorder="1" applyAlignment="1">
      <alignment horizontal="left" vertical="top" wrapText="1"/>
    </xf>
    <xf numFmtId="0" fontId="43" fillId="2" borderId="5" xfId="0" applyFont="1" applyFill="1" applyBorder="1" applyAlignment="1">
      <alignment horizontal="left" wrapText="1"/>
    </xf>
    <xf numFmtId="0" fontId="42" fillId="2" borderId="3" xfId="0" applyFont="1" applyFill="1" applyBorder="1" applyAlignment="1">
      <alignment horizontal="left" wrapText="1"/>
    </xf>
    <xf numFmtId="0" fontId="42" fillId="2" borderId="4" xfId="0" applyFont="1" applyFill="1" applyBorder="1" applyAlignment="1">
      <alignment horizontal="left" wrapText="1"/>
    </xf>
    <xf numFmtId="0" fontId="10" fillId="0" borderId="0" xfId="0" applyFont="1" applyAlignment="1">
      <alignment horizontal="left" wrapText="1"/>
    </xf>
    <xf numFmtId="0" fontId="11" fillId="0" borderId="0" xfId="0" applyFont="1" applyAlignment="1">
      <alignment horizontal="left" wrapText="1"/>
    </xf>
    <xf numFmtId="0" fontId="34" fillId="10" borderId="0" xfId="0" applyFont="1" applyFill="1" applyBorder="1" applyAlignment="1">
      <alignment horizontal="left" vertical="top" wrapText="1"/>
    </xf>
    <xf numFmtId="0" fontId="6" fillId="0" borderId="5" xfId="0" applyFont="1" applyFill="1" applyBorder="1" applyAlignment="1">
      <alignment horizontal="left" wrapText="1"/>
    </xf>
    <xf numFmtId="0" fontId="6" fillId="0" borderId="3" xfId="0" applyFont="1" applyFill="1" applyBorder="1" applyAlignment="1">
      <alignment horizontal="left" wrapText="1"/>
    </xf>
    <xf numFmtId="0" fontId="6" fillId="0" borderId="4" xfId="0" applyFont="1" applyFill="1" applyBorder="1" applyAlignment="1">
      <alignment horizontal="left" wrapText="1"/>
    </xf>
    <xf numFmtId="0" fontId="6" fillId="0" borderId="6" xfId="0" applyFont="1" applyFill="1" applyBorder="1" applyAlignment="1">
      <alignment horizontal="left" wrapText="1"/>
    </xf>
    <xf numFmtId="0" fontId="6" fillId="0" borderId="0" xfId="0" applyFont="1" applyFill="1" applyBorder="1" applyAlignment="1">
      <alignment horizontal="left" wrapText="1"/>
    </xf>
    <xf numFmtId="0" fontId="6" fillId="0" borderId="7" xfId="0" applyFont="1" applyFill="1" applyBorder="1" applyAlignment="1">
      <alignment horizontal="left" wrapText="1"/>
    </xf>
    <xf numFmtId="0" fontId="49" fillId="0" borderId="6" xfId="0" applyFont="1" applyBorder="1" applyAlignment="1">
      <alignment horizontal="left" vertical="top" wrapText="1"/>
    </xf>
    <xf numFmtId="0" fontId="49" fillId="0" borderId="0" xfId="0" applyFont="1" applyBorder="1" applyAlignment="1">
      <alignment horizontal="left" vertical="top" wrapText="1"/>
    </xf>
    <xf numFmtId="0" fontId="49" fillId="0" borderId="8" xfId="0" applyFont="1" applyBorder="1" applyAlignment="1">
      <alignment horizontal="left" vertical="top" wrapText="1"/>
    </xf>
    <xf numFmtId="0" fontId="49" fillId="0" borderId="9"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36" fillId="0" borderId="6" xfId="0" applyFont="1" applyBorder="1" applyAlignment="1">
      <alignment horizontal="left" wrapText="1"/>
    </xf>
    <xf numFmtId="0" fontId="36" fillId="0" borderId="0" xfId="0" applyFont="1" applyBorder="1" applyAlignment="1">
      <alignment horizontal="left" wrapText="1"/>
    </xf>
    <xf numFmtId="0" fontId="4" fillId="0" borderId="6" xfId="5" applyFill="1" applyBorder="1" applyAlignment="1">
      <alignment horizontal="left" vertical="top"/>
    </xf>
    <xf numFmtId="0" fontId="4" fillId="0" borderId="0" xfId="5" applyFill="1" applyBorder="1" applyAlignment="1">
      <alignment horizontal="left" vertical="top"/>
    </xf>
    <xf numFmtId="0" fontId="6" fillId="0" borderId="0" xfId="0" applyFont="1" applyBorder="1" applyAlignment="1">
      <alignment horizontal="left" wrapText="1"/>
    </xf>
    <xf numFmtId="0" fontId="42" fillId="0" borderId="0" xfId="0" applyFont="1" applyAlignment="1">
      <alignment horizontal="left" vertical="top" wrapText="1"/>
    </xf>
    <xf numFmtId="0" fontId="6" fillId="0" borderId="5"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Border="1" applyAlignment="1">
      <alignment horizontal="left" vertical="top" wrapText="1"/>
    </xf>
    <xf numFmtId="0" fontId="6" fillId="0" borderId="7" xfId="0" applyFont="1" applyBorder="1" applyAlignment="1">
      <alignment horizontal="left" vertical="top" wrapText="1"/>
    </xf>
    <xf numFmtId="0" fontId="6" fillId="6" borderId="0" xfId="0" applyFont="1" applyFill="1" applyBorder="1" applyAlignment="1">
      <alignment horizontal="left" wrapText="1"/>
    </xf>
    <xf numFmtId="0" fontId="42" fillId="0" borderId="0" xfId="0" applyFont="1" applyBorder="1" applyAlignment="1">
      <alignment horizontal="left" vertical="top" wrapText="1"/>
    </xf>
    <xf numFmtId="0" fontId="42" fillId="0" borderId="7" xfId="0" applyFont="1" applyBorder="1" applyAlignment="1">
      <alignment horizontal="left" vertical="top" wrapText="1"/>
    </xf>
    <xf numFmtId="0" fontId="42" fillId="0" borderId="9" xfId="0" applyFont="1" applyBorder="1" applyAlignment="1">
      <alignment horizontal="left" vertical="top" wrapText="1"/>
    </xf>
    <xf numFmtId="0" fontId="42" fillId="0" borderId="10" xfId="0" applyFont="1" applyBorder="1" applyAlignment="1">
      <alignment horizontal="left" vertical="top" wrapText="1"/>
    </xf>
    <xf numFmtId="0" fontId="32" fillId="0" borderId="15" xfId="2" applyFont="1" applyBorder="1" applyAlignment="1">
      <alignment horizontal="center"/>
    </xf>
    <xf numFmtId="0" fontId="32" fillId="0" borderId="20" xfId="2" applyFont="1" applyBorder="1" applyAlignment="1">
      <alignment horizontal="center"/>
    </xf>
    <xf numFmtId="0" fontId="68" fillId="0" borderId="5" xfId="2" applyFont="1" applyBorder="1" applyAlignment="1">
      <alignment horizontal="center" wrapText="1"/>
    </xf>
    <xf numFmtId="0" fontId="68" fillId="0" borderId="3" xfId="2" applyFont="1" applyBorder="1" applyAlignment="1">
      <alignment horizontal="center" wrapText="1"/>
    </xf>
    <xf numFmtId="0" fontId="68" fillId="0" borderId="4" xfId="2" applyFont="1" applyBorder="1" applyAlignment="1">
      <alignment horizontal="center" wrapText="1"/>
    </xf>
    <xf numFmtId="0" fontId="36" fillId="0" borderId="15" xfId="2" applyFont="1" applyBorder="1" applyAlignment="1">
      <alignment horizontal="center" vertical="center" wrapText="1"/>
    </xf>
    <xf numFmtId="0" fontId="36" fillId="0" borderId="20" xfId="2" applyFont="1" applyBorder="1" applyAlignment="1">
      <alignment horizontal="center" vertical="center" wrapText="1"/>
    </xf>
    <xf numFmtId="0" fontId="36" fillId="0" borderId="16" xfId="2" applyFont="1" applyBorder="1" applyAlignment="1">
      <alignment horizontal="center" vertical="center" wrapText="1"/>
    </xf>
    <xf numFmtId="0" fontId="36" fillId="0" borderId="0" xfId="2" applyFont="1" applyBorder="1" applyAlignment="1">
      <alignment horizontal="center" vertical="center" wrapText="1"/>
    </xf>
    <xf numFmtId="0" fontId="46" fillId="0" borderId="0" xfId="0" applyFont="1" applyAlignment="1">
      <alignment horizontal="left" vertical="center" wrapText="1"/>
    </xf>
    <xf numFmtId="0" fontId="42" fillId="0" borderId="0" xfId="0" applyFont="1" applyAlignment="1">
      <alignment horizontal="left" wrapText="1"/>
    </xf>
    <xf numFmtId="0" fontId="36" fillId="0" borderId="35" xfId="2" applyFont="1" applyBorder="1" applyAlignment="1">
      <alignment horizontal="center"/>
    </xf>
    <xf numFmtId="0" fontId="36" fillId="0" borderId="33" xfId="2" applyFont="1" applyBorder="1" applyAlignment="1">
      <alignment horizontal="center"/>
    </xf>
    <xf numFmtId="0" fontId="36" fillId="0" borderId="34" xfId="2" applyFont="1" applyBorder="1" applyAlignment="1">
      <alignment horizontal="center"/>
    </xf>
    <xf numFmtId="0" fontId="36" fillId="0" borderId="36" xfId="2" applyFont="1" applyFill="1" applyBorder="1" applyAlignment="1">
      <alignment horizontal="center" vertical="center" wrapText="1"/>
    </xf>
    <xf numFmtId="0" fontId="36" fillId="0" borderId="37" xfId="2" applyFont="1" applyFill="1" applyBorder="1" applyAlignment="1">
      <alignment horizontal="center" vertical="center" wrapText="1"/>
    </xf>
    <xf numFmtId="0" fontId="36" fillId="0" borderId="17" xfId="2" applyFont="1" applyBorder="1" applyAlignment="1">
      <alignment horizontal="center" vertical="center" wrapText="1"/>
    </xf>
    <xf numFmtId="0" fontId="36" fillId="0" borderId="21" xfId="2" applyFont="1" applyBorder="1" applyAlignment="1">
      <alignment horizontal="center" vertical="center" wrapText="1"/>
    </xf>
    <xf numFmtId="0" fontId="32" fillId="0" borderId="16" xfId="2" applyFont="1" applyBorder="1" applyAlignment="1">
      <alignment horizontal="center" wrapText="1"/>
    </xf>
    <xf numFmtId="0" fontId="32" fillId="0" borderId="0" xfId="2" applyFont="1" applyBorder="1" applyAlignment="1">
      <alignment horizontal="center" wrapText="1"/>
    </xf>
    <xf numFmtId="0" fontId="32" fillId="0" borderId="17" xfId="2" applyFont="1" applyBorder="1" applyAlignment="1">
      <alignment horizontal="center" wrapText="1"/>
    </xf>
    <xf numFmtId="0" fontId="32" fillId="0" borderId="21" xfId="2" applyFont="1" applyBorder="1" applyAlignment="1">
      <alignment horizontal="center" wrapText="1"/>
    </xf>
    <xf numFmtId="0" fontId="62" fillId="0" borderId="6" xfId="0" applyFont="1" applyBorder="1" applyAlignment="1">
      <alignment horizontal="left" vertical="top" wrapText="1"/>
    </xf>
    <xf numFmtId="0" fontId="62" fillId="0" borderId="0" xfId="0" applyFont="1" applyBorder="1" applyAlignment="1">
      <alignment horizontal="left" vertical="top" wrapText="1"/>
    </xf>
    <xf numFmtId="0" fontId="62" fillId="0" borderId="7" xfId="0" applyFont="1" applyBorder="1" applyAlignment="1">
      <alignment horizontal="left" vertical="top" wrapText="1"/>
    </xf>
    <xf numFmtId="0" fontId="42" fillId="0" borderId="6" xfId="0" applyFont="1" applyBorder="1" applyAlignment="1">
      <alignment horizontal="left" vertical="top" wrapText="1"/>
    </xf>
    <xf numFmtId="0" fontId="36" fillId="0" borderId="0" xfId="0" applyFont="1" applyFill="1" applyBorder="1" applyAlignment="1">
      <alignment horizontal="center" wrapText="1"/>
    </xf>
    <xf numFmtId="0" fontId="36" fillId="12" borderId="0" xfId="0" applyFont="1" applyFill="1" applyAlignment="1">
      <alignment horizontal="center" vertical="center" wrapText="1"/>
    </xf>
    <xf numFmtId="0" fontId="36" fillId="12" borderId="0" xfId="0" applyFont="1" applyFill="1" applyBorder="1" applyAlignment="1">
      <alignment horizontal="center" vertical="center" wrapText="1"/>
    </xf>
    <xf numFmtId="0" fontId="43" fillId="3" borderId="1"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6" fillId="0" borderId="0" xfId="0" quotePrefix="1" applyFont="1" applyFill="1" applyBorder="1" applyAlignment="1">
      <alignment horizontal="left" vertical="top" wrapText="1"/>
    </xf>
    <xf numFmtId="0" fontId="6" fillId="0" borderId="0" xfId="0" applyFont="1" applyFill="1" applyBorder="1" applyAlignment="1">
      <alignment horizontal="left" vertical="top" wrapText="1"/>
    </xf>
    <xf numFmtId="0" fontId="43" fillId="3" borderId="1" xfId="0" quotePrefix="1" applyFont="1" applyFill="1" applyBorder="1" applyAlignment="1">
      <alignment horizontal="center" vertical="center" wrapText="1"/>
    </xf>
    <xf numFmtId="0" fontId="43" fillId="3" borderId="14" xfId="0" applyFont="1" applyFill="1" applyBorder="1" applyAlignment="1">
      <alignment horizontal="center" vertical="center" wrapText="1"/>
    </xf>
    <xf numFmtId="14" fontId="32" fillId="11" borderId="15" xfId="2" applyNumberFormat="1" applyFont="1" applyFill="1" applyBorder="1" applyAlignment="1">
      <alignment horizontal="left" vertical="center" wrapText="1"/>
    </xf>
    <xf numFmtId="14" fontId="32" fillId="11" borderId="39" xfId="2" applyNumberFormat="1" applyFont="1" applyFill="1" applyBorder="1" applyAlignment="1">
      <alignment horizontal="left" vertical="center" wrapText="1"/>
    </xf>
    <xf numFmtId="0" fontId="29" fillId="0" borderId="0" xfId="2" applyFont="1" applyFill="1" applyAlignment="1">
      <alignment horizontal="left" wrapText="1"/>
    </xf>
    <xf numFmtId="0" fontId="36" fillId="12" borderId="20" xfId="0" applyFont="1" applyFill="1" applyBorder="1" applyAlignment="1">
      <alignment horizontal="left" vertical="top" wrapText="1"/>
    </xf>
    <xf numFmtId="0" fontId="36" fillId="12" borderId="0" xfId="0" applyFont="1" applyFill="1" applyBorder="1" applyAlignment="1">
      <alignment horizontal="left" vertical="top" wrapText="1"/>
    </xf>
    <xf numFmtId="14" fontId="70" fillId="11" borderId="0" xfId="2" applyNumberFormat="1" applyFont="1" applyFill="1" applyBorder="1" applyAlignment="1">
      <alignment horizontal="center" vertical="center"/>
    </xf>
    <xf numFmtId="0" fontId="6" fillId="0" borderId="47" xfId="0" quotePrefix="1" applyFont="1" applyFill="1" applyBorder="1" applyAlignment="1">
      <alignment horizontal="left" vertical="top" wrapText="1"/>
    </xf>
    <xf numFmtId="0" fontId="6" fillId="0" borderId="48" xfId="0" quotePrefix="1" applyFont="1" applyFill="1" applyBorder="1" applyAlignment="1">
      <alignment horizontal="left" vertical="top" wrapText="1"/>
    </xf>
    <xf numFmtId="0" fontId="68" fillId="0" borderId="20" xfId="0" applyFont="1" applyBorder="1" applyAlignment="1">
      <alignment horizontal="left" vertical="center" wrapText="1"/>
    </xf>
    <xf numFmtId="0" fontId="68" fillId="0" borderId="0" xfId="0" applyFont="1" applyBorder="1" applyAlignment="1">
      <alignment horizontal="left" vertical="center" wrapText="1"/>
    </xf>
    <xf numFmtId="0" fontId="68" fillId="0" borderId="18" xfId="0" applyFont="1" applyBorder="1" applyAlignment="1">
      <alignment horizontal="left" vertical="center" wrapText="1"/>
    </xf>
    <xf numFmtId="0" fontId="68" fillId="0" borderId="2" xfId="0" applyFont="1" applyBorder="1" applyAlignment="1">
      <alignment horizontal="left" vertical="center" wrapText="1"/>
    </xf>
    <xf numFmtId="0" fontId="42" fillId="0" borderId="5" xfId="0" quotePrefix="1" applyFont="1" applyFill="1" applyBorder="1" applyAlignment="1">
      <alignment horizontal="left" vertical="top" wrapText="1"/>
    </xf>
    <xf numFmtId="0" fontId="42" fillId="0" borderId="3" xfId="0" applyFont="1" applyFill="1" applyBorder="1" applyAlignment="1">
      <alignment horizontal="left" vertical="top" wrapText="1"/>
    </xf>
    <xf numFmtId="0" fontId="42" fillId="0" borderId="4" xfId="0" applyFont="1" applyFill="1" applyBorder="1" applyAlignment="1">
      <alignment horizontal="left" vertical="top" wrapText="1"/>
    </xf>
    <xf numFmtId="0" fontId="42" fillId="0" borderId="6" xfId="0" applyFont="1" applyFill="1" applyBorder="1" applyAlignment="1">
      <alignment horizontal="left" vertical="top" wrapText="1"/>
    </xf>
    <xf numFmtId="0" fontId="42" fillId="0" borderId="0" xfId="0" applyFont="1" applyFill="1" applyBorder="1" applyAlignment="1">
      <alignment horizontal="left" vertical="top" wrapText="1"/>
    </xf>
    <xf numFmtId="0" fontId="42" fillId="0" borderId="7" xfId="0" applyFont="1" applyFill="1" applyBorder="1" applyAlignment="1">
      <alignment horizontal="left" vertical="top" wrapText="1"/>
    </xf>
    <xf numFmtId="0" fontId="42" fillId="0" borderId="8" xfId="0" applyFont="1" applyFill="1" applyBorder="1" applyAlignment="1">
      <alignment horizontal="left" vertical="top" wrapText="1"/>
    </xf>
    <xf numFmtId="0" fontId="42" fillId="0" borderId="9" xfId="0" applyFont="1" applyFill="1" applyBorder="1" applyAlignment="1">
      <alignment horizontal="left" vertical="top" wrapText="1"/>
    </xf>
    <xf numFmtId="0" fontId="42" fillId="0" borderId="10" xfId="0" applyFont="1" applyFill="1" applyBorder="1" applyAlignment="1">
      <alignment horizontal="left" vertical="top" wrapText="1"/>
    </xf>
    <xf numFmtId="0" fontId="43" fillId="0" borderId="5" xfId="0" applyFont="1" applyBorder="1" applyAlignment="1">
      <alignment horizontal="left" vertical="top" wrapText="1"/>
    </xf>
    <xf numFmtId="0" fontId="43" fillId="0" borderId="3" xfId="0" applyFont="1" applyBorder="1" applyAlignment="1">
      <alignment horizontal="left" vertical="top" wrapText="1"/>
    </xf>
    <xf numFmtId="0" fontId="43" fillId="0" borderId="4" xfId="0" applyFont="1" applyBorder="1" applyAlignment="1">
      <alignment horizontal="left" vertical="top" wrapText="1"/>
    </xf>
    <xf numFmtId="0" fontId="43" fillId="0" borderId="8" xfId="0" applyFont="1" applyBorder="1" applyAlignment="1">
      <alignment horizontal="left" vertical="top" wrapText="1"/>
    </xf>
    <xf numFmtId="0" fontId="43" fillId="0" borderId="9" xfId="0" applyFont="1" applyBorder="1" applyAlignment="1">
      <alignment horizontal="left" vertical="top" wrapText="1"/>
    </xf>
    <xf numFmtId="0" fontId="43" fillId="0" borderId="10" xfId="0" applyFont="1" applyBorder="1" applyAlignment="1">
      <alignment horizontal="left" vertical="top" wrapText="1"/>
    </xf>
    <xf numFmtId="0" fontId="42" fillId="0" borderId="1" xfId="0" quotePrefix="1" applyFont="1" applyBorder="1" applyAlignment="1">
      <alignment horizontal="left" vertical="top" wrapText="1"/>
    </xf>
    <xf numFmtId="0" fontId="42" fillId="0" borderId="13" xfId="0" applyFont="1" applyBorder="1" applyAlignment="1">
      <alignment horizontal="left" vertical="top" wrapText="1"/>
    </xf>
    <xf numFmtId="0" fontId="42" fillId="0" borderId="14" xfId="0" applyFont="1" applyBorder="1" applyAlignment="1">
      <alignment horizontal="left" vertical="top" wrapText="1"/>
    </xf>
    <xf numFmtId="0" fontId="42" fillId="0" borderId="5" xfId="0" applyFont="1" applyBorder="1" applyAlignment="1">
      <alignment horizontal="left" wrapText="1"/>
    </xf>
    <xf numFmtId="0" fontId="42" fillId="0" borderId="3" xfId="0" applyFont="1" applyBorder="1" applyAlignment="1">
      <alignment horizontal="left" wrapText="1"/>
    </xf>
    <xf numFmtId="0" fontId="42" fillId="0" borderId="4" xfId="0" applyFont="1" applyBorder="1" applyAlignment="1">
      <alignment horizontal="left" wrapText="1"/>
    </xf>
    <xf numFmtId="0" fontId="42" fillId="0" borderId="8" xfId="0" applyFont="1" applyBorder="1" applyAlignment="1">
      <alignment horizontal="left" wrapText="1"/>
    </xf>
    <xf numFmtId="0" fontId="42" fillId="0" borderId="9" xfId="0" applyFont="1" applyBorder="1" applyAlignment="1">
      <alignment horizontal="left" wrapText="1"/>
    </xf>
    <xf numFmtId="0" fontId="42" fillId="0" borderId="10" xfId="0" applyFont="1" applyBorder="1" applyAlignment="1">
      <alignment horizontal="left" wrapText="1"/>
    </xf>
    <xf numFmtId="0" fontId="43" fillId="0" borderId="1" xfId="0" applyFont="1" applyBorder="1" applyAlignment="1">
      <alignment horizontal="left" wrapText="1"/>
    </xf>
    <xf numFmtId="0" fontId="43" fillId="0" borderId="13" xfId="0" applyFont="1" applyBorder="1" applyAlignment="1">
      <alignment horizontal="left" wrapText="1"/>
    </xf>
    <xf numFmtId="0" fontId="43" fillId="0" borderId="14" xfId="0" applyFont="1" applyBorder="1" applyAlignment="1">
      <alignment horizontal="left" wrapText="1"/>
    </xf>
    <xf numFmtId="0" fontId="42" fillId="2" borderId="5" xfId="0" applyFont="1" applyFill="1" applyBorder="1" applyAlignment="1">
      <alignment horizontal="left" wrapText="1"/>
    </xf>
    <xf numFmtId="0" fontId="68" fillId="0" borderId="6" xfId="0" applyFont="1" applyBorder="1" applyAlignment="1">
      <alignment horizontal="center" wrapText="1"/>
    </xf>
    <xf numFmtId="0" fontId="68" fillId="0" borderId="0" xfId="0" applyFont="1" applyBorder="1" applyAlignment="1">
      <alignment horizontal="center" wrapText="1"/>
    </xf>
    <xf numFmtId="0" fontId="68" fillId="0" borderId="8" xfId="0" applyFont="1" applyBorder="1" applyAlignment="1">
      <alignment horizontal="center" wrapText="1"/>
    </xf>
    <xf numFmtId="0" fontId="68" fillId="0" borderId="9" xfId="0" applyFont="1" applyBorder="1" applyAlignment="1">
      <alignment horizontal="center" wrapText="1"/>
    </xf>
    <xf numFmtId="0" fontId="36" fillId="3" borderId="1"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36" fillId="3" borderId="14" xfId="0" applyFont="1" applyFill="1" applyBorder="1" applyAlignment="1">
      <alignment horizontal="center" vertical="center" wrapText="1"/>
    </xf>
    <xf numFmtId="0" fontId="68" fillId="0" borderId="0" xfId="0" applyFont="1" applyAlignment="1">
      <alignment horizontal="left" wrapText="1"/>
    </xf>
    <xf numFmtId="0" fontId="68" fillId="0" borderId="21" xfId="0" applyFont="1" applyBorder="1" applyAlignment="1">
      <alignment horizontal="left" wrapText="1"/>
    </xf>
    <xf numFmtId="0" fontId="6" fillId="8" borderId="2" xfId="0" applyFont="1" applyFill="1" applyBorder="1" applyAlignment="1">
      <alignment horizontal="center" vertical="center" wrapText="1"/>
    </xf>
    <xf numFmtId="0" fontId="6" fillId="8" borderId="19" xfId="0" applyFont="1" applyFill="1" applyBorder="1" applyAlignment="1">
      <alignment horizontal="center" vertical="center" wrapText="1"/>
    </xf>
    <xf numFmtId="0" fontId="36" fillId="3" borderId="1" xfId="0" quotePrefix="1" applyFont="1" applyFill="1" applyBorder="1" applyAlignment="1">
      <alignment horizontal="center" vertical="center" wrapText="1"/>
    </xf>
    <xf numFmtId="0" fontId="36" fillId="3" borderId="13" xfId="0" quotePrefix="1" applyFont="1" applyFill="1" applyBorder="1" applyAlignment="1">
      <alignment horizontal="center" vertical="center" wrapText="1"/>
    </xf>
    <xf numFmtId="0" fontId="36" fillId="3" borderId="14" xfId="0" quotePrefix="1" applyFont="1" applyFill="1" applyBorder="1" applyAlignment="1">
      <alignment horizontal="center" vertical="center" wrapText="1"/>
    </xf>
    <xf numFmtId="0" fontId="43" fillId="0" borderId="1" xfId="0" applyFont="1" applyFill="1" applyBorder="1" applyAlignment="1">
      <alignment horizontal="left"/>
    </xf>
    <xf numFmtId="0" fontId="43" fillId="0" borderId="13" xfId="0" applyFont="1" applyFill="1" applyBorder="1" applyAlignment="1">
      <alignment horizontal="left"/>
    </xf>
    <xf numFmtId="0" fontId="43" fillId="0" borderId="14" xfId="0" applyFont="1" applyFill="1" applyBorder="1" applyAlignment="1">
      <alignment horizontal="left"/>
    </xf>
    <xf numFmtId="0" fontId="43" fillId="0" borderId="5" xfId="0" applyFont="1" applyBorder="1" applyAlignment="1">
      <alignment horizontal="left" vertical="center" wrapText="1"/>
    </xf>
    <xf numFmtId="0" fontId="43" fillId="0" borderId="3" xfId="0" applyFont="1" applyBorder="1" applyAlignment="1">
      <alignment horizontal="left" vertical="center" wrapText="1"/>
    </xf>
    <xf numFmtId="0" fontId="43" fillId="0" borderId="6" xfId="0" applyFont="1" applyFill="1" applyBorder="1" applyAlignment="1">
      <alignment horizontal="left" wrapText="1"/>
    </xf>
    <xf numFmtId="0" fontId="43" fillId="0" borderId="0" xfId="0" applyFont="1" applyFill="1" applyBorder="1" applyAlignment="1">
      <alignment horizontal="left" wrapText="1"/>
    </xf>
    <xf numFmtId="0" fontId="17" fillId="2" borderId="5" xfId="0" applyFont="1" applyFill="1" applyBorder="1" applyAlignment="1">
      <alignment horizontal="left"/>
    </xf>
    <xf numFmtId="0" fontId="17" fillId="2" borderId="3" xfId="0" applyFont="1" applyFill="1" applyBorder="1" applyAlignment="1">
      <alignment horizontal="left"/>
    </xf>
    <xf numFmtId="0" fontId="17" fillId="2" borderId="4" xfId="0" applyFont="1" applyFill="1" applyBorder="1" applyAlignment="1">
      <alignment horizontal="left"/>
    </xf>
    <xf numFmtId="0" fontId="42" fillId="0" borderId="5" xfId="0" applyFont="1" applyBorder="1" applyAlignment="1">
      <alignment horizontal="left" vertical="top" wrapText="1"/>
    </xf>
    <xf numFmtId="0" fontId="42" fillId="0" borderId="3" xfId="0" applyFont="1" applyBorder="1" applyAlignment="1">
      <alignment horizontal="left" vertical="top" wrapText="1"/>
    </xf>
    <xf numFmtId="0" fontId="42" fillId="0" borderId="4" xfId="0" applyFont="1" applyBorder="1" applyAlignment="1">
      <alignment horizontal="left" vertical="top" wrapText="1"/>
    </xf>
    <xf numFmtId="0" fontId="42" fillId="0" borderId="8" xfId="0" applyFont="1" applyBorder="1" applyAlignment="1">
      <alignment horizontal="left" vertical="top" wrapText="1"/>
    </xf>
    <xf numFmtId="0" fontId="43" fillId="0" borderId="6" xfId="0" applyFont="1" applyBorder="1" applyAlignment="1">
      <alignment horizontal="left" vertical="top" wrapText="1"/>
    </xf>
    <xf numFmtId="0" fontId="43" fillId="0" borderId="6" xfId="0" applyFont="1" applyBorder="1" applyAlignment="1">
      <alignment horizontal="left" wrapText="1"/>
    </xf>
    <xf numFmtId="0" fontId="42" fillId="0" borderId="0" xfId="0" applyFont="1" applyBorder="1" applyAlignment="1">
      <alignment horizontal="left" wrapText="1"/>
    </xf>
  </cellXfs>
  <cellStyles count="7">
    <cellStyle name="Comma" xfId="4" builtinId="3"/>
    <cellStyle name="Currency" xfId="6" builtinId="4"/>
    <cellStyle name="Hyperlink" xfId="5" builtinId="8"/>
    <cellStyle name="Normal" xfId="0" builtinId="0"/>
    <cellStyle name="Normal 2" xfId="2" xr:uid="{7D6D3C9E-ADF4-4C62-A6CD-44457FB2CFF0}"/>
    <cellStyle name="Percent" xfId="1" builtinId="5"/>
    <cellStyle name="Percent 2" xfId="3" xr:uid="{3180B500-0914-4389-BF2A-32C36977A12B}"/>
  </cellStyles>
  <dxfs count="0"/>
  <tableStyles count="0" defaultTableStyle="TableStyleMedium2" defaultPivotStyle="PivotStyleLight16"/>
  <colors>
    <mruColors>
      <color rgb="FFDC6B2F"/>
      <color rgb="FF72246C"/>
      <color rgb="FF48A23F"/>
      <color rgb="FF41B6E6"/>
      <color rgb="FFF0B323"/>
      <color rgb="FF00857D"/>
      <color rgb="FF97999B"/>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s://commons.wikimedia.org/wiki/File:Ic_lock_outline_48px.svg"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s://commons.wikimedia.org/wiki/File:Ic_lock_outline_48px.svg" TargetMode="Externa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hyperlink" Target="https://commons.wikimedia.org/wiki/File:Ic_lock_outline_48px.svg" TargetMode="Externa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hyperlink" Target="https://commons.wikimedia.org/wiki/File:Ic_lock_outline_48px.svg" TargetMode="Externa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hyperlink" Target="https://commons.wikimedia.org/wiki/File:Ic_lock_outline_48px.svg" TargetMode="Externa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https://commons.wikimedia.org/wiki/File:Ic_lock_outline_48px.svg" TargetMode="External"/><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hyperlink" Target="https://commons.wikimedia.org/wiki/File:Ic_lock_outline_48px.svg"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82022</xdr:colOff>
      <xdr:row>0</xdr:row>
      <xdr:rowOff>134878</xdr:rowOff>
    </xdr:from>
    <xdr:to>
      <xdr:col>17</xdr:col>
      <xdr:colOff>545021</xdr:colOff>
      <xdr:row>4</xdr:row>
      <xdr:rowOff>145588</xdr:rowOff>
    </xdr:to>
    <xdr:pic>
      <xdr:nvPicPr>
        <xdr:cNvPr id="3" name="Picture 2">
          <a:extLst>
            <a:ext uri="{FF2B5EF4-FFF2-40B4-BE49-F238E27FC236}">
              <a16:creationId xmlns:a16="http://schemas.microsoft.com/office/drawing/2014/main" id="{87544A50-E1AA-424E-BCF5-C0A7792B5B60}"/>
            </a:ext>
          </a:extLst>
        </xdr:cNvPr>
        <xdr:cNvPicPr>
          <a:picLocks noChangeAspect="1"/>
        </xdr:cNvPicPr>
      </xdr:nvPicPr>
      <xdr:blipFill>
        <a:blip xmlns:r="http://schemas.openxmlformats.org/officeDocument/2006/relationships" r:embed="rId1"/>
        <a:stretch>
          <a:fillRect/>
        </a:stretch>
      </xdr:blipFill>
      <xdr:spPr>
        <a:xfrm>
          <a:off x="5875463" y="134878"/>
          <a:ext cx="5531233" cy="1078444"/>
        </a:xfrm>
        <a:prstGeom prst="rect">
          <a:avLst/>
        </a:prstGeom>
      </xdr:spPr>
    </xdr:pic>
    <xdr:clientData/>
  </xdr:twoCellAnchor>
  <xdr:twoCellAnchor editAs="oneCell">
    <xdr:from>
      <xdr:col>0</xdr:col>
      <xdr:colOff>223068</xdr:colOff>
      <xdr:row>7</xdr:row>
      <xdr:rowOff>87084</xdr:rowOff>
    </xdr:from>
    <xdr:to>
      <xdr:col>0</xdr:col>
      <xdr:colOff>564820</xdr:colOff>
      <xdr:row>8</xdr:row>
      <xdr:rowOff>8715</xdr:rowOff>
    </xdr:to>
    <xdr:pic>
      <xdr:nvPicPr>
        <xdr:cNvPr id="4" name="Picture 3">
          <a:extLst>
            <a:ext uri="{FF2B5EF4-FFF2-40B4-BE49-F238E27FC236}">
              <a16:creationId xmlns:a16="http://schemas.microsoft.com/office/drawing/2014/main" id="{74D937CD-484B-48F1-9805-46CDA9525C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837473B0-CC2E-450A-ABE3-18F120FF3D39}">
              <a1611:picAttrSrcUrl xmlns:a1611="http://schemas.microsoft.com/office/drawing/2016/11/main" r:id="rId3"/>
            </a:ext>
          </a:extLst>
        </a:blip>
        <a:stretch>
          <a:fillRect/>
        </a:stretch>
      </xdr:blipFill>
      <xdr:spPr>
        <a:xfrm>
          <a:off x="223068" y="2036908"/>
          <a:ext cx="338577" cy="3394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918509</xdr:colOff>
      <xdr:row>6</xdr:row>
      <xdr:rowOff>65366</xdr:rowOff>
    </xdr:from>
    <xdr:to>
      <xdr:col>0</xdr:col>
      <xdr:colOff>1569383</xdr:colOff>
      <xdr:row>6</xdr:row>
      <xdr:rowOff>503516</xdr:rowOff>
    </xdr:to>
    <xdr:pic>
      <xdr:nvPicPr>
        <xdr:cNvPr id="2" name="Picture 1">
          <a:extLst>
            <a:ext uri="{FF2B5EF4-FFF2-40B4-BE49-F238E27FC236}">
              <a16:creationId xmlns:a16="http://schemas.microsoft.com/office/drawing/2014/main" id="{9BBFBF90-DA13-41FF-A6B1-3B9631EE1B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918509" y="1690219"/>
          <a:ext cx="650874" cy="444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417982</xdr:colOff>
      <xdr:row>6</xdr:row>
      <xdr:rowOff>9152</xdr:rowOff>
    </xdr:from>
    <xdr:to>
      <xdr:col>0</xdr:col>
      <xdr:colOff>866029</xdr:colOff>
      <xdr:row>7</xdr:row>
      <xdr:rowOff>21838</xdr:rowOff>
    </xdr:to>
    <xdr:pic>
      <xdr:nvPicPr>
        <xdr:cNvPr id="2" name="Picture 1">
          <a:extLst>
            <a:ext uri="{FF2B5EF4-FFF2-40B4-BE49-F238E27FC236}">
              <a16:creationId xmlns:a16="http://schemas.microsoft.com/office/drawing/2014/main" id="{35CE01E7-6F6D-414F-B59A-D85CA8089B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417982" y="1622799"/>
          <a:ext cx="444872" cy="4977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273611</xdr:colOff>
      <xdr:row>5</xdr:row>
      <xdr:rowOff>203012</xdr:rowOff>
    </xdr:from>
    <xdr:to>
      <xdr:col>0</xdr:col>
      <xdr:colOff>791659</xdr:colOff>
      <xdr:row>7</xdr:row>
      <xdr:rowOff>28762</xdr:rowOff>
    </xdr:to>
    <xdr:pic>
      <xdr:nvPicPr>
        <xdr:cNvPr id="2" name="Picture 1">
          <a:extLst>
            <a:ext uri="{FF2B5EF4-FFF2-40B4-BE49-F238E27FC236}">
              <a16:creationId xmlns:a16="http://schemas.microsoft.com/office/drawing/2014/main" id="{C87C264A-90BD-4214-9724-0DB978E002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273611" y="1424453"/>
          <a:ext cx="511698" cy="4693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662080</xdr:colOff>
      <xdr:row>6</xdr:row>
      <xdr:rowOff>30068</xdr:rowOff>
    </xdr:from>
    <xdr:to>
      <xdr:col>0</xdr:col>
      <xdr:colOff>1054157</xdr:colOff>
      <xdr:row>7</xdr:row>
      <xdr:rowOff>20731</xdr:rowOff>
    </xdr:to>
    <xdr:pic>
      <xdr:nvPicPr>
        <xdr:cNvPr id="2" name="Picture 1">
          <a:extLst>
            <a:ext uri="{FF2B5EF4-FFF2-40B4-BE49-F238E27FC236}">
              <a16:creationId xmlns:a16="http://schemas.microsoft.com/office/drawing/2014/main" id="{35F7EAA3-D5DD-4582-85E8-A30C1C49C5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662080" y="1554068"/>
          <a:ext cx="398427" cy="3957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678209</xdr:colOff>
      <xdr:row>6</xdr:row>
      <xdr:rowOff>48572</xdr:rowOff>
    </xdr:from>
    <xdr:to>
      <xdr:col>0</xdr:col>
      <xdr:colOff>1183821</xdr:colOff>
      <xdr:row>7</xdr:row>
      <xdr:rowOff>16789</xdr:rowOff>
    </xdr:to>
    <xdr:pic>
      <xdr:nvPicPr>
        <xdr:cNvPr id="2" name="Picture 1">
          <a:extLst>
            <a:ext uri="{FF2B5EF4-FFF2-40B4-BE49-F238E27FC236}">
              <a16:creationId xmlns:a16="http://schemas.microsoft.com/office/drawing/2014/main" id="{4205067D-A027-4092-8BE3-346D26BD6B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678209" y="1504536"/>
          <a:ext cx="505612" cy="4140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235404</xdr:colOff>
      <xdr:row>6</xdr:row>
      <xdr:rowOff>0</xdr:rowOff>
    </xdr:from>
    <xdr:to>
      <xdr:col>0</xdr:col>
      <xdr:colOff>599530</xdr:colOff>
      <xdr:row>7</xdr:row>
      <xdr:rowOff>0</xdr:rowOff>
    </xdr:to>
    <xdr:pic>
      <xdr:nvPicPr>
        <xdr:cNvPr id="2" name="Picture 1">
          <a:extLst>
            <a:ext uri="{FF2B5EF4-FFF2-40B4-BE49-F238E27FC236}">
              <a16:creationId xmlns:a16="http://schemas.microsoft.com/office/drawing/2014/main" id="{3F9EAB87-6B38-46AC-B5A1-26346CAE78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235404" y="1455964"/>
          <a:ext cx="364126" cy="4354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home.treasury.gov/system/files/136/PPP--Loan-Forgiveness-FAQs.pdf" TargetMode="External"/><Relationship Id="rId7" Type="http://schemas.openxmlformats.org/officeDocument/2006/relationships/drawing" Target="../drawings/drawing3.xml"/><Relationship Id="rId2" Type="http://schemas.openxmlformats.org/officeDocument/2006/relationships/hyperlink" Target="https://www.aicpa.org/interestareas/privatecompaniespracticesection/qualityservicesdelivery/sba-paycheck-protection-program-resources-for-cpas.html" TargetMode="External"/><Relationship Id="rId1" Type="http://schemas.openxmlformats.org/officeDocument/2006/relationships/hyperlink" Target="https://home.treasury.gov/system/files/136/PPP--Loan-Forgiveness-FAQs.pdf" TargetMode="External"/><Relationship Id="rId6" Type="http://schemas.openxmlformats.org/officeDocument/2006/relationships/printerSettings" Target="../printerSettings/printerSettings3.bin"/><Relationship Id="rId5" Type="http://schemas.openxmlformats.org/officeDocument/2006/relationships/hyperlink" Target="https://home.treasury.gov/system/files/136/PPP--IFR--Treatment-Owners-Forgiveness-Certain-Nonpayroll-Costs.pdf" TargetMode="External"/><Relationship Id="rId4" Type="http://schemas.openxmlformats.org/officeDocument/2006/relationships/hyperlink" Target="https://home.treasury.gov/system/files/136/PPP--IFR--Loan-Forgiveness-Requirements-Loan-Review-Procedures-Amended-Economic-Aid-Act-1192021.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icpa.org/interestareas/privatecompaniespracticesection/qualityservicesdelivery/sba-paycheck-protection-program-resources-for-cpa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DA0A3-1F19-4170-BF33-98D866D9F833}">
  <sheetPr>
    <pageSetUpPr fitToPage="1"/>
  </sheetPr>
  <dimension ref="A1:AC45"/>
  <sheetViews>
    <sheetView showGridLines="0" tabSelected="1" zoomScaleNormal="100" zoomScalePageLayoutView="70" workbookViewId="0"/>
  </sheetViews>
  <sheetFormatPr defaultColWidth="9" defaultRowHeight="14" x14ac:dyDescent="0.3"/>
  <cols>
    <col min="1" max="1" width="11" style="4" customWidth="1"/>
    <col min="2" max="5" width="9" style="4"/>
    <col min="6" max="6" width="9" style="4" customWidth="1"/>
    <col min="7" max="14" width="9" style="4"/>
    <col min="15" max="15" width="9.7265625" style="4" customWidth="1"/>
    <col min="16" max="17" width="9" style="4"/>
    <col min="18" max="18" width="10" style="4" customWidth="1"/>
    <col min="19" max="16384" width="9" style="4"/>
  </cols>
  <sheetData>
    <row r="1" spans="1:29" ht="20" x14ac:dyDescent="0.4">
      <c r="A1" s="3" t="s">
        <v>5</v>
      </c>
    </row>
    <row r="2" spans="1:29" ht="20" x14ac:dyDescent="0.4">
      <c r="A2" s="3" t="s">
        <v>1</v>
      </c>
    </row>
    <row r="3" spans="1:29" ht="20" x14ac:dyDescent="0.4">
      <c r="A3" s="276"/>
      <c r="B3" s="3" t="s">
        <v>227</v>
      </c>
      <c r="C3" s="18"/>
      <c r="D3" s="18"/>
      <c r="E3" s="18"/>
      <c r="F3" s="18"/>
    </row>
    <row r="4" spans="1:29" ht="22.5" customHeight="1" x14ac:dyDescent="0.4">
      <c r="A4" s="23" t="s">
        <v>305</v>
      </c>
    </row>
    <row r="5" spans="1:29" ht="14.5" x14ac:dyDescent="0.35">
      <c r="A5" s="5"/>
      <c r="B5" s="6"/>
    </row>
    <row r="6" spans="1:29" s="7" customFormat="1" ht="20" x14ac:dyDescent="0.4">
      <c r="A6" s="3" t="s">
        <v>0</v>
      </c>
    </row>
    <row r="7" spans="1:29" s="1" customFormat="1" ht="18.5" x14ac:dyDescent="0.45">
      <c r="A7" s="217"/>
      <c r="B7" s="7" t="s">
        <v>90</v>
      </c>
      <c r="C7" s="7"/>
      <c r="D7" s="7"/>
      <c r="E7" s="7"/>
      <c r="F7" s="218"/>
      <c r="G7" s="218"/>
      <c r="H7" s="218"/>
      <c r="I7" s="218"/>
      <c r="J7" s="218"/>
      <c r="K7" s="218"/>
      <c r="L7" s="218"/>
      <c r="M7" s="218"/>
      <c r="N7" s="218"/>
      <c r="O7" s="218"/>
      <c r="P7" s="7"/>
      <c r="Q7" s="7"/>
      <c r="R7" s="7"/>
      <c r="S7" s="7"/>
      <c r="V7" s="7"/>
      <c r="W7" s="7"/>
      <c r="X7" s="7"/>
      <c r="Y7" s="7"/>
      <c r="Z7" s="7"/>
      <c r="AA7" s="7"/>
      <c r="AB7" s="7"/>
      <c r="AC7" s="7"/>
    </row>
    <row r="8" spans="1:29" s="1" customFormat="1" ht="32.65" customHeight="1" x14ac:dyDescent="0.45">
      <c r="B8" s="547" t="s">
        <v>173</v>
      </c>
      <c r="C8" s="547"/>
      <c r="D8" s="547"/>
      <c r="E8" s="547"/>
      <c r="F8" s="547"/>
      <c r="G8" s="547"/>
      <c r="H8" s="547"/>
      <c r="I8" s="547"/>
      <c r="J8" s="547"/>
      <c r="K8" s="547"/>
      <c r="L8" s="547"/>
      <c r="M8" s="547"/>
      <c r="N8" s="547"/>
      <c r="O8" s="547"/>
      <c r="P8" s="547"/>
      <c r="Q8" s="547"/>
      <c r="R8" s="547"/>
      <c r="S8" s="7"/>
      <c r="V8" s="7"/>
      <c r="W8" s="7"/>
      <c r="X8" s="7"/>
      <c r="Y8" s="7"/>
      <c r="Z8" s="7"/>
      <c r="AA8" s="7"/>
      <c r="AB8" s="7"/>
      <c r="AC8" s="7"/>
    </row>
    <row r="9" spans="1:29" s="1" customFormat="1" ht="18.5" x14ac:dyDescent="0.45">
      <c r="A9" s="219"/>
      <c r="B9" s="7" t="s">
        <v>91</v>
      </c>
      <c r="C9" s="7"/>
      <c r="D9" s="7"/>
      <c r="E9" s="7"/>
      <c r="F9" s="7"/>
      <c r="G9" s="7"/>
      <c r="H9" s="7"/>
      <c r="I9" s="7"/>
      <c r="J9" s="7"/>
      <c r="K9" s="7"/>
      <c r="L9" s="7"/>
      <c r="M9" s="7"/>
      <c r="N9" s="7"/>
      <c r="O9" s="7"/>
      <c r="P9" s="7"/>
      <c r="Q9" s="7"/>
      <c r="R9" s="7"/>
      <c r="S9" s="7"/>
      <c r="V9" s="7"/>
      <c r="W9" s="7"/>
      <c r="X9" s="7"/>
      <c r="Y9" s="7"/>
      <c r="Z9" s="7"/>
      <c r="AA9" s="7"/>
      <c r="AB9" s="7"/>
      <c r="AC9" s="7"/>
    </row>
    <row r="10" spans="1:29" s="2" customFormat="1" ht="33" customHeight="1" x14ac:dyDescent="0.45">
      <c r="A10" s="17" t="s">
        <v>118</v>
      </c>
      <c r="B10" s="548" t="s">
        <v>184</v>
      </c>
      <c r="C10" s="548"/>
      <c r="D10" s="548"/>
      <c r="E10" s="548"/>
      <c r="F10" s="548"/>
      <c r="G10" s="548"/>
      <c r="H10" s="548"/>
      <c r="I10" s="548"/>
      <c r="J10" s="548"/>
      <c r="K10" s="548"/>
      <c r="L10" s="548"/>
      <c r="M10" s="548"/>
      <c r="N10" s="548"/>
      <c r="O10" s="548"/>
      <c r="P10" s="548"/>
      <c r="Q10" s="548"/>
      <c r="R10" s="548"/>
      <c r="S10" s="9"/>
      <c r="V10" s="9"/>
      <c r="W10" s="9"/>
      <c r="X10" s="9"/>
      <c r="Y10" s="9"/>
      <c r="Z10" s="9"/>
      <c r="AA10" s="9"/>
      <c r="AB10" s="9"/>
      <c r="AC10" s="9"/>
    </row>
    <row r="11" spans="1:29" s="2" customFormat="1" ht="13.5" customHeight="1" x14ac:dyDescent="0.45">
      <c r="A11" s="9"/>
      <c r="B11" s="9"/>
      <c r="C11" s="9"/>
      <c r="D11" s="9"/>
      <c r="E11" s="9"/>
      <c r="F11" s="9"/>
      <c r="G11" s="9"/>
      <c r="H11" s="9"/>
      <c r="I11" s="9"/>
      <c r="J11" s="9"/>
      <c r="K11" s="9"/>
      <c r="L11" s="9"/>
      <c r="M11" s="9"/>
      <c r="N11" s="9"/>
      <c r="O11" s="9"/>
      <c r="P11" s="9"/>
      <c r="Q11" s="9"/>
      <c r="R11" s="9"/>
      <c r="S11" s="9"/>
      <c r="V11" s="9"/>
      <c r="W11" s="9"/>
      <c r="X11" s="9"/>
      <c r="Y11" s="9"/>
      <c r="Z11" s="9"/>
      <c r="AA11" s="9"/>
      <c r="AB11" s="9"/>
      <c r="AC11" s="9"/>
    </row>
    <row r="12" spans="1:29" s="7" customFormat="1" ht="105" customHeight="1" x14ac:dyDescent="0.35">
      <c r="A12" s="12" t="s">
        <v>140</v>
      </c>
      <c r="B12" s="552" t="s">
        <v>149</v>
      </c>
      <c r="C12" s="552"/>
      <c r="D12" s="552"/>
      <c r="E12" s="552"/>
      <c r="F12" s="552"/>
      <c r="G12" s="552"/>
      <c r="H12" s="552"/>
      <c r="I12" s="552"/>
      <c r="J12" s="552"/>
      <c r="K12" s="552"/>
      <c r="L12" s="552"/>
      <c r="M12" s="552"/>
      <c r="N12" s="552"/>
      <c r="O12" s="552"/>
      <c r="P12" s="552"/>
      <c r="Q12" s="552"/>
      <c r="R12" s="266"/>
      <c r="T12" s="9"/>
      <c r="U12" s="9"/>
      <c r="V12" s="9"/>
      <c r="W12" s="9"/>
      <c r="X12" s="9"/>
    </row>
    <row r="13" spans="1:29" s="2" customFormat="1" ht="18.5" x14ac:dyDescent="0.45">
      <c r="A13" s="9"/>
      <c r="B13" s="9"/>
      <c r="C13" s="9"/>
      <c r="D13" s="9"/>
      <c r="E13" s="9"/>
      <c r="F13" s="9"/>
      <c r="G13" s="9"/>
      <c r="H13" s="9"/>
      <c r="I13" s="9"/>
      <c r="J13" s="9"/>
      <c r="K13" s="9"/>
      <c r="L13" s="9"/>
      <c r="M13" s="9"/>
      <c r="N13" s="9"/>
      <c r="O13" s="9"/>
      <c r="P13" s="9"/>
      <c r="Q13" s="9"/>
      <c r="R13" s="9"/>
      <c r="S13" s="9"/>
      <c r="V13" s="9"/>
      <c r="W13" s="9"/>
      <c r="X13" s="9"/>
      <c r="Y13" s="9"/>
      <c r="Z13" s="9"/>
      <c r="AA13" s="9"/>
      <c r="AB13" s="9"/>
      <c r="AC13" s="9"/>
    </row>
    <row r="14" spans="1:29" s="9" customFormat="1" ht="18" customHeight="1" x14ac:dyDescent="0.4">
      <c r="A14" s="8">
        <v>1</v>
      </c>
      <c r="B14" s="9" t="s">
        <v>33</v>
      </c>
    </row>
    <row r="15" spans="1:29" s="9" customFormat="1" ht="8.65" customHeight="1" x14ac:dyDescent="0.4">
      <c r="A15" s="10"/>
    </row>
    <row r="16" spans="1:29" s="9" customFormat="1" ht="18" x14ac:dyDescent="0.4">
      <c r="A16" s="8">
        <v>2</v>
      </c>
      <c r="B16" s="9" t="s">
        <v>92</v>
      </c>
    </row>
    <row r="17" spans="1:22" s="9" customFormat="1" ht="12" customHeight="1" x14ac:dyDescent="0.4">
      <c r="A17" s="8"/>
    </row>
    <row r="18" spans="1:22" s="9" customFormat="1" ht="18" x14ac:dyDescent="0.4">
      <c r="A18" s="8">
        <v>3</v>
      </c>
      <c r="B18" s="9" t="s">
        <v>93</v>
      </c>
    </row>
    <row r="19" spans="1:22" s="9" customFormat="1" ht="9.75" customHeight="1" x14ac:dyDescent="0.4">
      <c r="A19" s="8"/>
    </row>
    <row r="20" spans="1:22" s="9" customFormat="1" ht="18" x14ac:dyDescent="0.4">
      <c r="A20" s="11">
        <v>4</v>
      </c>
      <c r="B20" s="9" t="s">
        <v>22</v>
      </c>
    </row>
    <row r="21" spans="1:22" s="7" customFormat="1" ht="11.65" customHeight="1" x14ac:dyDescent="0.4">
      <c r="A21" s="11"/>
      <c r="Q21" s="9"/>
      <c r="R21" s="9"/>
      <c r="S21" s="9"/>
      <c r="T21" s="9"/>
      <c r="U21" s="9"/>
      <c r="V21" s="9"/>
    </row>
    <row r="22" spans="1:22" s="7" customFormat="1" ht="18" x14ac:dyDescent="0.4">
      <c r="A22" s="11">
        <v>5</v>
      </c>
      <c r="B22" s="9" t="s">
        <v>185</v>
      </c>
      <c r="Q22" s="329"/>
      <c r="R22" s="9"/>
      <c r="S22" s="9"/>
      <c r="T22" s="9"/>
      <c r="U22" s="9"/>
      <c r="V22" s="9"/>
    </row>
    <row r="23" spans="1:22" s="7" customFormat="1" ht="11.65" customHeight="1" x14ac:dyDescent="0.4">
      <c r="A23" s="11"/>
      <c r="Q23" s="9"/>
      <c r="R23" s="9"/>
      <c r="S23" s="9"/>
      <c r="T23" s="9"/>
      <c r="U23" s="9"/>
      <c r="V23" s="9"/>
    </row>
    <row r="24" spans="1:22" s="7" customFormat="1" ht="18" x14ac:dyDescent="0.35">
      <c r="A24" s="12">
        <v>6</v>
      </c>
      <c r="B24" s="7" t="s">
        <v>139</v>
      </c>
      <c r="Q24" s="9"/>
      <c r="R24" s="9"/>
      <c r="S24" s="9"/>
      <c r="T24" s="9"/>
      <c r="U24" s="9"/>
      <c r="V24" s="9"/>
    </row>
    <row r="25" spans="1:22" s="7" customFormat="1" ht="18" x14ac:dyDescent="0.4">
      <c r="A25" s="13"/>
      <c r="C25" s="14" t="s">
        <v>23</v>
      </c>
    </row>
    <row r="26" spans="1:22" s="7" customFormat="1" ht="9" customHeight="1" x14ac:dyDescent="0.4">
      <c r="A26" s="13"/>
    </row>
    <row r="27" spans="1:22" s="7" customFormat="1" ht="18" x14ac:dyDescent="0.4">
      <c r="A27" s="13"/>
      <c r="B27" s="15" t="s">
        <v>21</v>
      </c>
    </row>
    <row r="28" spans="1:22" s="7" customFormat="1" ht="9.75" customHeight="1" x14ac:dyDescent="0.4">
      <c r="A28" s="13"/>
      <c r="B28" s="15"/>
    </row>
    <row r="29" spans="1:22" s="7" customFormat="1" ht="51.5" customHeight="1" x14ac:dyDescent="0.35">
      <c r="A29" s="12">
        <v>7</v>
      </c>
      <c r="B29" s="551" t="s">
        <v>36</v>
      </c>
      <c r="C29" s="551"/>
      <c r="D29" s="551"/>
      <c r="E29" s="551"/>
      <c r="F29" s="551"/>
      <c r="G29" s="551"/>
      <c r="H29" s="551"/>
      <c r="I29" s="551"/>
      <c r="J29" s="551"/>
      <c r="K29" s="551"/>
      <c r="L29" s="551"/>
      <c r="M29" s="551"/>
      <c r="N29" s="551"/>
      <c r="O29" s="551"/>
      <c r="P29" s="551"/>
      <c r="Q29" s="551"/>
      <c r="R29" s="551"/>
    </row>
    <row r="30" spans="1:22" s="7" customFormat="1" ht="18" x14ac:dyDescent="0.35">
      <c r="A30" s="12"/>
      <c r="B30" s="16"/>
      <c r="C30" s="16"/>
      <c r="D30" s="16"/>
      <c r="E30" s="16"/>
      <c r="F30" s="16"/>
      <c r="G30" s="16"/>
      <c r="H30" s="16"/>
      <c r="I30" s="16"/>
      <c r="J30" s="16"/>
      <c r="K30" s="16"/>
      <c r="L30" s="16"/>
      <c r="M30" s="16"/>
      <c r="N30" s="16"/>
      <c r="O30" s="16"/>
      <c r="P30" s="16"/>
      <c r="Q30" s="16"/>
      <c r="R30" s="16"/>
    </row>
    <row r="31" spans="1:22" s="7" customFormat="1" ht="18" x14ac:dyDescent="0.35">
      <c r="A31" s="12" t="s">
        <v>116</v>
      </c>
      <c r="B31" s="16"/>
      <c r="C31" s="16"/>
      <c r="D31" s="16"/>
      <c r="E31" s="16"/>
      <c r="F31" s="16"/>
      <c r="G31" s="16"/>
      <c r="H31" s="16"/>
      <c r="I31" s="16"/>
      <c r="J31" s="16"/>
      <c r="K31" s="16"/>
      <c r="L31" s="16"/>
      <c r="M31" s="16"/>
      <c r="N31" s="16"/>
      <c r="O31" s="16"/>
      <c r="P31" s="16"/>
      <c r="Q31" s="16"/>
      <c r="R31" s="16"/>
    </row>
    <row r="32" spans="1:22" s="7" customFormat="1" ht="52.5" customHeight="1" x14ac:dyDescent="0.35">
      <c r="A32" s="17" t="s">
        <v>118</v>
      </c>
      <c r="B32" s="551" t="s">
        <v>117</v>
      </c>
      <c r="C32" s="551"/>
      <c r="D32" s="551"/>
      <c r="E32" s="551"/>
      <c r="F32" s="551"/>
      <c r="G32" s="551"/>
      <c r="H32" s="551"/>
      <c r="I32" s="551"/>
      <c r="J32" s="551"/>
      <c r="K32" s="551"/>
      <c r="L32" s="551"/>
      <c r="M32" s="551"/>
      <c r="N32" s="551"/>
      <c r="O32" s="551"/>
      <c r="P32" s="551"/>
      <c r="Q32" s="551"/>
      <c r="R32" s="551"/>
    </row>
    <row r="33" spans="1:25" s="7" customFormat="1" ht="13.9" customHeight="1" thickBot="1" x14ac:dyDescent="0.4">
      <c r="A33" s="17"/>
      <c r="B33" s="16"/>
      <c r="C33" s="16"/>
      <c r="D33" s="16"/>
      <c r="E33" s="16"/>
      <c r="F33" s="16"/>
      <c r="G33" s="16"/>
      <c r="H33" s="16"/>
      <c r="I33" s="16"/>
      <c r="J33" s="16"/>
      <c r="K33" s="16"/>
      <c r="L33" s="16"/>
      <c r="M33" s="16"/>
      <c r="N33" s="16"/>
      <c r="O33" s="16"/>
      <c r="P33" s="16"/>
      <c r="Q33" s="16"/>
      <c r="R33" s="16"/>
    </row>
    <row r="34" spans="1:25" s="7" customFormat="1" ht="20" x14ac:dyDescent="0.4">
      <c r="A34" s="553" t="s">
        <v>306</v>
      </c>
      <c r="B34" s="554"/>
      <c r="C34" s="554"/>
      <c r="D34" s="554"/>
      <c r="E34" s="554"/>
      <c r="F34" s="554"/>
      <c r="G34" s="554"/>
      <c r="H34" s="554"/>
      <c r="I34" s="554"/>
      <c r="J34" s="554"/>
      <c r="K34" s="554"/>
      <c r="L34" s="554"/>
      <c r="M34" s="554"/>
      <c r="N34" s="554"/>
      <c r="O34" s="554"/>
      <c r="P34" s="554"/>
      <c r="Q34" s="554"/>
      <c r="R34" s="555"/>
    </row>
    <row r="35" spans="1:25" s="7" customFormat="1" ht="18" customHeight="1" x14ac:dyDescent="0.4">
      <c r="A35" s="422"/>
      <c r="B35" s="423" t="s">
        <v>226</v>
      </c>
      <c r="C35" s="270"/>
      <c r="D35" s="270"/>
      <c r="E35" s="271"/>
      <c r="F35" s="272"/>
      <c r="G35" s="272"/>
      <c r="H35" s="274"/>
      <c r="I35" s="274"/>
      <c r="J35" s="274"/>
      <c r="K35" s="270"/>
      <c r="L35" s="274" t="s">
        <v>27</v>
      </c>
      <c r="M35" s="270"/>
      <c r="N35" s="270"/>
      <c r="O35" s="270"/>
      <c r="P35" s="270"/>
      <c r="Q35" s="270"/>
      <c r="R35" s="273"/>
    </row>
    <row r="36" spans="1:25" s="7" customFormat="1" ht="20" customHeight="1" x14ac:dyDescent="0.35">
      <c r="A36" s="556" t="s">
        <v>124</v>
      </c>
      <c r="B36" s="557"/>
      <c r="C36" s="557"/>
      <c r="D36" s="557"/>
      <c r="E36" s="557"/>
      <c r="F36" s="557"/>
      <c r="G36" s="557"/>
      <c r="H36" s="557"/>
      <c r="I36" s="557"/>
      <c r="J36" s="557"/>
      <c r="K36" s="557"/>
      <c r="L36" s="557"/>
      <c r="M36" s="557"/>
      <c r="N36" s="557"/>
      <c r="O36" s="557"/>
      <c r="P36" s="557"/>
      <c r="Q36" s="557"/>
      <c r="R36" s="558"/>
      <c r="T36" s="9"/>
      <c r="U36" s="9"/>
      <c r="V36" s="9"/>
      <c r="W36" s="9"/>
      <c r="X36" s="9"/>
      <c r="Y36" s="9"/>
    </row>
    <row r="37" spans="1:25" s="7" customFormat="1" ht="20" customHeight="1" thickBot="1" x14ac:dyDescent="0.4">
      <c r="A37" s="559"/>
      <c r="B37" s="560"/>
      <c r="C37" s="560"/>
      <c r="D37" s="560"/>
      <c r="E37" s="560"/>
      <c r="F37" s="560"/>
      <c r="G37" s="560"/>
      <c r="H37" s="560"/>
      <c r="I37" s="560"/>
      <c r="J37" s="560"/>
      <c r="K37" s="560"/>
      <c r="L37" s="560"/>
      <c r="M37" s="560"/>
      <c r="N37" s="560"/>
      <c r="O37" s="560"/>
      <c r="P37" s="560"/>
      <c r="Q37" s="560"/>
      <c r="R37" s="561"/>
      <c r="T37" s="9"/>
      <c r="U37" s="9"/>
      <c r="V37" s="9"/>
      <c r="W37" s="9"/>
      <c r="X37" s="9"/>
      <c r="Y37" s="9"/>
    </row>
    <row r="38" spans="1:25" s="18" customFormat="1" ht="16.5" customHeight="1" x14ac:dyDescent="0.4">
      <c r="B38" s="19"/>
      <c r="C38" s="19"/>
      <c r="D38" s="19"/>
      <c r="E38" s="19"/>
      <c r="F38" s="19"/>
      <c r="G38" s="20"/>
      <c r="H38" s="20"/>
      <c r="I38" s="20"/>
      <c r="J38" s="20"/>
      <c r="K38" s="20"/>
      <c r="L38" s="20"/>
      <c r="M38" s="20"/>
      <c r="N38" s="20"/>
      <c r="O38" s="20"/>
      <c r="P38" s="20"/>
    </row>
    <row r="39" spans="1:25" s="7" customFormat="1" ht="29.5" customHeight="1" x14ac:dyDescent="0.35">
      <c r="A39" s="549" t="s">
        <v>125</v>
      </c>
      <c r="B39" s="550"/>
      <c r="C39" s="550"/>
      <c r="D39" s="550"/>
      <c r="E39" s="550"/>
      <c r="F39" s="550"/>
      <c r="G39" s="550"/>
      <c r="H39" s="550"/>
      <c r="I39" s="550"/>
      <c r="J39" s="550"/>
      <c r="K39" s="550"/>
      <c r="L39" s="550"/>
      <c r="M39" s="550"/>
      <c r="N39" s="550"/>
      <c r="O39" s="550"/>
      <c r="P39" s="550"/>
      <c r="Q39" s="550"/>
      <c r="R39" s="550"/>
    </row>
    <row r="40" spans="1:25" s="7" customFormat="1" ht="9.75" customHeight="1" x14ac:dyDescent="0.35">
      <c r="A40" s="550"/>
      <c r="B40" s="550"/>
      <c r="C40" s="550"/>
      <c r="D40" s="550"/>
      <c r="E40" s="550"/>
      <c r="F40" s="550"/>
      <c r="G40" s="550"/>
      <c r="H40" s="550"/>
      <c r="I40" s="550"/>
      <c r="J40" s="550"/>
      <c r="K40" s="550"/>
      <c r="L40" s="550"/>
      <c r="M40" s="550"/>
      <c r="N40" s="550"/>
      <c r="O40" s="550"/>
      <c r="P40" s="550"/>
      <c r="Q40" s="550"/>
      <c r="R40" s="550"/>
    </row>
    <row r="41" spans="1:25" s="7" customFormat="1" ht="13.15" customHeight="1" x14ac:dyDescent="0.35">
      <c r="A41" s="550"/>
      <c r="B41" s="550"/>
      <c r="C41" s="550"/>
      <c r="D41" s="550"/>
      <c r="E41" s="550"/>
      <c r="F41" s="550"/>
      <c r="G41" s="550"/>
      <c r="H41" s="550"/>
      <c r="I41" s="550"/>
      <c r="J41" s="550"/>
      <c r="K41" s="550"/>
      <c r="L41" s="550"/>
      <c r="M41" s="550"/>
      <c r="N41" s="550"/>
      <c r="O41" s="550"/>
      <c r="P41" s="550"/>
      <c r="Q41" s="550"/>
      <c r="R41" s="550"/>
    </row>
    <row r="42" spans="1:25" s="7" customFormat="1" ht="17.5" x14ac:dyDescent="0.35">
      <c r="A42" s="550"/>
      <c r="B42" s="550"/>
      <c r="C42" s="550"/>
      <c r="D42" s="550"/>
      <c r="E42" s="550"/>
      <c r="F42" s="550"/>
      <c r="G42" s="550"/>
      <c r="H42" s="550"/>
      <c r="I42" s="550"/>
      <c r="J42" s="550"/>
      <c r="K42" s="550"/>
      <c r="L42" s="550"/>
      <c r="M42" s="550"/>
      <c r="N42" s="550"/>
      <c r="O42" s="550"/>
      <c r="P42" s="550"/>
      <c r="Q42" s="550"/>
      <c r="R42" s="550"/>
    </row>
    <row r="43" spans="1:25" s="7" customFormat="1" ht="57.75" customHeight="1" x14ac:dyDescent="0.35">
      <c r="A43" s="550"/>
      <c r="B43" s="550"/>
      <c r="C43" s="550"/>
      <c r="D43" s="550"/>
      <c r="E43" s="550"/>
      <c r="F43" s="550"/>
      <c r="G43" s="550"/>
      <c r="H43" s="550"/>
      <c r="I43" s="550"/>
      <c r="J43" s="550"/>
      <c r="K43" s="550"/>
      <c r="L43" s="550"/>
      <c r="M43" s="550"/>
      <c r="N43" s="550"/>
      <c r="O43" s="550"/>
      <c r="P43" s="550"/>
      <c r="Q43" s="550"/>
      <c r="R43" s="550"/>
    </row>
    <row r="44" spans="1:25" ht="17.5" x14ac:dyDescent="0.35">
      <c r="O44" s="21" t="s">
        <v>307</v>
      </c>
    </row>
    <row r="45" spans="1:25" x14ac:dyDescent="0.3">
      <c r="J45" s="18"/>
      <c r="P45" s="22"/>
      <c r="Q45" s="22"/>
    </row>
  </sheetData>
  <sheetProtection algorithmName="SHA-512" hashValue="XOlZ4mCQEcX1NH8IgyTrEvBEigcFTUR7ddE/pkvBqly9X87W5ti9C18/RRBvz0zS4HFyMlC+KJmflaLArO2jXQ==" saltValue="zXJ5u5JQZ693S6ODf7Kpdg==" spinCount="100000" sheet="1" formatColumns="0" formatRows="0"/>
  <mergeCells count="8">
    <mergeCell ref="B8:R8"/>
    <mergeCell ref="B10:R10"/>
    <mergeCell ref="A39:R43"/>
    <mergeCell ref="B29:R29"/>
    <mergeCell ref="B32:R32"/>
    <mergeCell ref="B12:Q12"/>
    <mergeCell ref="A34:R34"/>
    <mergeCell ref="A36:R37"/>
  </mergeCells>
  <hyperlinks>
    <hyperlink ref="L35" r:id="rId1" display="at aicpa.org/sba." xr:uid="{F5E084E5-4EFA-44E4-9DC9-A003C7B31176}"/>
  </hyperlinks>
  <pageMargins left="0.7" right="0.7" top="0.75" bottom="0.75" header="0.3" footer="0.3"/>
  <pageSetup scale="6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E0629-D931-423F-967F-453FABBE466F}">
  <sheetPr>
    <pageSetUpPr fitToPage="1"/>
  </sheetPr>
  <dimension ref="A1:AC75"/>
  <sheetViews>
    <sheetView zoomScaleNormal="100" zoomScaleSheetLayoutView="85" workbookViewId="0"/>
  </sheetViews>
  <sheetFormatPr defaultColWidth="9" defaultRowHeight="14" x14ac:dyDescent="0.3"/>
  <cols>
    <col min="1" max="1" width="41.08984375" style="4" customWidth="1"/>
    <col min="2" max="2" width="7.26953125" style="4" customWidth="1"/>
    <col min="3" max="3" width="29.81640625" style="4" customWidth="1"/>
    <col min="4" max="4" width="31.81640625" style="4" customWidth="1"/>
    <col min="5" max="5" width="22.26953125" style="4" customWidth="1"/>
    <col min="6" max="6" width="7" style="4" customWidth="1"/>
    <col min="7" max="7" width="14.6328125" style="4" customWidth="1"/>
    <col min="8" max="8" width="14" style="4" customWidth="1"/>
    <col min="9" max="9" width="17" style="4" customWidth="1"/>
    <col min="10" max="10" width="6.6328125" style="4" customWidth="1"/>
    <col min="11" max="11" width="13" style="4" bestFit="1" customWidth="1"/>
    <col min="12" max="12" width="4.7265625" style="4" customWidth="1"/>
    <col min="13" max="13" width="12" style="4" bestFit="1" customWidth="1"/>
    <col min="14" max="14" width="4.7265625" style="4" customWidth="1"/>
    <col min="15" max="16384" width="9" style="4"/>
  </cols>
  <sheetData>
    <row r="1" spans="1:29" ht="20" x14ac:dyDescent="0.4">
      <c r="A1" s="3" t="s">
        <v>5</v>
      </c>
      <c r="G1" s="9"/>
      <c r="H1" s="9"/>
    </row>
    <row r="2" spans="1:29" ht="20" x14ac:dyDescent="0.4">
      <c r="A2" s="3" t="s">
        <v>1</v>
      </c>
    </row>
    <row r="3" spans="1:29" ht="20" x14ac:dyDescent="0.4">
      <c r="A3" s="276"/>
      <c r="B3" s="3" t="s">
        <v>227</v>
      </c>
    </row>
    <row r="4" spans="1:29" ht="20" x14ac:dyDescent="0.4">
      <c r="A4" s="23" t="s">
        <v>305</v>
      </c>
      <c r="C4" s="18"/>
      <c r="D4" s="18"/>
      <c r="E4" s="18"/>
    </row>
    <row r="5" spans="1:29" ht="11.65" customHeight="1" x14ac:dyDescent="0.4">
      <c r="A5" s="24"/>
      <c r="B5" s="18"/>
      <c r="C5" s="18"/>
      <c r="D5" s="18"/>
      <c r="E5" s="18"/>
    </row>
    <row r="6" spans="1:29" s="1" customFormat="1" ht="35.25" customHeight="1" x14ac:dyDescent="0.45">
      <c r="A6" s="217"/>
      <c r="B6" s="220" t="s">
        <v>90</v>
      </c>
      <c r="C6" s="7"/>
      <c r="D6" s="7"/>
      <c r="E6" s="7"/>
      <c r="F6" s="4"/>
      <c r="G6" s="4"/>
      <c r="H6" s="4"/>
      <c r="I6" s="4"/>
      <c r="J6" s="4"/>
      <c r="K6" s="4"/>
      <c r="L6" s="4"/>
      <c r="M6" s="4"/>
      <c r="N6" s="218"/>
      <c r="O6" s="218"/>
      <c r="P6" s="7"/>
      <c r="Q6" s="7"/>
      <c r="R6" s="7"/>
      <c r="S6" s="7"/>
      <c r="V6" s="7"/>
      <c r="W6" s="7"/>
      <c r="X6" s="7"/>
      <c r="Y6" s="7"/>
      <c r="Z6" s="7"/>
      <c r="AA6" s="7"/>
      <c r="AB6" s="7"/>
      <c r="AC6" s="7"/>
    </row>
    <row r="7" spans="1:29" s="1" customFormat="1" ht="42" customHeight="1" x14ac:dyDescent="0.45">
      <c r="B7" s="572" t="s">
        <v>173</v>
      </c>
      <c r="C7" s="572"/>
      <c r="D7" s="572"/>
      <c r="E7" s="572"/>
      <c r="F7" s="572"/>
      <c r="G7" s="572"/>
      <c r="H7" s="572"/>
      <c r="I7" s="18"/>
      <c r="J7" s="18"/>
      <c r="K7" s="18"/>
      <c r="L7" s="18"/>
      <c r="M7" s="18"/>
      <c r="N7" s="7"/>
      <c r="O7" s="7"/>
      <c r="P7" s="7"/>
      <c r="Q7" s="7"/>
      <c r="R7" s="7"/>
      <c r="S7" s="7"/>
      <c r="V7" s="7"/>
      <c r="W7" s="7"/>
      <c r="X7" s="7"/>
      <c r="Y7" s="7"/>
      <c r="Z7" s="7"/>
      <c r="AA7" s="7"/>
      <c r="AB7" s="7"/>
      <c r="AC7" s="7"/>
    </row>
    <row r="8" spans="1:29" s="1" customFormat="1" ht="35.25" customHeight="1" x14ac:dyDescent="0.45">
      <c r="A8" s="219"/>
      <c r="B8" s="571" t="s">
        <v>91</v>
      </c>
      <c r="C8" s="571"/>
      <c r="D8" s="571"/>
      <c r="E8" s="571"/>
      <c r="F8" s="571"/>
      <c r="G8" s="571"/>
      <c r="H8" s="571"/>
      <c r="I8" s="4"/>
      <c r="J8" s="4"/>
      <c r="K8" s="4"/>
      <c r="L8" s="4"/>
      <c r="M8" s="4"/>
      <c r="N8" s="7"/>
      <c r="O8" s="7"/>
      <c r="P8" s="7"/>
      <c r="Q8" s="7"/>
      <c r="R8" s="7"/>
      <c r="S8" s="7"/>
      <c r="V8" s="7"/>
      <c r="W8" s="7"/>
      <c r="X8" s="7"/>
      <c r="Y8" s="7"/>
      <c r="Z8" s="7"/>
      <c r="AA8" s="7"/>
      <c r="AB8" s="7"/>
      <c r="AC8" s="7"/>
    </row>
    <row r="9" spans="1:29" ht="15" customHeight="1" thickBot="1" x14ac:dyDescent="0.4">
      <c r="D9" s="9"/>
      <c r="E9" s="9"/>
    </row>
    <row r="10" spans="1:29" s="26" customFormat="1" ht="52.5" customHeight="1" thickBot="1" x14ac:dyDescent="0.45">
      <c r="A10" s="221" t="s">
        <v>177</v>
      </c>
      <c r="B10" s="224"/>
      <c r="C10" s="225"/>
      <c r="D10" s="528"/>
      <c r="E10" s="528"/>
      <c r="F10" s="528"/>
      <c r="G10" s="25"/>
      <c r="N10" s="27"/>
    </row>
    <row r="11" spans="1:29" s="26" customFormat="1" ht="46.5" customHeight="1" x14ac:dyDescent="0.3">
      <c r="A11" s="529" t="s">
        <v>29</v>
      </c>
      <c r="B11" s="530"/>
      <c r="C11" s="535"/>
      <c r="D11" s="528"/>
      <c r="E11" s="528"/>
      <c r="F11" s="528"/>
      <c r="G11" s="28"/>
      <c r="I11" s="283"/>
      <c r="J11" s="283"/>
      <c r="K11" s="283"/>
      <c r="L11" s="28"/>
      <c r="O11" s="27"/>
    </row>
    <row r="12" spans="1:29" s="34" customFormat="1" ht="14.5" x14ac:dyDescent="0.35">
      <c r="A12" s="29"/>
      <c r="B12" s="30"/>
      <c r="C12" s="31"/>
      <c r="D12" s="32"/>
      <c r="E12" s="33"/>
      <c r="F12" s="33"/>
      <c r="G12" s="33"/>
      <c r="H12" s="33"/>
      <c r="O12" s="35"/>
    </row>
    <row r="13" spans="1:29" s="34" customFormat="1" ht="65.25" customHeight="1" x14ac:dyDescent="0.3">
      <c r="A13" s="279" t="s">
        <v>228</v>
      </c>
      <c r="B13" s="280"/>
      <c r="C13" s="416"/>
      <c r="D13" s="36"/>
      <c r="E13" s="36"/>
      <c r="F13" s="36"/>
      <c r="G13" s="37"/>
      <c r="H13" s="282"/>
      <c r="I13" s="37"/>
      <c r="J13" s="37"/>
      <c r="K13" s="37"/>
      <c r="L13" s="37"/>
      <c r="M13" s="267"/>
      <c r="N13" s="267"/>
      <c r="O13" s="267"/>
      <c r="P13" s="267"/>
    </row>
    <row r="14" spans="1:29" s="34" customFormat="1" ht="28.5" customHeight="1" x14ac:dyDescent="0.3">
      <c r="A14" s="279"/>
      <c r="B14" s="280"/>
      <c r="C14" s="281"/>
      <c r="D14" s="36"/>
      <c r="E14" s="36"/>
      <c r="F14" s="36"/>
      <c r="G14" s="37"/>
      <c r="H14" s="282"/>
      <c r="I14" s="37"/>
      <c r="J14" s="37"/>
      <c r="K14" s="37"/>
      <c r="L14" s="37"/>
      <c r="M14" s="267"/>
      <c r="N14" s="267"/>
      <c r="O14" s="267"/>
      <c r="P14" s="267"/>
    </row>
    <row r="15" spans="1:29" s="34" customFormat="1" x14ac:dyDescent="0.3">
      <c r="A15" s="279" t="s">
        <v>179</v>
      </c>
      <c r="B15" s="280"/>
      <c r="C15" s="281"/>
      <c r="D15" s="36"/>
      <c r="E15" s="36"/>
      <c r="F15" s="36"/>
      <c r="G15" s="37"/>
      <c r="H15" s="282"/>
      <c r="I15" s="37"/>
      <c r="J15" s="37"/>
      <c r="K15" s="37"/>
      <c r="L15" s="37"/>
      <c r="M15" s="267"/>
      <c r="N15" s="267"/>
      <c r="O15" s="267"/>
      <c r="P15" s="267"/>
    </row>
    <row r="16" spans="1:29" s="34" customFormat="1" ht="29" customHeight="1" x14ac:dyDescent="0.35">
      <c r="A16" s="295" t="str">
        <f>IF(C11&lt;=0,"Please enter data in cell C11",C11)</f>
        <v>Please enter data in cell C11</v>
      </c>
      <c r="B16" s="296" t="s">
        <v>19</v>
      </c>
      <c r="C16" s="300" t="str">
        <f>IF(C13&lt;=0,"Please enter data in cell C13",((C11)+((C13*7)-1)))</f>
        <v>Please enter data in cell C13</v>
      </c>
      <c r="D16" s="294"/>
      <c r="E16" s="36"/>
      <c r="F16" s="36"/>
      <c r="G16" s="37"/>
      <c r="H16" s="282"/>
      <c r="I16" s="37"/>
      <c r="J16" s="37"/>
      <c r="K16" s="37"/>
      <c r="L16" s="37"/>
      <c r="M16" s="267"/>
      <c r="N16" s="267"/>
      <c r="O16" s="267"/>
      <c r="P16" s="267"/>
    </row>
    <row r="17" spans="1:16" s="34" customFormat="1" ht="28.5" customHeight="1" x14ac:dyDescent="0.3">
      <c r="A17" s="279"/>
      <c r="B17" s="280"/>
      <c r="C17" s="301"/>
      <c r="E17" s="36"/>
      <c r="F17" s="36"/>
      <c r="G17" s="37"/>
      <c r="H17" s="282"/>
      <c r="I17" s="37"/>
      <c r="J17" s="37"/>
      <c r="K17" s="37"/>
      <c r="L17" s="37"/>
      <c r="M17" s="267"/>
      <c r="N17" s="267"/>
      <c r="O17" s="267"/>
      <c r="P17" s="267"/>
    </row>
    <row r="18" spans="1:16" s="34" customFormat="1" ht="28.5" customHeight="1" x14ac:dyDescent="0.3">
      <c r="A18" s="279" t="s">
        <v>100</v>
      </c>
      <c r="B18" s="280"/>
      <c r="C18" s="403"/>
      <c r="D18" s="36"/>
      <c r="E18" s="36"/>
      <c r="F18" s="36"/>
      <c r="G18" s="37"/>
      <c r="H18" s="282"/>
      <c r="I18" s="37"/>
      <c r="J18" s="37"/>
      <c r="K18" s="37"/>
      <c r="L18" s="37"/>
      <c r="M18" s="267"/>
      <c r="N18" s="267"/>
      <c r="O18" s="267"/>
      <c r="P18" s="267"/>
    </row>
    <row r="19" spans="1:16" ht="15" customHeight="1" thickBot="1" x14ac:dyDescent="0.35">
      <c r="A19" s="39"/>
      <c r="B19" s="40"/>
      <c r="C19" s="41"/>
    </row>
    <row r="20" spans="1:16" ht="15" customHeight="1" x14ac:dyDescent="0.3">
      <c r="A20" s="42"/>
      <c r="B20" s="42"/>
      <c r="C20" s="42"/>
    </row>
    <row r="21" spans="1:16" ht="15" customHeight="1" thickBot="1" x14ac:dyDescent="0.35"/>
    <row r="22" spans="1:16" ht="21" customHeight="1" thickBot="1" x14ac:dyDescent="0.45">
      <c r="A22" s="221" t="s">
        <v>122</v>
      </c>
      <c r="B22" s="222"/>
      <c r="C22" s="222"/>
      <c r="D22" s="223"/>
      <c r="E22" s="573" t="s">
        <v>56</v>
      </c>
      <c r="F22" s="573"/>
    </row>
    <row r="23" spans="1:16" ht="20.25" customHeight="1" x14ac:dyDescent="0.3">
      <c r="A23" s="50" t="s">
        <v>150</v>
      </c>
      <c r="B23" s="43"/>
      <c r="C23" s="43"/>
      <c r="D23" s="44"/>
      <c r="E23" s="573"/>
      <c r="F23" s="573"/>
    </row>
    <row r="24" spans="1:16" ht="15" customHeight="1" x14ac:dyDescent="0.3">
      <c r="A24" s="45" t="s">
        <v>39</v>
      </c>
      <c r="B24" s="46" t="s">
        <v>40</v>
      </c>
      <c r="C24" s="370">
        <f>'Schedule A'!J45</f>
        <v>0</v>
      </c>
      <c r="D24" s="47"/>
      <c r="E24" s="48" t="s">
        <v>89</v>
      </c>
    </row>
    <row r="25" spans="1:16" ht="15" customHeight="1" x14ac:dyDescent="0.3">
      <c r="A25" s="45" t="s">
        <v>38</v>
      </c>
      <c r="B25" s="46" t="s">
        <v>41</v>
      </c>
      <c r="C25" s="370">
        <f>'Non-Payroll Costs Tracker'!E55</f>
        <v>0</v>
      </c>
      <c r="D25" s="47"/>
      <c r="E25" s="48" t="s">
        <v>68</v>
      </c>
    </row>
    <row r="26" spans="1:16" ht="15" customHeight="1" x14ac:dyDescent="0.3">
      <c r="A26" s="45" t="s">
        <v>37</v>
      </c>
      <c r="B26" s="46" t="s">
        <v>42</v>
      </c>
      <c r="C26" s="370">
        <f>'Non-Payroll Costs Tracker'!F55</f>
        <v>0</v>
      </c>
      <c r="D26" s="47"/>
      <c r="E26" s="48" t="s">
        <v>68</v>
      </c>
    </row>
    <row r="27" spans="1:16" ht="15" customHeight="1" x14ac:dyDescent="0.3">
      <c r="A27" s="45" t="s">
        <v>43</v>
      </c>
      <c r="B27" s="46" t="s">
        <v>44</v>
      </c>
      <c r="C27" s="370">
        <f>'Non-Payroll Costs Tracker'!R55</f>
        <v>0</v>
      </c>
      <c r="D27" s="47"/>
      <c r="E27" s="48" t="s">
        <v>68</v>
      </c>
    </row>
    <row r="28" spans="1:16" ht="15" customHeight="1" x14ac:dyDescent="0.3">
      <c r="A28" s="45" t="s">
        <v>284</v>
      </c>
      <c r="B28" s="46" t="s">
        <v>46</v>
      </c>
      <c r="C28" s="370">
        <f>+'Non-Payroll Costs Tracker'!G55</f>
        <v>0</v>
      </c>
      <c r="D28" s="47"/>
      <c r="E28" s="48" t="s">
        <v>68</v>
      </c>
    </row>
    <row r="29" spans="1:16" ht="15" customHeight="1" x14ac:dyDescent="0.3">
      <c r="A29" s="45" t="s">
        <v>285</v>
      </c>
      <c r="B29" s="46" t="s">
        <v>48</v>
      </c>
      <c r="C29" s="370">
        <f>+'Non-Payroll Costs Tracker'!H55</f>
        <v>0</v>
      </c>
      <c r="D29" s="47"/>
      <c r="E29" s="48" t="s">
        <v>68</v>
      </c>
    </row>
    <row r="30" spans="1:16" ht="15" customHeight="1" x14ac:dyDescent="0.3">
      <c r="A30" s="45" t="s">
        <v>286</v>
      </c>
      <c r="B30" s="46" t="s">
        <v>50</v>
      </c>
      <c r="C30" s="370">
        <f>+'Non-Payroll Costs Tracker'!I55</f>
        <v>0</v>
      </c>
      <c r="D30" s="47"/>
      <c r="E30" s="48" t="s">
        <v>68</v>
      </c>
    </row>
    <row r="31" spans="1:16" ht="15" customHeight="1" x14ac:dyDescent="0.3">
      <c r="A31" s="45" t="s">
        <v>287</v>
      </c>
      <c r="B31" s="46" t="s">
        <v>52</v>
      </c>
      <c r="C31" s="404">
        <f>+'Non-Payroll Costs Tracker'!J55</f>
        <v>0</v>
      </c>
      <c r="D31" s="47"/>
      <c r="E31" s="48" t="s">
        <v>68</v>
      </c>
    </row>
    <row r="32" spans="1:16" ht="15" customHeight="1" x14ac:dyDescent="0.3">
      <c r="A32" s="45"/>
      <c r="B32" s="46"/>
      <c r="C32" s="405"/>
      <c r="D32" s="47"/>
    </row>
    <row r="33" spans="1:8" ht="15" customHeight="1" x14ac:dyDescent="0.3">
      <c r="A33" s="50" t="s">
        <v>45</v>
      </c>
      <c r="B33" s="51"/>
      <c r="C33" s="406">
        <f>SUM(C24:C32)</f>
        <v>0</v>
      </c>
      <c r="D33" s="47"/>
    </row>
    <row r="34" spans="1:8" s="18" customFormat="1" ht="15" customHeight="1" x14ac:dyDescent="0.3">
      <c r="A34" s="50"/>
      <c r="B34" s="51"/>
      <c r="C34" s="405"/>
      <c r="D34" s="47"/>
    </row>
    <row r="35" spans="1:8" ht="24.75" customHeight="1" x14ac:dyDescent="0.3">
      <c r="A35" s="45" t="s">
        <v>121</v>
      </c>
      <c r="B35" s="51"/>
      <c r="C35" s="407"/>
      <c r="D35" s="47"/>
      <c r="E35" s="48" t="s">
        <v>218</v>
      </c>
      <c r="G35" s="18"/>
    </row>
    <row r="36" spans="1:8" ht="15" customHeight="1" x14ac:dyDescent="0.3">
      <c r="A36" s="45"/>
      <c r="B36" s="51"/>
      <c r="C36" s="49"/>
      <c r="D36" s="47"/>
    </row>
    <row r="37" spans="1:8" ht="15" customHeight="1" x14ac:dyDescent="0.3">
      <c r="A37" s="50" t="s">
        <v>152</v>
      </c>
      <c r="B37" s="51"/>
      <c r="C37" s="49"/>
      <c r="D37" s="47"/>
      <c r="E37" s="18"/>
      <c r="F37" s="52"/>
      <c r="G37" s="52"/>
      <c r="H37" s="52"/>
    </row>
    <row r="38" spans="1:8" ht="5.25" customHeight="1" x14ac:dyDescent="0.3">
      <c r="A38" s="53"/>
      <c r="B38" s="42"/>
      <c r="C38" s="42"/>
      <c r="D38" s="47"/>
      <c r="E38" s="18"/>
      <c r="F38" s="18"/>
      <c r="G38" s="18"/>
      <c r="H38" s="18"/>
    </row>
    <row r="39" spans="1:8" ht="15" customHeight="1" x14ac:dyDescent="0.3">
      <c r="A39" s="45" t="s">
        <v>57</v>
      </c>
      <c r="B39" s="54" t="s">
        <v>53</v>
      </c>
      <c r="C39" s="404">
        <f>'Schedule A'!J19</f>
        <v>0</v>
      </c>
      <c r="D39" s="47"/>
      <c r="E39" s="48" t="s">
        <v>89</v>
      </c>
      <c r="F39" s="18"/>
      <c r="G39" s="18"/>
      <c r="H39" s="18"/>
    </row>
    <row r="40" spans="1:8" ht="15" customHeight="1" x14ac:dyDescent="0.3">
      <c r="A40" s="45"/>
      <c r="B40" s="51"/>
      <c r="C40" s="405"/>
      <c r="D40" s="47"/>
      <c r="E40" s="55"/>
      <c r="F40" s="18"/>
      <c r="G40" s="18"/>
      <c r="H40" s="18"/>
    </row>
    <row r="41" spans="1:8" ht="15" customHeight="1" x14ac:dyDescent="0.3">
      <c r="A41" s="45" t="s">
        <v>47</v>
      </c>
      <c r="B41" s="54" t="s">
        <v>54</v>
      </c>
      <c r="C41" s="406">
        <f>C33+C35-C39</f>
        <v>0</v>
      </c>
      <c r="D41" s="47"/>
      <c r="E41" s="55" t="s">
        <v>288</v>
      </c>
      <c r="F41" s="18"/>
      <c r="G41" s="18"/>
      <c r="H41" s="18"/>
    </row>
    <row r="42" spans="1:8" ht="15" customHeight="1" x14ac:dyDescent="0.3">
      <c r="A42" s="45"/>
      <c r="B42" s="51"/>
      <c r="C42" s="49"/>
      <c r="D42" s="47"/>
      <c r="E42" s="55"/>
      <c r="F42" s="18"/>
      <c r="G42" s="18"/>
      <c r="H42" s="18"/>
    </row>
    <row r="43" spans="1:8" ht="15" customHeight="1" x14ac:dyDescent="0.35">
      <c r="A43" s="45" t="s">
        <v>49</v>
      </c>
      <c r="B43" s="54" t="s">
        <v>55</v>
      </c>
      <c r="C43" s="401" t="e">
        <f>'Schedule A'!J61</f>
        <v>#DIV/0!</v>
      </c>
      <c r="D43" s="255" t="s">
        <v>120</v>
      </c>
      <c r="E43" s="55" t="s">
        <v>89</v>
      </c>
      <c r="F43" s="18"/>
      <c r="G43" s="18"/>
      <c r="H43" s="18"/>
    </row>
    <row r="44" spans="1:8" ht="15" customHeight="1" x14ac:dyDescent="0.3">
      <c r="A44" s="45"/>
      <c r="B44" s="51"/>
      <c r="C44" s="49"/>
      <c r="D44" s="256"/>
      <c r="E44" s="55"/>
      <c r="F44" s="18"/>
      <c r="G44" s="18"/>
      <c r="H44" s="18"/>
    </row>
    <row r="45" spans="1:8" ht="15" customHeight="1" x14ac:dyDescent="0.3">
      <c r="A45" s="56" t="s">
        <v>151</v>
      </c>
      <c r="B45" s="51"/>
      <c r="C45" s="49"/>
      <c r="D45" s="256"/>
      <c r="E45" s="55"/>
      <c r="F45" s="18"/>
      <c r="G45" s="18"/>
      <c r="H45" s="18"/>
    </row>
    <row r="46" spans="1:8" ht="15" customHeight="1" x14ac:dyDescent="0.35">
      <c r="A46" s="45" t="s">
        <v>51</v>
      </c>
      <c r="B46" s="54" t="s">
        <v>289</v>
      </c>
      <c r="C46" s="406" t="e">
        <f>+C41*C43</f>
        <v>#DIV/0!</v>
      </c>
      <c r="D46" s="255" t="s">
        <v>120</v>
      </c>
      <c r="E46" s="55"/>
      <c r="F46" s="18"/>
      <c r="G46" s="18"/>
      <c r="H46" s="18"/>
    </row>
    <row r="47" spans="1:8" ht="15" customHeight="1" x14ac:dyDescent="0.3">
      <c r="A47" s="45"/>
      <c r="B47" s="54"/>
      <c r="C47" s="49"/>
      <c r="D47" s="256"/>
      <c r="E47" s="55"/>
      <c r="F47" s="18"/>
      <c r="G47" s="18"/>
      <c r="H47" s="18"/>
    </row>
    <row r="48" spans="1:8" ht="15" customHeight="1" x14ac:dyDescent="0.3">
      <c r="A48" s="53" t="s">
        <v>100</v>
      </c>
      <c r="B48" s="42" t="s">
        <v>290</v>
      </c>
      <c r="C48" s="406">
        <f>+C18</f>
        <v>0</v>
      </c>
      <c r="D48" s="47"/>
      <c r="E48" s="57"/>
    </row>
    <row r="49" spans="1:21" ht="15" customHeight="1" x14ac:dyDescent="0.3">
      <c r="A49" s="45"/>
      <c r="B49" s="54"/>
      <c r="C49" s="49"/>
      <c r="D49" s="47"/>
      <c r="E49" s="55"/>
      <c r="F49" s="18"/>
      <c r="G49" s="18"/>
      <c r="H49" s="18"/>
    </row>
    <row r="50" spans="1:21" ht="15" customHeight="1" x14ac:dyDescent="0.3">
      <c r="A50" s="45"/>
      <c r="B50" s="54"/>
      <c r="C50" s="49"/>
      <c r="D50" s="47"/>
      <c r="E50" s="55"/>
      <c r="F50" s="18"/>
      <c r="G50" s="18"/>
      <c r="H50" s="18"/>
    </row>
    <row r="51" spans="1:21" ht="15" customHeight="1" x14ac:dyDescent="0.3">
      <c r="A51" s="45" t="s">
        <v>127</v>
      </c>
      <c r="B51" s="54" t="s">
        <v>291</v>
      </c>
      <c r="C51" s="406">
        <f>C24/0.6</f>
        <v>0</v>
      </c>
      <c r="D51" s="47"/>
      <c r="E51" s="55" t="s">
        <v>126</v>
      </c>
      <c r="F51" s="18"/>
      <c r="G51" s="18"/>
      <c r="H51" s="18"/>
      <c r="I51" s="18"/>
    </row>
    <row r="52" spans="1:21" x14ac:dyDescent="0.3">
      <c r="A52" s="53"/>
      <c r="B52" s="42"/>
      <c r="C52" s="42"/>
      <c r="D52" s="47"/>
    </row>
    <row r="53" spans="1:21" ht="29.25" customHeight="1" x14ac:dyDescent="0.3">
      <c r="A53" s="519" t="s">
        <v>166</v>
      </c>
      <c r="B53" s="46" t="s">
        <v>292</v>
      </c>
      <c r="C53" s="406">
        <f>IFERROR((MIN(C46,C48,C51)),0)</f>
        <v>0</v>
      </c>
      <c r="D53" s="47"/>
      <c r="E53" s="18"/>
      <c r="F53" s="18"/>
      <c r="G53" s="18"/>
    </row>
    <row r="54" spans="1:21" s="18" customFormat="1" ht="11.25" customHeight="1" x14ac:dyDescent="0.3">
      <c r="A54" s="58"/>
      <c r="B54" s="54"/>
      <c r="C54" s="405"/>
      <c r="D54" s="47"/>
    </row>
    <row r="55" spans="1:21" ht="15" customHeight="1" x14ac:dyDescent="0.3">
      <c r="A55" s="56" t="s">
        <v>26</v>
      </c>
      <c r="B55" s="42"/>
      <c r="C55" s="59"/>
      <c r="D55" s="408">
        <f>C53</f>
        <v>0</v>
      </c>
      <c r="E55" s="60" t="s">
        <v>23</v>
      </c>
    </row>
    <row r="56" spans="1:21" ht="27.75" customHeight="1" x14ac:dyDescent="0.3">
      <c r="A56" s="53"/>
      <c r="B56" s="42"/>
      <c r="C56" s="59"/>
      <c r="D56" s="47"/>
      <c r="E56" s="61"/>
      <c r="F56" s="61"/>
      <c r="G56" s="61"/>
      <c r="H56" s="61"/>
    </row>
    <row r="57" spans="1:21" ht="14.5" thickBot="1" x14ac:dyDescent="0.35">
      <c r="A57" s="56" t="s">
        <v>25</v>
      </c>
      <c r="B57" s="42"/>
      <c r="C57" s="59"/>
      <c r="D57" s="409">
        <f>IF((C48-D55)&lt;0,0,(C48-D55))</f>
        <v>0</v>
      </c>
      <c r="E57" s="62"/>
      <c r="F57" s="42"/>
      <c r="G57" s="59"/>
      <c r="H57" s="59"/>
    </row>
    <row r="58" spans="1:21" ht="15" customHeight="1" thickTop="1" thickBot="1" x14ac:dyDescent="0.35">
      <c r="A58" s="63"/>
      <c r="B58" s="40"/>
      <c r="C58" s="40"/>
      <c r="D58" s="64"/>
      <c r="E58" s="42"/>
      <c r="F58" s="42"/>
      <c r="G58" s="49"/>
      <c r="H58" s="42"/>
    </row>
    <row r="59" spans="1:21" ht="15" customHeight="1" thickBot="1" x14ac:dyDescent="0.35">
      <c r="D59" s="42"/>
      <c r="E59" s="42"/>
      <c r="F59" s="42"/>
      <c r="G59" s="49"/>
      <c r="H59" s="42"/>
    </row>
    <row r="60" spans="1:21" ht="29.25" customHeight="1" thickBot="1" x14ac:dyDescent="0.35">
      <c r="A60" s="565" t="s">
        <v>308</v>
      </c>
      <c r="B60" s="566"/>
      <c r="C60" s="566"/>
      <c r="D60" s="566"/>
      <c r="E60" s="566"/>
      <c r="F60" s="566"/>
      <c r="G60" s="566"/>
      <c r="H60" s="567"/>
      <c r="I60" s="65"/>
      <c r="J60" s="65"/>
      <c r="K60" s="65"/>
      <c r="L60" s="65"/>
    </row>
    <row r="61" spans="1:21" ht="7.5" customHeight="1" thickBot="1" x14ac:dyDescent="0.35">
      <c r="A61" s="66"/>
      <c r="B61" s="67"/>
      <c r="C61" s="67"/>
      <c r="D61" s="67"/>
      <c r="E61" s="67"/>
      <c r="F61" s="67"/>
      <c r="G61" s="67"/>
      <c r="H61" s="67"/>
      <c r="I61" s="65"/>
      <c r="J61" s="65"/>
      <c r="K61" s="65"/>
      <c r="L61" s="65"/>
    </row>
    <row r="62" spans="1:21" s="7" customFormat="1" ht="22.5" customHeight="1" x14ac:dyDescent="0.4">
      <c r="A62" s="568" t="s">
        <v>309</v>
      </c>
      <c r="B62" s="569"/>
      <c r="C62" s="569"/>
      <c r="D62" s="569"/>
      <c r="E62" s="569"/>
      <c r="F62" s="569"/>
      <c r="G62" s="569"/>
      <c r="H62" s="570"/>
      <c r="I62" s="68"/>
      <c r="J62" s="69"/>
      <c r="K62" s="69"/>
      <c r="L62" s="69"/>
      <c r="M62" s="70"/>
      <c r="N62" s="69"/>
      <c r="O62" s="9"/>
      <c r="P62" s="69"/>
      <c r="Q62" s="69"/>
      <c r="R62" s="69"/>
      <c r="S62" s="9"/>
      <c r="T62" s="9"/>
      <c r="U62" s="9"/>
    </row>
    <row r="63" spans="1:21" s="7" customFormat="1" ht="17.25" customHeight="1" x14ac:dyDescent="0.4">
      <c r="A63" s="532" t="s">
        <v>226</v>
      </c>
      <c r="B63" s="531"/>
      <c r="C63" s="531"/>
      <c r="D63" s="274" t="s">
        <v>27</v>
      </c>
      <c r="E63" s="531"/>
      <c r="F63" s="531"/>
      <c r="G63" s="531"/>
      <c r="H63" s="533"/>
      <c r="I63" s="9"/>
      <c r="J63" s="9"/>
      <c r="K63" s="9"/>
      <c r="L63" s="9"/>
      <c r="M63" s="9"/>
      <c r="N63" s="9"/>
      <c r="O63" s="9"/>
      <c r="P63" s="9"/>
      <c r="Q63" s="9"/>
      <c r="R63" s="9"/>
      <c r="S63" s="9"/>
      <c r="T63" s="9"/>
      <c r="U63" s="9"/>
    </row>
    <row r="64" spans="1:21" ht="30.75" customHeight="1" thickBot="1" x14ac:dyDescent="0.45">
      <c r="A64" s="562" t="s">
        <v>293</v>
      </c>
      <c r="B64" s="563"/>
      <c r="C64" s="563"/>
      <c r="D64" s="563"/>
      <c r="E64" s="563"/>
      <c r="F64" s="563"/>
      <c r="G64" s="563"/>
      <c r="H64" s="564"/>
      <c r="I64" s="68"/>
      <c r="J64" s="68"/>
      <c r="K64" s="68"/>
      <c r="L64" s="68"/>
      <c r="M64" s="68"/>
      <c r="N64" s="68"/>
      <c r="O64" s="68"/>
      <c r="P64" s="68"/>
      <c r="Q64" s="68"/>
      <c r="R64" s="68"/>
      <c r="S64" s="18"/>
      <c r="T64" s="18"/>
      <c r="U64" s="18"/>
    </row>
    <row r="65" spans="2:19" s="18" customFormat="1" ht="20.25" customHeight="1" x14ac:dyDescent="0.4">
      <c r="B65" s="68"/>
      <c r="C65" s="68"/>
      <c r="D65" s="68"/>
      <c r="E65" s="68"/>
      <c r="F65" s="68"/>
      <c r="G65" s="68"/>
      <c r="H65" s="68"/>
      <c r="I65" s="68"/>
      <c r="J65" s="68"/>
      <c r="K65" s="68"/>
      <c r="L65" s="68"/>
      <c r="M65" s="68"/>
      <c r="N65" s="68"/>
      <c r="O65" s="68"/>
    </row>
    <row r="66" spans="2:19" x14ac:dyDescent="0.3">
      <c r="J66" s="18"/>
      <c r="K66" s="18"/>
      <c r="L66" s="18"/>
      <c r="M66" s="18"/>
      <c r="N66" s="18"/>
      <c r="O66" s="18"/>
      <c r="P66" s="18"/>
      <c r="Q66" s="18"/>
      <c r="R66" s="18"/>
      <c r="S66" s="18"/>
    </row>
    <row r="68" spans="2:19" x14ac:dyDescent="0.3">
      <c r="C68" s="18"/>
    </row>
    <row r="69" spans="2:19" x14ac:dyDescent="0.3">
      <c r="C69" s="18"/>
    </row>
    <row r="70" spans="2:19" x14ac:dyDescent="0.3">
      <c r="C70" s="18"/>
    </row>
    <row r="71" spans="2:19" x14ac:dyDescent="0.3">
      <c r="C71" s="71"/>
    </row>
    <row r="72" spans="2:19" x14ac:dyDescent="0.3">
      <c r="C72" s="18"/>
    </row>
    <row r="73" spans="2:19" x14ac:dyDescent="0.3">
      <c r="C73" s="72"/>
    </row>
    <row r="75" spans="2:19" x14ac:dyDescent="0.3">
      <c r="C75" s="73"/>
    </row>
  </sheetData>
  <sheetProtection algorithmName="SHA-512" hashValue="HXk8X4uNUp66un8YMuVpbfPvEEI5oxtlkufum8rIApfQGGvTLMW7ITEy15EIfRskI2xWJb/BYjqeZSIKeSi0FA==" saltValue="LVNoWsrjfQzm+VpK55ts6w==" spinCount="100000" sheet="1" formatColumns="0" formatRows="0"/>
  <protectedRanges>
    <protectedRange sqref="C11 C18 C35 C13" name="Range1"/>
  </protectedRanges>
  <mergeCells count="6">
    <mergeCell ref="A64:H64"/>
    <mergeCell ref="A60:H60"/>
    <mergeCell ref="A62:H62"/>
    <mergeCell ref="B8:H8"/>
    <mergeCell ref="B7:H7"/>
    <mergeCell ref="E22:F23"/>
  </mergeCells>
  <dataValidations count="1">
    <dataValidation type="decimal" allowBlank="1" showInputMessage="1" showErrorMessage="1" sqref="C13" xr:uid="{9BA18C8E-0432-4AA9-9FB3-BDAA235EDBC5}">
      <formula1>8</formula1>
      <formula2>24</formula2>
    </dataValidation>
  </dataValidations>
  <hyperlinks>
    <hyperlink ref="D63" r:id="rId1" display="at aicpa.org/sba." xr:uid="{7317CD0D-10EC-429A-A91E-2D538C25AB38}"/>
  </hyperlinks>
  <pageMargins left="0.33" right="0.7" top="0.3" bottom="0.24" header="0.3" footer="0.3"/>
  <pageSetup scale="66" orientation="portrait" horizontalDpi="4294967294"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3DC39-22EB-4011-9952-CB523ECAE514}">
  <sheetPr>
    <pageSetUpPr fitToPage="1"/>
  </sheetPr>
  <dimension ref="A1:AC113"/>
  <sheetViews>
    <sheetView zoomScaleNormal="100" workbookViewId="0"/>
  </sheetViews>
  <sheetFormatPr defaultColWidth="9" defaultRowHeight="14" x14ac:dyDescent="0.3"/>
  <cols>
    <col min="1" max="1" width="22.7265625" style="4" customWidth="1"/>
    <col min="2" max="2" width="12.26953125" style="4" customWidth="1"/>
    <col min="3" max="3" width="9" style="4"/>
    <col min="4" max="4" width="15.7265625" style="4" customWidth="1"/>
    <col min="5" max="5" width="9" style="4"/>
    <col min="6" max="6" width="9" style="4" customWidth="1"/>
    <col min="7" max="7" width="13" style="4" customWidth="1"/>
    <col min="8" max="8" width="9" style="4"/>
    <col min="9" max="9" width="22" style="4" customWidth="1"/>
    <col min="10" max="10" width="15.7265625" style="4" customWidth="1"/>
    <col min="11" max="11" width="9" style="4"/>
    <col min="12" max="12" width="10.6328125" style="4" customWidth="1"/>
    <col min="13" max="13" width="9" style="4"/>
    <col min="14" max="14" width="13.54296875" style="4" customWidth="1"/>
    <col min="15" max="16384" width="9" style="4"/>
  </cols>
  <sheetData>
    <row r="1" spans="1:29" ht="20" x14ac:dyDescent="0.4">
      <c r="A1" s="3" t="s">
        <v>5</v>
      </c>
      <c r="G1" s="9"/>
      <c r="H1" s="9"/>
      <c r="O1" s="42"/>
    </row>
    <row r="2" spans="1:29" ht="20" x14ac:dyDescent="0.4">
      <c r="A2" s="3" t="s">
        <v>1</v>
      </c>
      <c r="G2" s="9"/>
      <c r="H2" s="9"/>
      <c r="O2" s="42"/>
    </row>
    <row r="3" spans="1:29" ht="30" x14ac:dyDescent="0.6">
      <c r="A3" s="276"/>
      <c r="B3" s="3" t="s">
        <v>227</v>
      </c>
      <c r="D3" s="469"/>
      <c r="O3" s="42"/>
    </row>
    <row r="4" spans="1:29" ht="20" x14ac:dyDescent="0.4">
      <c r="A4" s="23" t="s">
        <v>305</v>
      </c>
      <c r="C4" s="18"/>
      <c r="D4" s="18"/>
      <c r="E4" s="9"/>
      <c r="F4" s="9"/>
      <c r="G4" s="18"/>
      <c r="H4" s="18"/>
      <c r="O4" s="42"/>
      <c r="P4" s="4" t="s">
        <v>253</v>
      </c>
    </row>
    <row r="5" spans="1:29" ht="18" x14ac:dyDescent="0.4">
      <c r="A5" s="74"/>
      <c r="E5" s="75"/>
      <c r="F5" s="34"/>
      <c r="G5" s="18"/>
      <c r="H5" s="18"/>
      <c r="I5" s="18"/>
      <c r="J5" s="18"/>
      <c r="K5" s="18"/>
      <c r="L5" s="18"/>
    </row>
    <row r="6" spans="1:29" s="1" customFormat="1" ht="18.5" x14ac:dyDescent="0.45">
      <c r="A6" s="217"/>
      <c r="B6" s="220" t="s">
        <v>90</v>
      </c>
      <c r="C6" s="7"/>
      <c r="D6" s="7"/>
      <c r="E6" s="7"/>
      <c r="F6" s="4"/>
      <c r="G6" s="4"/>
      <c r="H6" s="4"/>
      <c r="I6" s="4"/>
      <c r="J6" s="4"/>
      <c r="K6" s="4"/>
      <c r="L6" s="4"/>
      <c r="M6" s="4"/>
      <c r="N6" s="4"/>
      <c r="O6" s="4"/>
      <c r="P6" s="4"/>
      <c r="Q6" s="7"/>
      <c r="R6" s="7"/>
      <c r="S6" s="7"/>
      <c r="V6" s="7"/>
      <c r="W6" s="7"/>
      <c r="X6" s="7"/>
      <c r="Y6" s="7"/>
      <c r="Z6" s="7"/>
      <c r="AA6" s="7"/>
      <c r="AB6" s="7"/>
      <c r="AC6" s="7"/>
    </row>
    <row r="7" spans="1:29" s="1" customFormat="1" ht="38" customHeight="1" x14ac:dyDescent="0.45">
      <c r="B7" s="547" t="s">
        <v>173</v>
      </c>
      <c r="C7" s="547"/>
      <c r="D7" s="547"/>
      <c r="E7" s="547"/>
      <c r="F7" s="547"/>
      <c r="G7" s="547"/>
      <c r="H7" s="547"/>
      <c r="I7" s="547"/>
      <c r="J7" s="547"/>
      <c r="K7" s="547"/>
      <c r="L7" s="547"/>
      <c r="M7" s="547"/>
      <c r="N7" s="547"/>
      <c r="O7" s="7"/>
      <c r="P7" s="7"/>
      <c r="Q7" s="7"/>
      <c r="R7" s="7"/>
      <c r="S7" s="7"/>
      <c r="V7" s="7"/>
      <c r="W7" s="7"/>
      <c r="X7" s="7"/>
      <c r="Y7" s="7"/>
      <c r="Z7" s="7"/>
      <c r="AA7" s="7"/>
      <c r="AB7" s="7"/>
      <c r="AC7" s="7"/>
    </row>
    <row r="8" spans="1:29" s="1" customFormat="1" ht="18.5" x14ac:dyDescent="0.45">
      <c r="A8" s="219"/>
      <c r="B8" s="571" t="s">
        <v>91</v>
      </c>
      <c r="C8" s="571"/>
      <c r="D8" s="571"/>
      <c r="E8" s="571"/>
      <c r="F8" s="571"/>
      <c r="G8" s="571"/>
      <c r="H8" s="571"/>
      <c r="I8" s="571"/>
      <c r="J8" s="571"/>
      <c r="K8" s="571"/>
      <c r="L8" s="571"/>
      <c r="M8" s="571"/>
      <c r="N8" s="571"/>
      <c r="O8" s="7"/>
      <c r="P8" s="7"/>
      <c r="Q8" s="7"/>
      <c r="R8" s="7"/>
      <c r="S8" s="7"/>
      <c r="V8" s="7"/>
      <c r="W8" s="7"/>
      <c r="X8" s="7"/>
      <c r="Y8" s="7"/>
      <c r="Z8" s="7"/>
      <c r="AA8" s="7"/>
      <c r="AB8" s="7"/>
      <c r="AC8" s="7"/>
    </row>
    <row r="9" spans="1:29" ht="18" x14ac:dyDescent="0.4">
      <c r="A9" s="74"/>
      <c r="E9" s="75"/>
      <c r="F9" s="34"/>
      <c r="G9" s="18"/>
      <c r="H9" s="18"/>
      <c r="I9" s="18"/>
      <c r="J9" s="18"/>
      <c r="K9" s="18"/>
      <c r="L9" s="18"/>
      <c r="O9" s="42"/>
    </row>
    <row r="10" spans="1:29" s="26" customFormat="1" ht="18" x14ac:dyDescent="0.4">
      <c r="A10" s="11" t="s">
        <v>17</v>
      </c>
      <c r="O10" s="27"/>
    </row>
    <row r="11" spans="1:29" s="26" customFormat="1" ht="15.5" x14ac:dyDescent="0.35">
      <c r="A11" s="426" t="s">
        <v>316</v>
      </c>
      <c r="O11" s="27"/>
    </row>
    <row r="12" spans="1:29" ht="14.5" thickBot="1" x14ac:dyDescent="0.35"/>
    <row r="13" spans="1:29" x14ac:dyDescent="0.3">
      <c r="A13" s="76" t="s">
        <v>69</v>
      </c>
      <c r="B13" s="77"/>
      <c r="C13" s="77"/>
      <c r="D13" s="77"/>
      <c r="E13" s="43"/>
      <c r="F13" s="43"/>
      <c r="G13" s="43"/>
      <c r="H13" s="43"/>
      <c r="I13" s="43"/>
      <c r="J13" s="43"/>
      <c r="K13" s="43"/>
      <c r="L13" s="43"/>
      <c r="M13" s="43"/>
      <c r="N13" s="44"/>
    </row>
    <row r="14" spans="1:29" x14ac:dyDescent="0.3">
      <c r="A14" s="53"/>
      <c r="B14" s="42"/>
      <c r="C14" s="42"/>
      <c r="D14" s="42"/>
      <c r="E14" s="42"/>
      <c r="F14" s="42"/>
      <c r="G14" s="42"/>
      <c r="H14" s="42"/>
      <c r="I14" s="42"/>
      <c r="J14" s="78"/>
      <c r="K14" s="42"/>
      <c r="L14" s="42"/>
      <c r="M14" s="42"/>
      <c r="N14" s="79"/>
    </row>
    <row r="15" spans="1:29" ht="14.5" x14ac:dyDescent="0.35">
      <c r="A15" s="53" t="s">
        <v>128</v>
      </c>
      <c r="B15" s="42"/>
      <c r="C15" s="42"/>
      <c r="D15" s="42"/>
      <c r="E15" s="42"/>
      <c r="F15" s="42"/>
      <c r="G15" s="42"/>
      <c r="H15" s="42"/>
      <c r="I15" s="42"/>
      <c r="J15" s="399">
        <f>'Schedule A Worksheet'!C22</f>
        <v>0</v>
      </c>
      <c r="K15" s="81" t="s">
        <v>88</v>
      </c>
      <c r="L15" s="42"/>
      <c r="M15" s="42"/>
      <c r="N15" s="79"/>
    </row>
    <row r="16" spans="1:29" x14ac:dyDescent="0.3">
      <c r="A16" s="53"/>
      <c r="B16" s="42"/>
      <c r="C16" s="42"/>
      <c r="D16" s="42"/>
      <c r="E16" s="42"/>
      <c r="F16" s="42"/>
      <c r="G16" s="42"/>
      <c r="H16" s="42"/>
      <c r="I16" s="42"/>
      <c r="J16" s="78"/>
      <c r="K16" s="42"/>
      <c r="L16" s="42"/>
      <c r="M16" s="42"/>
      <c r="N16" s="79"/>
    </row>
    <row r="17" spans="1:22" ht="14.5" x14ac:dyDescent="0.35">
      <c r="A17" s="53" t="s">
        <v>129</v>
      </c>
      <c r="B17" s="42"/>
      <c r="C17" s="42"/>
      <c r="D17" s="42"/>
      <c r="E17" s="42"/>
      <c r="F17" s="42"/>
      <c r="G17" s="42"/>
      <c r="H17" s="42"/>
      <c r="I17" s="42"/>
      <c r="J17" s="80">
        <f>'Schedule A Worksheet'!D22</f>
        <v>0</v>
      </c>
      <c r="K17" s="81" t="s">
        <v>88</v>
      </c>
      <c r="L17" s="42"/>
      <c r="M17" s="42"/>
      <c r="N17" s="79"/>
    </row>
    <row r="18" spans="1:22" x14ac:dyDescent="0.3">
      <c r="A18" s="53"/>
      <c r="B18" s="42"/>
      <c r="C18" s="42"/>
      <c r="D18" s="42"/>
      <c r="E18" s="42"/>
      <c r="F18" s="42"/>
      <c r="G18" s="42"/>
      <c r="H18" s="42"/>
      <c r="I18" s="42"/>
      <c r="J18" s="78"/>
      <c r="K18" s="42"/>
      <c r="L18" s="42"/>
      <c r="M18" s="42"/>
      <c r="N18" s="79"/>
    </row>
    <row r="19" spans="1:22" ht="14.5" x14ac:dyDescent="0.35">
      <c r="A19" s="53" t="s">
        <v>130</v>
      </c>
      <c r="B19" s="42"/>
      <c r="C19" s="42"/>
      <c r="D19" s="42"/>
      <c r="E19" s="42"/>
      <c r="F19" s="42"/>
      <c r="G19" s="42"/>
      <c r="H19" s="42"/>
      <c r="I19" s="42"/>
      <c r="J19" s="399">
        <f>'Schedule A Worksheet'!E22</f>
        <v>0</v>
      </c>
      <c r="K19" s="81" t="s">
        <v>88</v>
      </c>
      <c r="L19" s="42"/>
      <c r="M19" s="42"/>
      <c r="N19" s="79"/>
    </row>
    <row r="20" spans="1:22" ht="15" customHeight="1" x14ac:dyDescent="0.3">
      <c r="A20" s="580" t="s">
        <v>254</v>
      </c>
      <c r="B20" s="581"/>
      <c r="C20" s="581"/>
      <c r="D20" s="581"/>
      <c r="E20" s="581"/>
      <c r="F20" s="581"/>
      <c r="G20" s="581"/>
      <c r="H20" s="581"/>
      <c r="I20" s="581"/>
      <c r="J20" s="78"/>
      <c r="K20" s="42"/>
      <c r="L20" s="42"/>
      <c r="M20" s="42"/>
      <c r="N20" s="79"/>
    </row>
    <row r="21" spans="1:22" ht="47.25" customHeight="1" thickBot="1" x14ac:dyDescent="0.4">
      <c r="A21" s="582"/>
      <c r="B21" s="583"/>
      <c r="C21" s="583"/>
      <c r="D21" s="583"/>
      <c r="E21" s="583"/>
      <c r="F21" s="583"/>
      <c r="G21" s="583"/>
      <c r="H21" s="583"/>
      <c r="I21" s="583"/>
      <c r="J21" s="82"/>
      <c r="K21" s="83"/>
      <c r="L21" s="84"/>
      <c r="M21" s="84"/>
      <c r="N21" s="85"/>
      <c r="O21" s="18"/>
      <c r="P21" s="18"/>
    </row>
    <row r="22" spans="1:22" ht="20.25" customHeight="1" thickBot="1" x14ac:dyDescent="0.35">
      <c r="A22" s="86"/>
      <c r="B22" s="86"/>
      <c r="C22" s="86"/>
      <c r="D22" s="86"/>
      <c r="E22" s="86"/>
      <c r="F22" s="86"/>
      <c r="G22" s="86"/>
      <c r="H22" s="86"/>
      <c r="I22" s="86"/>
      <c r="J22" s="87"/>
      <c r="K22" s="18"/>
      <c r="L22" s="18"/>
      <c r="M22" s="18"/>
      <c r="N22" s="18"/>
      <c r="O22" s="18"/>
      <c r="P22" s="18"/>
    </row>
    <row r="23" spans="1:22" x14ac:dyDescent="0.3">
      <c r="A23" s="76" t="s">
        <v>70</v>
      </c>
      <c r="B23" s="43"/>
      <c r="C23" s="43"/>
      <c r="D23" s="43"/>
      <c r="E23" s="43"/>
      <c r="F23" s="43"/>
      <c r="G23" s="43"/>
      <c r="H23" s="43"/>
      <c r="I23" s="43"/>
      <c r="J23" s="88"/>
      <c r="K23" s="89"/>
      <c r="L23" s="89"/>
      <c r="M23" s="89"/>
      <c r="N23" s="90"/>
      <c r="O23" s="18"/>
      <c r="P23" s="18"/>
    </row>
    <row r="24" spans="1:22" x14ac:dyDescent="0.3">
      <c r="A24" s="53"/>
      <c r="B24" s="42"/>
      <c r="C24" s="42"/>
      <c r="D24" s="42"/>
      <c r="E24" s="42"/>
      <c r="F24" s="42"/>
      <c r="G24" s="42"/>
      <c r="H24" s="42"/>
      <c r="I24" s="42"/>
      <c r="J24" s="78"/>
      <c r="K24" s="42"/>
      <c r="L24" s="42"/>
      <c r="M24" s="42"/>
      <c r="N24" s="79"/>
    </row>
    <row r="25" spans="1:22" ht="14.5" x14ac:dyDescent="0.35">
      <c r="A25" s="53" t="s">
        <v>131</v>
      </c>
      <c r="B25" s="42"/>
      <c r="C25" s="42"/>
      <c r="D25" s="42"/>
      <c r="E25" s="42"/>
      <c r="F25" s="42"/>
      <c r="G25" s="42"/>
      <c r="H25" s="42"/>
      <c r="I25" s="42"/>
      <c r="J25" s="399">
        <f>'Schedule A Worksheet'!C32</f>
        <v>0</v>
      </c>
      <c r="K25" s="81" t="s">
        <v>88</v>
      </c>
      <c r="L25" s="42"/>
      <c r="M25" s="42"/>
      <c r="N25" s="79"/>
    </row>
    <row r="26" spans="1:22" x14ac:dyDescent="0.3">
      <c r="A26" s="53"/>
      <c r="B26" s="42"/>
      <c r="C26" s="42"/>
      <c r="D26" s="42"/>
      <c r="E26" s="42"/>
      <c r="F26" s="42"/>
      <c r="G26" s="42"/>
      <c r="H26" s="42"/>
      <c r="I26" s="42"/>
      <c r="J26" s="78"/>
      <c r="K26" s="42"/>
      <c r="L26" s="42"/>
      <c r="M26" s="42"/>
      <c r="N26" s="79"/>
    </row>
    <row r="27" spans="1:22" ht="14.5" x14ac:dyDescent="0.35">
      <c r="A27" s="53" t="s">
        <v>132</v>
      </c>
      <c r="B27" s="42"/>
      <c r="C27" s="42"/>
      <c r="D27" s="42"/>
      <c r="E27" s="42"/>
      <c r="F27" s="42"/>
      <c r="G27" s="42"/>
      <c r="H27" s="42"/>
      <c r="I27" s="42"/>
      <c r="J27" s="80">
        <f>'Schedule A Worksheet'!D32</f>
        <v>0</v>
      </c>
      <c r="K27" s="81" t="s">
        <v>88</v>
      </c>
      <c r="L27" s="42"/>
      <c r="M27" s="42"/>
      <c r="N27" s="79"/>
    </row>
    <row r="28" spans="1:22" ht="14.5" thickBot="1" x14ac:dyDescent="0.35">
      <c r="A28" s="39"/>
      <c r="B28" s="40"/>
      <c r="C28" s="40"/>
      <c r="D28" s="40"/>
      <c r="E28" s="40"/>
      <c r="F28" s="40"/>
      <c r="G28" s="40"/>
      <c r="H28" s="40"/>
      <c r="I28" s="40"/>
      <c r="J28" s="91"/>
      <c r="K28" s="40"/>
      <c r="L28" s="40"/>
      <c r="M28" s="40"/>
      <c r="N28" s="41"/>
    </row>
    <row r="29" spans="1:22" ht="14.5" thickBot="1" x14ac:dyDescent="0.35">
      <c r="J29" s="92"/>
    </row>
    <row r="30" spans="1:22" x14ac:dyDescent="0.3">
      <c r="A30" s="76" t="s">
        <v>255</v>
      </c>
      <c r="B30" s="93"/>
      <c r="C30" s="93"/>
      <c r="D30" s="93"/>
      <c r="E30" s="93"/>
      <c r="F30" s="93"/>
      <c r="G30" s="93"/>
      <c r="H30" s="93"/>
      <c r="I30" s="93"/>
      <c r="J30" s="94"/>
      <c r="K30" s="43"/>
      <c r="L30" s="43"/>
      <c r="M30" s="43"/>
      <c r="N30" s="44"/>
      <c r="P30" s="18"/>
      <c r="Q30" s="18"/>
      <c r="R30" s="18"/>
      <c r="S30" s="18"/>
      <c r="T30" s="18"/>
      <c r="U30" s="18"/>
      <c r="V30" s="18"/>
    </row>
    <row r="31" spans="1:22" x14ac:dyDescent="0.3">
      <c r="A31" s="95" t="s">
        <v>172</v>
      </c>
      <c r="B31" s="42"/>
      <c r="C31" s="42"/>
      <c r="D31" s="42"/>
      <c r="E31" s="42"/>
      <c r="F31" s="42"/>
      <c r="G31" s="42"/>
      <c r="H31" s="42"/>
      <c r="I31" s="42"/>
      <c r="J31" s="78"/>
      <c r="K31" s="42"/>
      <c r="L31" s="42"/>
      <c r="M31" s="42"/>
      <c r="N31" s="79"/>
      <c r="P31" s="18"/>
      <c r="Q31" s="18"/>
      <c r="R31" s="18"/>
      <c r="S31" s="18"/>
      <c r="T31" s="18"/>
      <c r="U31" s="18"/>
      <c r="V31" s="18"/>
    </row>
    <row r="32" spans="1:22" ht="14.5" x14ac:dyDescent="0.35">
      <c r="A32" s="53" t="s">
        <v>154</v>
      </c>
      <c r="B32" s="42"/>
      <c r="C32" s="42"/>
      <c r="D32" s="42"/>
      <c r="E32" s="42"/>
      <c r="F32" s="42"/>
      <c r="G32" s="42"/>
      <c r="H32" s="42"/>
      <c r="I32" s="42"/>
      <c r="J32" s="400"/>
      <c r="K32" s="337" t="s">
        <v>219</v>
      </c>
      <c r="L32" s="46"/>
      <c r="M32" s="42"/>
      <c r="N32" s="79"/>
      <c r="P32" s="18"/>
      <c r="Q32" s="18"/>
      <c r="R32" s="18"/>
      <c r="S32" s="18"/>
      <c r="T32" s="18"/>
      <c r="U32" s="18"/>
      <c r="V32" s="18"/>
    </row>
    <row r="33" spans="1:22" x14ac:dyDescent="0.3">
      <c r="A33" s="53"/>
      <c r="B33" s="42"/>
      <c r="C33" s="42"/>
      <c r="D33" s="42"/>
      <c r="E33" s="42"/>
      <c r="F33" s="42"/>
      <c r="G33" s="42"/>
      <c r="H33" s="42"/>
      <c r="I33" s="42"/>
      <c r="J33" s="78"/>
      <c r="K33" s="46"/>
      <c r="L33" s="46"/>
      <c r="M33" s="42"/>
      <c r="N33" s="79"/>
      <c r="P33" s="18"/>
      <c r="Q33" s="18"/>
      <c r="R33" s="18"/>
      <c r="S33" s="18"/>
      <c r="T33" s="18"/>
      <c r="U33" s="18"/>
      <c r="V33" s="18"/>
    </row>
    <row r="34" spans="1:22" ht="14.5" x14ac:dyDescent="0.35">
      <c r="A34" s="53" t="s">
        <v>155</v>
      </c>
      <c r="B34" s="42"/>
      <c r="C34" s="42"/>
      <c r="D34" s="42"/>
      <c r="E34" s="42"/>
      <c r="F34" s="42"/>
      <c r="G34" s="42"/>
      <c r="H34" s="42"/>
      <c r="I34" s="42"/>
      <c r="J34" s="400"/>
      <c r="K34" s="337" t="s">
        <v>218</v>
      </c>
      <c r="L34" s="46"/>
      <c r="M34" s="42"/>
      <c r="N34" s="79"/>
      <c r="P34" s="18"/>
      <c r="Q34" s="18"/>
      <c r="R34" s="18"/>
      <c r="S34" s="18"/>
      <c r="T34" s="18"/>
      <c r="U34" s="18"/>
      <c r="V34" s="18"/>
    </row>
    <row r="35" spans="1:22" x14ac:dyDescent="0.3">
      <c r="A35" s="53"/>
      <c r="B35" s="42"/>
      <c r="C35" s="42"/>
      <c r="D35" s="42"/>
      <c r="E35" s="42"/>
      <c r="F35" s="42"/>
      <c r="G35" s="42"/>
      <c r="H35" s="42"/>
      <c r="I35" s="42"/>
      <c r="J35" s="78"/>
      <c r="K35" s="46"/>
      <c r="L35" s="46"/>
      <c r="M35" s="42"/>
      <c r="N35" s="79"/>
    </row>
    <row r="36" spans="1:22" ht="14.5" x14ac:dyDescent="0.35">
      <c r="A36" s="53" t="s">
        <v>153</v>
      </c>
      <c r="B36" s="42"/>
      <c r="C36" s="42"/>
      <c r="D36" s="42"/>
      <c r="E36" s="42"/>
      <c r="F36" s="42"/>
      <c r="G36" s="42"/>
      <c r="H36" s="42"/>
      <c r="I36" s="42"/>
      <c r="J36" s="400"/>
      <c r="K36" s="337" t="s">
        <v>218</v>
      </c>
      <c r="L36" s="46"/>
      <c r="M36" s="42"/>
      <c r="N36" s="79"/>
    </row>
    <row r="37" spans="1:22" ht="14.5" thickBot="1" x14ac:dyDescent="0.35">
      <c r="A37" s="39"/>
      <c r="B37" s="40"/>
      <c r="C37" s="40"/>
      <c r="D37" s="40"/>
      <c r="E37" s="40"/>
      <c r="F37" s="40"/>
      <c r="G37" s="40"/>
      <c r="H37" s="40"/>
      <c r="I37" s="40"/>
      <c r="J37" s="91"/>
      <c r="K37" s="40"/>
      <c r="L37" s="40"/>
      <c r="M37" s="40"/>
      <c r="N37" s="41"/>
    </row>
    <row r="38" spans="1:22" ht="14.5" thickBot="1" x14ac:dyDescent="0.35">
      <c r="J38" s="92"/>
    </row>
    <row r="39" spans="1:22" x14ac:dyDescent="0.3">
      <c r="A39" s="76" t="s">
        <v>71</v>
      </c>
      <c r="B39" s="43"/>
      <c r="C39" s="43"/>
      <c r="D39" s="43"/>
      <c r="E39" s="43"/>
      <c r="F39" s="43"/>
      <c r="G39" s="43"/>
      <c r="H39" s="43"/>
      <c r="I39" s="43"/>
      <c r="J39" s="94"/>
      <c r="K39" s="43"/>
      <c r="L39" s="43"/>
      <c r="M39" s="43"/>
      <c r="N39" s="44"/>
    </row>
    <row r="40" spans="1:22" ht="14.5" x14ac:dyDescent="0.35">
      <c r="A40" s="53" t="s">
        <v>74</v>
      </c>
      <c r="B40" s="42"/>
      <c r="C40" s="42"/>
      <c r="D40" s="42"/>
      <c r="E40" s="42"/>
      <c r="F40" s="42"/>
      <c r="G40" s="42"/>
      <c r="H40" s="42"/>
      <c r="I40" s="42"/>
      <c r="J40" s="399">
        <f>'Payroll Accumulator'!F87</f>
        <v>0</v>
      </c>
      <c r="K40" s="81" t="s">
        <v>87</v>
      </c>
      <c r="L40" s="42"/>
      <c r="M40" s="42"/>
      <c r="N40" s="79"/>
    </row>
    <row r="41" spans="1:22" ht="50" customHeight="1" thickBot="1" x14ac:dyDescent="0.35">
      <c r="A41" s="584" t="s">
        <v>256</v>
      </c>
      <c r="B41" s="585"/>
      <c r="C41" s="585"/>
      <c r="D41" s="585"/>
      <c r="E41" s="585"/>
      <c r="F41" s="585"/>
      <c r="G41" s="585"/>
      <c r="H41" s="585"/>
      <c r="I41" s="585"/>
      <c r="J41" s="91"/>
      <c r="K41" s="40"/>
      <c r="L41" s="40"/>
      <c r="M41" s="40"/>
      <c r="N41" s="41"/>
    </row>
    <row r="42" spans="1:22" ht="14.5" thickBot="1" x14ac:dyDescent="0.35">
      <c r="J42" s="92"/>
    </row>
    <row r="43" spans="1:22" x14ac:dyDescent="0.3">
      <c r="A43" s="76" t="s">
        <v>72</v>
      </c>
      <c r="B43" s="43"/>
      <c r="C43" s="43"/>
      <c r="D43" s="43"/>
      <c r="E43" s="43"/>
      <c r="F43" s="43"/>
      <c r="G43" s="43"/>
      <c r="H43" s="43"/>
      <c r="I43" s="43"/>
      <c r="J43" s="94"/>
      <c r="K43" s="43"/>
      <c r="L43" s="43"/>
      <c r="M43" s="43"/>
      <c r="N43" s="44"/>
    </row>
    <row r="44" spans="1:22" x14ac:dyDescent="0.3">
      <c r="A44" s="53"/>
      <c r="B44" s="42"/>
      <c r="C44" s="42"/>
      <c r="D44" s="42"/>
      <c r="E44" s="42"/>
      <c r="F44" s="42"/>
      <c r="G44" s="42"/>
      <c r="H44" s="42"/>
      <c r="I44" s="42"/>
      <c r="J44" s="78"/>
      <c r="K44" s="42"/>
      <c r="L44" s="42"/>
      <c r="M44" s="42"/>
      <c r="N44" s="79"/>
    </row>
    <row r="45" spans="1:22" ht="14.5" x14ac:dyDescent="0.35">
      <c r="A45" s="53" t="s">
        <v>75</v>
      </c>
      <c r="B45" s="42"/>
      <c r="C45" s="42"/>
      <c r="D45" s="42"/>
      <c r="E45" s="42"/>
      <c r="F45" s="42"/>
      <c r="G45" s="42"/>
      <c r="H45" s="42"/>
      <c r="I45" s="42"/>
      <c r="J45" s="399">
        <f>J15+J25+J32+J34+J36+J40</f>
        <v>0</v>
      </c>
      <c r="K45" s="81" t="s">
        <v>97</v>
      </c>
      <c r="L45" s="42"/>
      <c r="M45" s="42"/>
      <c r="N45" s="79"/>
    </row>
    <row r="46" spans="1:22" ht="14.5" thickBot="1" x14ac:dyDescent="0.35">
      <c r="A46" s="39"/>
      <c r="B46" s="40"/>
      <c r="C46" s="40"/>
      <c r="D46" s="40"/>
      <c r="E46" s="40"/>
      <c r="F46" s="40"/>
      <c r="G46" s="40"/>
      <c r="H46" s="40"/>
      <c r="I46" s="40"/>
      <c r="J46" s="91"/>
      <c r="K46" s="40"/>
      <c r="L46" s="40"/>
      <c r="M46" s="40"/>
      <c r="N46" s="41"/>
    </row>
    <row r="47" spans="1:22" ht="14.5" thickBot="1" x14ac:dyDescent="0.35">
      <c r="A47" s="42"/>
      <c r="B47" s="42"/>
      <c r="C47" s="42"/>
      <c r="D47" s="42"/>
      <c r="E47" s="42"/>
      <c r="F47" s="42"/>
      <c r="G47" s="42"/>
      <c r="H47" s="42"/>
      <c r="I47" s="42"/>
      <c r="J47" s="78"/>
      <c r="K47" s="42"/>
      <c r="L47" s="42"/>
      <c r="M47" s="42"/>
      <c r="N47" s="42"/>
    </row>
    <row r="48" spans="1:22" ht="14.5" x14ac:dyDescent="0.35">
      <c r="A48" s="76" t="s">
        <v>73</v>
      </c>
      <c r="B48" s="43"/>
      <c r="C48" s="43"/>
      <c r="D48" s="43"/>
      <c r="E48" s="43"/>
      <c r="F48" s="43"/>
      <c r="G48" s="43"/>
      <c r="H48" s="43"/>
      <c r="I48" s="43"/>
      <c r="J48" s="96"/>
      <c r="K48" s="43"/>
      <c r="L48" s="43"/>
      <c r="M48" s="43"/>
      <c r="N48" s="44"/>
    </row>
    <row r="49" spans="1:25" ht="14.5" x14ac:dyDescent="0.35">
      <c r="A49" s="470" t="s">
        <v>157</v>
      </c>
      <c r="B49" s="46"/>
      <c r="C49" s="42"/>
      <c r="D49" s="42"/>
      <c r="E49" s="42"/>
      <c r="F49" s="42"/>
      <c r="G49" s="42"/>
      <c r="H49" s="42"/>
      <c r="I49" s="42"/>
      <c r="J49" s="81"/>
      <c r="K49" s="42"/>
      <c r="L49" s="42"/>
      <c r="M49" s="42"/>
      <c r="N49" s="79"/>
      <c r="P49" s="284"/>
      <c r="Q49" s="18"/>
      <c r="R49" s="18"/>
    </row>
    <row r="50" spans="1:25" ht="14.5" x14ac:dyDescent="0.35">
      <c r="A50" s="471"/>
      <c r="B50" s="46"/>
      <c r="C50" s="42"/>
      <c r="D50" s="42"/>
      <c r="E50" s="42"/>
      <c r="F50" s="42"/>
      <c r="G50" s="42"/>
      <c r="H50" s="42"/>
      <c r="I50" s="42"/>
      <c r="J50" s="81"/>
      <c r="K50" s="42"/>
      <c r="L50" s="42"/>
      <c r="M50" s="42"/>
      <c r="N50" s="79"/>
      <c r="P50" s="284"/>
      <c r="Q50" s="18"/>
      <c r="R50" s="18"/>
    </row>
    <row r="51" spans="1:25" ht="29.65" customHeight="1" x14ac:dyDescent="0.35">
      <c r="A51" s="586" t="s">
        <v>158</v>
      </c>
      <c r="B51" s="587"/>
      <c r="C51" s="587"/>
      <c r="D51" s="587"/>
      <c r="E51" s="587"/>
      <c r="F51" s="587"/>
      <c r="G51" s="587"/>
      <c r="H51" s="587"/>
      <c r="I51" s="587"/>
      <c r="J51" s="261"/>
      <c r="K51" s="81" t="s">
        <v>170</v>
      </c>
      <c r="L51" s="42"/>
      <c r="M51" s="42"/>
      <c r="N51" s="79"/>
      <c r="P51" s="18"/>
      <c r="Q51" s="18"/>
      <c r="R51" s="18"/>
    </row>
    <row r="52" spans="1:25" ht="13.9" customHeight="1" x14ac:dyDescent="0.35">
      <c r="A52" s="258"/>
      <c r="B52" s="259"/>
      <c r="C52" s="259"/>
      <c r="D52" s="259"/>
      <c r="E52" s="259"/>
      <c r="F52" s="259"/>
      <c r="G52" s="259"/>
      <c r="H52" s="259"/>
      <c r="I52" s="259"/>
      <c r="J52" s="81"/>
      <c r="K52" s="42"/>
      <c r="L52" s="42"/>
      <c r="M52" s="42"/>
      <c r="N52" s="79"/>
      <c r="P52" s="18"/>
      <c r="Q52" s="18"/>
      <c r="R52" s="18"/>
    </row>
    <row r="53" spans="1:25" ht="87" customHeight="1" x14ac:dyDescent="0.35">
      <c r="A53" s="586" t="s">
        <v>257</v>
      </c>
      <c r="B53" s="587"/>
      <c r="C53" s="587"/>
      <c r="D53" s="587"/>
      <c r="E53" s="587"/>
      <c r="F53" s="587"/>
      <c r="G53" s="587"/>
      <c r="H53" s="587"/>
      <c r="I53" s="587"/>
      <c r="J53" s="261"/>
      <c r="K53" s="81" t="s">
        <v>171</v>
      </c>
      <c r="L53" s="42"/>
      <c r="M53" s="42"/>
      <c r="N53" s="79"/>
      <c r="P53" s="18"/>
      <c r="Q53" s="18"/>
      <c r="R53" s="18"/>
    </row>
    <row r="54" spans="1:25" ht="14.5" x14ac:dyDescent="0.35">
      <c r="A54" s="56"/>
      <c r="B54" s="42"/>
      <c r="C54" s="42"/>
      <c r="D54" s="42"/>
      <c r="E54" s="42"/>
      <c r="F54" s="42"/>
      <c r="G54" s="42"/>
      <c r="H54" s="42"/>
      <c r="I54" s="42"/>
      <c r="J54" s="81"/>
      <c r="K54" s="42"/>
      <c r="L54" s="42"/>
      <c r="M54" s="42"/>
      <c r="N54" s="79"/>
      <c r="P54" s="18"/>
      <c r="Q54" s="18"/>
      <c r="R54" s="18"/>
      <c r="S54" s="18"/>
      <c r="T54" s="18"/>
      <c r="U54" s="18"/>
      <c r="V54" s="18"/>
    </row>
    <row r="55" spans="1:25" ht="14.5" x14ac:dyDescent="0.35">
      <c r="A55" s="56" t="s">
        <v>178</v>
      </c>
      <c r="B55" s="42"/>
      <c r="C55" s="42"/>
      <c r="D55" s="42"/>
      <c r="E55" s="42"/>
      <c r="F55" s="42"/>
      <c r="G55" s="42"/>
      <c r="H55" s="42"/>
      <c r="I55" s="42"/>
      <c r="J55" s="269">
        <f>IF('FTE Input'!N40="Enter 1.0 on line 13 of PPP Schedule A","X",0)</f>
        <v>0</v>
      </c>
      <c r="K55" s="81" t="s">
        <v>159</v>
      </c>
      <c r="L55" s="42"/>
      <c r="M55" s="42"/>
      <c r="N55" s="79"/>
      <c r="P55" s="18"/>
      <c r="Q55" s="18"/>
      <c r="R55" s="18"/>
      <c r="S55" s="18"/>
      <c r="T55" s="18"/>
      <c r="U55" s="18"/>
      <c r="V55" s="18"/>
    </row>
    <row r="56" spans="1:25" x14ac:dyDescent="0.3">
      <c r="A56" s="53"/>
      <c r="B56" s="42"/>
      <c r="C56" s="42"/>
      <c r="D56" s="42"/>
      <c r="E56" s="42"/>
      <c r="F56" s="42"/>
      <c r="G56" s="42"/>
      <c r="H56" s="42"/>
      <c r="I56" s="42"/>
      <c r="J56" s="78"/>
      <c r="K56" s="42"/>
      <c r="L56" s="42"/>
      <c r="M56" s="42"/>
      <c r="N56" s="79"/>
      <c r="P56" s="18"/>
      <c r="Q56" s="18"/>
      <c r="R56" s="18"/>
      <c r="S56" s="18"/>
      <c r="T56" s="18"/>
      <c r="U56" s="18"/>
      <c r="V56" s="18"/>
    </row>
    <row r="57" spans="1:25" ht="14.5" x14ac:dyDescent="0.35">
      <c r="A57" s="53" t="s">
        <v>133</v>
      </c>
      <c r="B57" s="42"/>
      <c r="C57" s="42"/>
      <c r="D57" s="42"/>
      <c r="E57" s="42"/>
      <c r="F57" s="42"/>
      <c r="G57" s="42"/>
      <c r="H57" s="42"/>
      <c r="I57" s="42"/>
      <c r="J57" s="97">
        <f>IF('FTE Input'!R25="YES",'FTE Input'!R27,(IF('FTE Input'!R25="",(MIN('FTE Input'!R20,'FTE Input'!R23)),0)))</f>
        <v>0</v>
      </c>
      <c r="K57" s="81" t="s">
        <v>159</v>
      </c>
      <c r="L57" s="46"/>
      <c r="M57" s="46"/>
      <c r="N57" s="47"/>
      <c r="O57" s="18"/>
      <c r="P57" s="18"/>
      <c r="Q57" s="18"/>
      <c r="R57" s="18"/>
      <c r="S57" s="18"/>
      <c r="T57" s="18"/>
      <c r="U57" s="18"/>
      <c r="V57" s="18"/>
      <c r="W57" s="18"/>
      <c r="X57" s="18"/>
      <c r="Y57" s="18"/>
    </row>
    <row r="58" spans="1:25" x14ac:dyDescent="0.3">
      <c r="A58" s="53"/>
      <c r="B58" s="42"/>
      <c r="C58" s="42"/>
      <c r="D58" s="42"/>
      <c r="E58" s="42"/>
      <c r="F58" s="42"/>
      <c r="G58" s="42"/>
      <c r="H58" s="42"/>
      <c r="I58" s="42"/>
      <c r="J58" s="78"/>
      <c r="K58" s="46"/>
      <c r="L58" s="46"/>
      <c r="M58" s="46"/>
      <c r="N58" s="47"/>
      <c r="O58" s="18"/>
      <c r="P58" s="18"/>
      <c r="Q58" s="18"/>
      <c r="R58" s="18"/>
      <c r="S58" s="18"/>
      <c r="T58" s="18"/>
      <c r="U58" s="18"/>
      <c r="V58" s="18"/>
      <c r="W58" s="18"/>
      <c r="X58" s="18"/>
      <c r="Y58" s="18"/>
    </row>
    <row r="59" spans="1:25" x14ac:dyDescent="0.3">
      <c r="A59" s="53" t="s">
        <v>134</v>
      </c>
      <c r="B59" s="42"/>
      <c r="C59" s="42"/>
      <c r="D59" s="42"/>
      <c r="E59" s="42"/>
      <c r="F59" s="42"/>
      <c r="G59" s="42"/>
      <c r="H59" s="42"/>
      <c r="I59" s="42"/>
      <c r="J59" s="97">
        <f>+J17+J27</f>
        <v>0</v>
      </c>
      <c r="K59" s="42"/>
      <c r="L59" s="42"/>
      <c r="M59" s="42"/>
      <c r="N59" s="79"/>
      <c r="P59" s="18"/>
      <c r="Q59" s="18"/>
      <c r="R59" s="18"/>
      <c r="S59" s="18"/>
      <c r="T59" s="18"/>
      <c r="U59" s="18"/>
    </row>
    <row r="60" spans="1:25" x14ac:dyDescent="0.3">
      <c r="A60" s="53"/>
      <c r="B60" s="42"/>
      <c r="C60" s="42"/>
      <c r="D60" s="42"/>
      <c r="E60" s="42"/>
      <c r="F60" s="42"/>
      <c r="G60" s="42"/>
      <c r="H60" s="42"/>
      <c r="I60" s="42"/>
      <c r="J60" s="78"/>
      <c r="K60" s="42"/>
      <c r="L60" s="42"/>
      <c r="M60" s="42"/>
      <c r="N60" s="79"/>
      <c r="P60" s="18"/>
      <c r="Q60" s="18"/>
      <c r="R60" s="18"/>
      <c r="S60" s="18"/>
      <c r="T60" s="18"/>
      <c r="U60" s="18"/>
    </row>
    <row r="61" spans="1:25" ht="14.5" x14ac:dyDescent="0.35">
      <c r="A61" s="53" t="s">
        <v>156</v>
      </c>
      <c r="B61" s="42"/>
      <c r="C61" s="42"/>
      <c r="D61" s="42"/>
      <c r="E61" s="42"/>
      <c r="F61" s="42"/>
      <c r="G61" s="42"/>
      <c r="H61" s="42"/>
      <c r="I61" s="42"/>
      <c r="J61" s="402" t="e">
        <f>IF(OR(J51="X",J53="X",J55="X"),1,(IF((J59/J57)&gt;1,1,(J59/J57))))</f>
        <v>#DIV/0!</v>
      </c>
      <c r="K61" s="257" t="s">
        <v>119</v>
      </c>
      <c r="L61" s="42"/>
      <c r="M61" s="42"/>
      <c r="N61" s="79"/>
      <c r="P61" s="18"/>
      <c r="Q61" s="18"/>
      <c r="R61" s="18"/>
      <c r="S61" s="18"/>
      <c r="T61" s="18"/>
      <c r="U61" s="18"/>
    </row>
    <row r="62" spans="1:25" ht="14.5" thickBot="1" x14ac:dyDescent="0.35">
      <c r="A62" s="39"/>
      <c r="B62" s="40"/>
      <c r="C62" s="40"/>
      <c r="D62" s="40"/>
      <c r="E62" s="40"/>
      <c r="F62" s="40"/>
      <c r="G62" s="40"/>
      <c r="H62" s="40"/>
      <c r="I62" s="40"/>
      <c r="J62" s="40"/>
      <c r="K62" s="40"/>
      <c r="L62" s="40"/>
      <c r="M62" s="40"/>
      <c r="N62" s="41"/>
      <c r="P62" s="18"/>
      <c r="Q62" s="18"/>
      <c r="R62" s="18"/>
      <c r="S62" s="18"/>
      <c r="T62" s="18"/>
      <c r="U62" s="18"/>
    </row>
    <row r="63" spans="1:25" ht="14.5" thickBot="1" x14ac:dyDescent="0.35">
      <c r="P63" s="18"/>
      <c r="Q63" s="18"/>
      <c r="R63" s="18"/>
      <c r="S63" s="18"/>
      <c r="T63" s="18"/>
      <c r="U63" s="18"/>
    </row>
    <row r="64" spans="1:25" x14ac:dyDescent="0.3">
      <c r="A64" s="574" t="s">
        <v>317</v>
      </c>
      <c r="B64" s="575"/>
      <c r="C64" s="575"/>
      <c r="D64" s="575"/>
      <c r="E64" s="575"/>
      <c r="F64" s="575"/>
      <c r="G64" s="575"/>
      <c r="H64" s="575"/>
      <c r="I64" s="575"/>
      <c r="J64" s="575"/>
      <c r="K64" s="575"/>
      <c r="L64" s="575"/>
      <c r="M64" s="575"/>
      <c r="N64" s="576"/>
      <c r="P64" s="18"/>
      <c r="Q64" s="18"/>
      <c r="R64" s="18"/>
      <c r="S64" s="18"/>
      <c r="T64" s="18"/>
      <c r="U64" s="18"/>
    </row>
    <row r="65" spans="1:21" ht="125" customHeight="1" x14ac:dyDescent="0.3">
      <c r="A65" s="577"/>
      <c r="B65" s="578"/>
      <c r="C65" s="578"/>
      <c r="D65" s="578"/>
      <c r="E65" s="578"/>
      <c r="F65" s="578"/>
      <c r="G65" s="578"/>
      <c r="H65" s="578"/>
      <c r="I65" s="578"/>
      <c r="J65" s="578"/>
      <c r="K65" s="578"/>
      <c r="L65" s="578"/>
      <c r="M65" s="578"/>
      <c r="N65" s="579"/>
      <c r="P65" s="18"/>
      <c r="Q65" s="18"/>
      <c r="R65" s="18"/>
      <c r="S65" s="18"/>
      <c r="T65" s="18"/>
      <c r="U65" s="18"/>
    </row>
    <row r="66" spans="1:21" ht="14.5" customHeight="1" x14ac:dyDescent="0.3">
      <c r="A66" s="539"/>
      <c r="B66" s="540"/>
      <c r="C66" s="540"/>
      <c r="D66" s="540"/>
      <c r="E66" s="540"/>
      <c r="F66" s="540"/>
      <c r="G66" s="540"/>
      <c r="H66" s="540"/>
      <c r="I66" s="540"/>
      <c r="J66" s="540"/>
      <c r="K66" s="540"/>
      <c r="L66" s="540"/>
      <c r="M66" s="540"/>
      <c r="N66" s="541"/>
      <c r="P66" s="18"/>
      <c r="Q66" s="18"/>
      <c r="R66" s="18"/>
      <c r="S66" s="18"/>
      <c r="T66" s="18"/>
      <c r="U66" s="18"/>
    </row>
    <row r="67" spans="1:21" s="18" customFormat="1" x14ac:dyDescent="0.3">
      <c r="A67" s="520" t="s">
        <v>282</v>
      </c>
      <c r="B67" s="540"/>
      <c r="C67" s="540"/>
      <c r="D67" s="540"/>
      <c r="E67" s="540"/>
      <c r="F67" s="540"/>
      <c r="G67" s="540"/>
      <c r="H67" s="540"/>
      <c r="I67" s="540"/>
      <c r="J67" s="540"/>
      <c r="K67" s="540"/>
      <c r="L67" s="540"/>
      <c r="M67" s="540"/>
      <c r="N67" s="541"/>
    </row>
    <row r="68" spans="1:21" s="18" customFormat="1" ht="18" x14ac:dyDescent="0.4">
      <c r="A68" s="588" t="s">
        <v>283</v>
      </c>
      <c r="B68" s="589"/>
      <c r="C68" s="589"/>
      <c r="D68" s="589"/>
      <c r="E68" s="589"/>
      <c r="F68" s="589"/>
      <c r="G68" s="589"/>
      <c r="H68" s="589"/>
      <c r="I68" s="589"/>
      <c r="J68" s="589"/>
      <c r="K68" s="589"/>
      <c r="L68" s="589"/>
      <c r="M68" s="540"/>
      <c r="N68" s="541"/>
      <c r="O68" s="521"/>
    </row>
    <row r="69" spans="1:21" s="18" customFormat="1" ht="21" x14ac:dyDescent="0.4">
      <c r="A69" s="542" t="s">
        <v>294</v>
      </c>
      <c r="B69" s="522"/>
      <c r="C69" s="522"/>
      <c r="D69" s="522"/>
      <c r="E69" s="522"/>
      <c r="F69" s="522"/>
      <c r="G69" s="522"/>
      <c r="H69" s="522"/>
      <c r="I69" s="522"/>
      <c r="J69" s="522"/>
      <c r="K69" s="522"/>
      <c r="L69" s="522"/>
      <c r="M69" s="540"/>
      <c r="N69" s="541"/>
      <c r="O69" s="521"/>
    </row>
    <row r="70" spans="1:21" s="18" customFormat="1" x14ac:dyDescent="0.3">
      <c r="A70" s="523" t="s">
        <v>204</v>
      </c>
      <c r="B70" s="540"/>
      <c r="C70" s="540"/>
      <c r="D70" s="540"/>
      <c r="E70" s="540"/>
      <c r="F70" s="540"/>
      <c r="G70" s="540"/>
      <c r="H70" s="540"/>
      <c r="I70" s="540"/>
      <c r="J70" s="540"/>
      <c r="K70" s="540"/>
      <c r="L70" s="540"/>
      <c r="M70" s="540"/>
      <c r="N70" s="541"/>
    </row>
    <row r="71" spans="1:21" s="18" customFormat="1" x14ac:dyDescent="0.3">
      <c r="A71" s="546"/>
      <c r="B71" s="524">
        <v>20833</v>
      </c>
      <c r="C71" s="525" t="s">
        <v>193</v>
      </c>
      <c r="D71" s="540"/>
      <c r="E71" s="524"/>
      <c r="F71" s="525"/>
      <c r="G71" s="540"/>
      <c r="H71" s="540"/>
      <c r="I71" s="540"/>
      <c r="J71" s="540"/>
      <c r="K71" s="540"/>
      <c r="L71" s="540"/>
      <c r="M71" s="540"/>
      <c r="N71" s="541"/>
    </row>
    <row r="72" spans="1:21" s="18" customFormat="1" x14ac:dyDescent="0.3">
      <c r="A72" s="539"/>
      <c r="B72" s="540"/>
      <c r="C72" s="540"/>
      <c r="D72" s="540"/>
      <c r="E72" s="540"/>
      <c r="F72" s="540"/>
      <c r="G72" s="540"/>
      <c r="H72" s="540"/>
      <c r="I72" s="540"/>
      <c r="J72" s="540"/>
      <c r="K72" s="540"/>
      <c r="L72" s="540"/>
      <c r="M72" s="540"/>
      <c r="N72" s="541"/>
    </row>
    <row r="73" spans="1:21" s="18" customFormat="1" ht="14.15" customHeight="1" x14ac:dyDescent="0.3">
      <c r="A73" s="526" t="s">
        <v>194</v>
      </c>
      <c r="B73" s="540"/>
      <c r="C73" s="540"/>
      <c r="D73" s="540"/>
      <c r="E73" s="540"/>
      <c r="F73" s="540"/>
      <c r="G73" s="540"/>
      <c r="H73" s="540"/>
      <c r="I73" s="540"/>
      <c r="J73" s="540"/>
      <c r="K73" s="540"/>
      <c r="L73" s="540"/>
      <c r="M73" s="540"/>
      <c r="N73" s="541"/>
    </row>
    <row r="74" spans="1:21" s="18" customFormat="1" ht="14.15" customHeight="1" x14ac:dyDescent="0.3">
      <c r="A74" s="526"/>
      <c r="B74" s="545" t="s">
        <v>318</v>
      </c>
      <c r="C74" s="540"/>
      <c r="D74" s="540"/>
      <c r="E74" s="540"/>
      <c r="F74" s="540"/>
      <c r="G74" s="540"/>
      <c r="H74" s="540"/>
      <c r="I74" s="540"/>
      <c r="J74" s="540"/>
      <c r="K74" s="540"/>
      <c r="L74" s="540"/>
      <c r="M74" s="540"/>
      <c r="N74" s="541"/>
    </row>
    <row r="75" spans="1:21" s="18" customFormat="1" ht="14.15" customHeight="1" x14ac:dyDescent="0.3">
      <c r="A75" s="526"/>
      <c r="B75" s="545" t="s">
        <v>224</v>
      </c>
      <c r="C75" s="540"/>
      <c r="D75" s="540"/>
      <c r="E75" s="540"/>
      <c r="F75" s="540"/>
      <c r="G75" s="540"/>
      <c r="H75" s="540"/>
      <c r="I75" s="540"/>
      <c r="J75" s="540"/>
      <c r="K75" s="540"/>
      <c r="L75" s="540"/>
      <c r="M75" s="540"/>
      <c r="N75" s="541"/>
    </row>
    <row r="76" spans="1:21" s="18" customFormat="1" ht="14.15" customHeight="1" x14ac:dyDescent="0.3">
      <c r="A76" s="526"/>
      <c r="B76" s="545" t="s">
        <v>195</v>
      </c>
      <c r="C76" s="540"/>
      <c r="D76" s="540"/>
      <c r="E76" s="540"/>
      <c r="F76" s="540"/>
      <c r="G76" s="540"/>
      <c r="H76" s="540"/>
      <c r="I76" s="540"/>
      <c r="J76" s="540"/>
      <c r="K76" s="540"/>
      <c r="L76" s="540"/>
      <c r="M76" s="540"/>
      <c r="N76" s="541"/>
    </row>
    <row r="77" spans="1:21" s="18" customFormat="1" ht="14.15" customHeight="1" x14ac:dyDescent="0.3">
      <c r="A77" s="526"/>
      <c r="B77" s="545" t="s">
        <v>319</v>
      </c>
      <c r="C77" s="540"/>
      <c r="D77" s="540"/>
      <c r="E77" s="540"/>
      <c r="F77" s="540"/>
      <c r="G77" s="540"/>
      <c r="H77" s="540"/>
      <c r="I77" s="540"/>
      <c r="J77" s="540"/>
      <c r="K77" s="540"/>
      <c r="L77" s="540"/>
      <c r="M77" s="540"/>
      <c r="N77" s="541"/>
    </row>
    <row r="78" spans="1:21" s="18" customFormat="1" ht="14.15" customHeight="1" x14ac:dyDescent="0.3">
      <c r="A78" s="526"/>
      <c r="B78" s="525"/>
      <c r="C78" s="540"/>
      <c r="D78" s="540"/>
      <c r="E78" s="540"/>
      <c r="F78" s="540"/>
      <c r="G78" s="540"/>
      <c r="H78" s="540"/>
      <c r="I78" s="540"/>
      <c r="J78" s="540"/>
      <c r="K78" s="540"/>
      <c r="L78" s="540"/>
      <c r="M78" s="540"/>
      <c r="N78" s="541"/>
    </row>
    <row r="79" spans="1:21" s="18" customFormat="1" ht="14.15" customHeight="1" x14ac:dyDescent="0.3">
      <c r="A79" s="526" t="s">
        <v>196</v>
      </c>
      <c r="B79" s="525"/>
      <c r="C79" s="540"/>
      <c r="D79" s="540"/>
      <c r="E79" s="540"/>
      <c r="F79" s="540"/>
      <c r="G79" s="540"/>
      <c r="H79" s="540"/>
      <c r="I79" s="540"/>
      <c r="J79" s="540"/>
      <c r="K79" s="540"/>
      <c r="L79" s="540"/>
      <c r="M79" s="540"/>
      <c r="N79" s="541"/>
    </row>
    <row r="80" spans="1:21" s="18" customFormat="1" ht="14.15" customHeight="1" x14ac:dyDescent="0.3">
      <c r="A80" s="526"/>
      <c r="B80" s="545" t="s">
        <v>318</v>
      </c>
      <c r="C80" s="540"/>
      <c r="D80" s="540"/>
      <c r="E80" s="540"/>
      <c r="F80" s="540"/>
      <c r="G80" s="540"/>
      <c r="H80" s="540"/>
      <c r="I80" s="540"/>
      <c r="J80" s="540"/>
      <c r="K80" s="540"/>
      <c r="L80" s="540"/>
      <c r="M80" s="540"/>
      <c r="N80" s="541"/>
    </row>
    <row r="81" spans="1:14" s="18" customFormat="1" ht="14.15" customHeight="1" x14ac:dyDescent="0.3">
      <c r="A81" s="50"/>
      <c r="B81" s="525" t="s">
        <v>224</v>
      </c>
      <c r="C81" s="46"/>
      <c r="D81" s="46"/>
      <c r="E81" s="46"/>
      <c r="F81" s="46"/>
      <c r="G81" s="46"/>
      <c r="H81" s="46"/>
      <c r="I81" s="46"/>
      <c r="J81" s="46"/>
      <c r="K81" s="46"/>
      <c r="L81" s="46"/>
      <c r="M81" s="46"/>
      <c r="N81" s="47"/>
    </row>
    <row r="82" spans="1:14" s="18" customFormat="1" ht="14.15" customHeight="1" x14ac:dyDescent="0.3">
      <c r="A82" s="50"/>
      <c r="B82" s="545" t="s">
        <v>319</v>
      </c>
      <c r="C82" s="46"/>
      <c r="D82" s="46"/>
      <c r="E82" s="46"/>
      <c r="F82" s="46"/>
      <c r="G82" s="46"/>
      <c r="H82" s="46"/>
      <c r="I82" s="46"/>
      <c r="J82" s="46"/>
      <c r="K82" s="46"/>
      <c r="L82" s="46"/>
      <c r="M82" s="46"/>
      <c r="N82" s="47"/>
    </row>
    <row r="83" spans="1:14" s="18" customFormat="1" ht="14.15" customHeight="1" x14ac:dyDescent="0.3">
      <c r="A83" s="50"/>
      <c r="B83" s="578" t="s">
        <v>197</v>
      </c>
      <c r="C83" s="578"/>
      <c r="D83" s="578"/>
      <c r="E83" s="578"/>
      <c r="F83" s="578"/>
      <c r="G83" s="578"/>
      <c r="H83" s="578"/>
      <c r="I83" s="578"/>
      <c r="J83" s="578"/>
      <c r="K83" s="578"/>
      <c r="L83" s="578"/>
      <c r="M83" s="578"/>
      <c r="N83" s="579"/>
    </row>
    <row r="84" spans="1:14" s="18" customFormat="1" x14ac:dyDescent="0.3">
      <c r="A84" s="50"/>
      <c r="B84" s="46"/>
      <c r="C84" s="46"/>
      <c r="D84" s="46"/>
      <c r="E84" s="46"/>
      <c r="F84" s="46"/>
      <c r="G84" s="46"/>
      <c r="H84" s="46"/>
      <c r="I84" s="46"/>
      <c r="J84" s="46"/>
      <c r="K84" s="46"/>
      <c r="L84" s="46"/>
      <c r="M84" s="46"/>
      <c r="N84" s="47"/>
    </row>
    <row r="85" spans="1:14" s="18" customFormat="1" x14ac:dyDescent="0.3">
      <c r="A85" s="527" t="s">
        <v>221</v>
      </c>
      <c r="B85" s="137"/>
      <c r="C85" s="46"/>
      <c r="D85" s="46"/>
      <c r="E85" s="46"/>
      <c r="F85" s="46"/>
      <c r="G85" s="46"/>
      <c r="H85" s="46"/>
      <c r="I85" s="46"/>
      <c r="J85" s="46"/>
      <c r="K85" s="46"/>
      <c r="L85" s="46"/>
      <c r="M85" s="46"/>
      <c r="N85" s="47"/>
    </row>
    <row r="86" spans="1:14" s="18" customFormat="1" x14ac:dyDescent="0.3">
      <c r="A86" s="50"/>
      <c r="B86" s="46" t="s">
        <v>220</v>
      </c>
      <c r="C86" s="46"/>
      <c r="D86" s="46"/>
      <c r="E86" s="46"/>
      <c r="F86" s="46"/>
      <c r="G86" s="46"/>
      <c r="H86" s="46"/>
      <c r="I86" s="46"/>
      <c r="J86" s="46"/>
      <c r="K86" s="46"/>
      <c r="L86" s="46"/>
      <c r="M86" s="46"/>
      <c r="N86" s="47"/>
    </row>
    <row r="87" spans="1:14" s="18" customFormat="1" x14ac:dyDescent="0.3">
      <c r="A87" s="50"/>
      <c r="B87" s="46"/>
      <c r="C87" s="46"/>
      <c r="D87" s="46"/>
      <c r="E87" s="46"/>
      <c r="F87" s="46"/>
      <c r="G87" s="46"/>
      <c r="H87" s="46"/>
      <c r="I87" s="46"/>
      <c r="J87" s="46"/>
      <c r="K87" s="46"/>
      <c r="L87" s="46"/>
      <c r="M87" s="46"/>
      <c r="N87" s="47"/>
    </row>
    <row r="88" spans="1:14" s="18" customFormat="1" x14ac:dyDescent="0.3">
      <c r="A88" s="50"/>
      <c r="B88" s="46"/>
      <c r="C88" s="46"/>
      <c r="D88" s="46"/>
      <c r="E88" s="46"/>
      <c r="F88" s="46"/>
      <c r="G88" s="46"/>
      <c r="H88" s="46"/>
      <c r="I88" s="46"/>
      <c r="J88" s="46"/>
      <c r="K88" s="46"/>
      <c r="L88" s="46"/>
      <c r="M88" s="46"/>
      <c r="N88" s="47"/>
    </row>
    <row r="89" spans="1:14" s="18" customFormat="1" x14ac:dyDescent="0.3">
      <c r="A89" s="50" t="s">
        <v>198</v>
      </c>
      <c r="B89" s="46"/>
      <c r="C89" s="46"/>
      <c r="D89" s="46"/>
      <c r="E89" s="46"/>
      <c r="F89" s="46"/>
      <c r="G89" s="46"/>
      <c r="H89" s="46"/>
      <c r="I89" s="46"/>
      <c r="J89" s="46"/>
      <c r="K89" s="46"/>
      <c r="L89" s="46"/>
      <c r="M89" s="46"/>
      <c r="N89" s="47"/>
    </row>
    <row r="90" spans="1:14" s="18" customFormat="1" ht="14.15" customHeight="1" x14ac:dyDescent="0.3">
      <c r="A90" s="50"/>
      <c r="B90" s="42" t="s">
        <v>320</v>
      </c>
      <c r="C90" s="46"/>
      <c r="D90" s="46"/>
      <c r="E90" s="46"/>
      <c r="F90" s="46"/>
      <c r="G90" s="46"/>
      <c r="H90" s="46"/>
      <c r="I90" s="46"/>
      <c r="J90" s="46"/>
      <c r="K90" s="46"/>
      <c r="L90" s="46"/>
      <c r="M90" s="46"/>
      <c r="N90" s="47"/>
    </row>
    <row r="91" spans="1:14" s="18" customFormat="1" x14ac:dyDescent="0.3">
      <c r="A91" s="50"/>
      <c r="B91" s="590" t="s">
        <v>321</v>
      </c>
      <c r="C91" s="590"/>
      <c r="D91" s="590"/>
      <c r="E91" s="590"/>
      <c r="F91" s="590"/>
      <c r="G91" s="590"/>
      <c r="H91" s="590"/>
      <c r="I91" s="590"/>
      <c r="J91" s="46"/>
      <c r="K91" s="46"/>
      <c r="L91" s="46"/>
      <c r="M91" s="46"/>
      <c r="N91" s="47"/>
    </row>
    <row r="92" spans="1:14" s="18" customFormat="1" ht="14.15" customHeight="1" x14ac:dyDescent="0.3">
      <c r="A92" s="50"/>
      <c r="B92" s="42" t="s">
        <v>322</v>
      </c>
      <c r="C92" s="46"/>
      <c r="D92" s="46"/>
      <c r="E92" s="46"/>
      <c r="F92" s="46"/>
      <c r="G92" s="46"/>
      <c r="H92" s="46"/>
      <c r="I92" s="46"/>
      <c r="J92" s="46"/>
      <c r="K92" s="46"/>
      <c r="L92" s="46"/>
      <c r="M92" s="46"/>
      <c r="N92" s="47"/>
    </row>
    <row r="93" spans="1:14" s="18" customFormat="1" ht="14.15" customHeight="1" x14ac:dyDescent="0.3">
      <c r="A93" s="50"/>
      <c r="B93" s="46"/>
      <c r="C93" s="46" t="s">
        <v>199</v>
      </c>
      <c r="D93" s="46"/>
      <c r="E93" s="46"/>
      <c r="F93" s="46"/>
      <c r="G93" s="46"/>
      <c r="H93" s="46"/>
      <c r="I93" s="46"/>
      <c r="J93" s="46"/>
      <c r="K93" s="46"/>
      <c r="L93" s="46"/>
      <c r="M93" s="46"/>
      <c r="N93" s="47"/>
    </row>
    <row r="94" spans="1:14" s="18" customFormat="1" ht="14.15" customHeight="1" x14ac:dyDescent="0.3">
      <c r="A94" s="50"/>
      <c r="B94" s="578" t="s">
        <v>203</v>
      </c>
      <c r="C94" s="578"/>
      <c r="D94" s="578"/>
      <c r="E94" s="578"/>
      <c r="F94" s="578"/>
      <c r="G94" s="578"/>
      <c r="H94" s="578"/>
      <c r="I94" s="578"/>
      <c r="J94" s="578"/>
      <c r="K94" s="578"/>
      <c r="L94" s="578"/>
      <c r="M94" s="578"/>
      <c r="N94" s="579"/>
    </row>
    <row r="95" spans="1:14" s="18" customFormat="1" x14ac:dyDescent="0.3">
      <c r="A95" s="50"/>
      <c r="B95" s="46"/>
      <c r="C95" s="46"/>
      <c r="D95" s="46"/>
      <c r="E95" s="46"/>
      <c r="F95" s="46"/>
      <c r="G95" s="46"/>
      <c r="H95" s="46"/>
      <c r="I95" s="46"/>
      <c r="J95" s="46"/>
      <c r="K95" s="46"/>
      <c r="L95" s="46"/>
      <c r="M95" s="46"/>
      <c r="N95" s="47"/>
    </row>
    <row r="96" spans="1:14" s="18" customFormat="1" x14ac:dyDescent="0.3">
      <c r="A96" s="50" t="s">
        <v>200</v>
      </c>
      <c r="B96" s="46"/>
      <c r="C96" s="46"/>
      <c r="D96" s="46"/>
      <c r="E96" s="46"/>
      <c r="F96" s="46"/>
      <c r="G96" s="46"/>
      <c r="H96" s="46"/>
      <c r="I96" s="46"/>
      <c r="J96" s="46"/>
      <c r="K96" s="46"/>
      <c r="L96" s="46"/>
      <c r="M96" s="46"/>
      <c r="N96" s="47"/>
    </row>
    <row r="97" spans="1:21" s="18" customFormat="1" ht="14.15" customHeight="1" x14ac:dyDescent="0.3">
      <c r="A97" s="50"/>
      <c r="B97" s="42" t="s">
        <v>323</v>
      </c>
      <c r="C97" s="46"/>
      <c r="D97" s="46"/>
      <c r="E97" s="46"/>
      <c r="F97" s="46"/>
      <c r="G97" s="46"/>
      <c r="H97" s="46"/>
      <c r="I97" s="46"/>
      <c r="J97" s="46"/>
      <c r="K97" s="46"/>
      <c r="L97" s="46"/>
      <c r="M97" s="46"/>
      <c r="N97" s="47"/>
    </row>
    <row r="98" spans="1:21" s="18" customFormat="1" ht="31.5" customHeight="1" x14ac:dyDescent="0.3">
      <c r="A98" s="50"/>
      <c r="B98" s="46"/>
      <c r="C98" s="578" t="s">
        <v>324</v>
      </c>
      <c r="D98" s="578"/>
      <c r="E98" s="578"/>
      <c r="F98" s="578"/>
      <c r="G98" s="578"/>
      <c r="H98" s="578"/>
      <c r="I98" s="578"/>
      <c r="J98" s="578"/>
      <c r="K98" s="578"/>
      <c r="L98" s="578"/>
      <c r="M98" s="578"/>
      <c r="N98" s="579"/>
    </row>
    <row r="99" spans="1:21" s="18" customFormat="1" ht="14.15" customHeight="1" x14ac:dyDescent="0.3">
      <c r="A99" s="50"/>
      <c r="B99" s="46"/>
      <c r="C99" s="46" t="s">
        <v>258</v>
      </c>
      <c r="D99" s="46"/>
      <c r="E99" s="46"/>
      <c r="F99" s="46"/>
      <c r="G99" s="46"/>
      <c r="H99" s="46"/>
      <c r="I99" s="46"/>
      <c r="J99" s="46"/>
      <c r="K99" s="46"/>
      <c r="L99" s="46"/>
      <c r="M99" s="46"/>
      <c r="N99" s="47"/>
    </row>
    <row r="100" spans="1:21" s="18" customFormat="1" x14ac:dyDescent="0.3">
      <c r="A100" s="50"/>
      <c r="B100" s="46"/>
      <c r="C100" s="137" t="s">
        <v>201</v>
      </c>
      <c r="D100" s="46"/>
      <c r="E100" s="46"/>
      <c r="F100" s="46"/>
      <c r="G100" s="46"/>
      <c r="H100" s="46"/>
      <c r="I100" s="46"/>
      <c r="J100" s="46"/>
      <c r="K100" s="46"/>
      <c r="L100" s="46"/>
      <c r="M100" s="46"/>
      <c r="N100" s="47"/>
    </row>
    <row r="101" spans="1:21" s="18" customFormat="1" x14ac:dyDescent="0.3">
      <c r="A101" s="50"/>
      <c r="B101" s="46"/>
      <c r="C101" s="46"/>
      <c r="D101" s="46"/>
      <c r="E101" s="46"/>
      <c r="F101" s="46"/>
      <c r="G101" s="46"/>
      <c r="H101" s="46"/>
      <c r="I101" s="46"/>
      <c r="J101" s="46"/>
      <c r="K101" s="46"/>
      <c r="L101" s="46"/>
      <c r="M101" s="46"/>
      <c r="N101" s="47"/>
    </row>
    <row r="102" spans="1:21" s="18" customFormat="1" x14ac:dyDescent="0.3">
      <c r="A102" s="50" t="s">
        <v>202</v>
      </c>
      <c r="B102" s="46"/>
      <c r="C102" s="46"/>
      <c r="D102" s="46"/>
      <c r="E102" s="46"/>
      <c r="F102" s="46"/>
      <c r="G102" s="46"/>
      <c r="H102" s="46"/>
      <c r="I102" s="46"/>
      <c r="J102" s="46"/>
      <c r="K102" s="46"/>
      <c r="L102" s="46"/>
      <c r="M102" s="46"/>
      <c r="N102" s="47"/>
    </row>
    <row r="103" spans="1:21" s="18" customFormat="1" x14ac:dyDescent="0.3">
      <c r="A103" s="50"/>
      <c r="B103" s="42" t="s">
        <v>325</v>
      </c>
      <c r="C103" s="46"/>
      <c r="D103" s="46"/>
      <c r="E103" s="46"/>
      <c r="F103" s="46"/>
      <c r="G103" s="46"/>
      <c r="H103" s="46"/>
      <c r="I103" s="46"/>
      <c r="J103" s="46"/>
      <c r="K103" s="46"/>
      <c r="L103" s="46"/>
      <c r="M103" s="46"/>
      <c r="N103" s="47"/>
    </row>
    <row r="104" spans="1:21" s="18" customFormat="1" ht="14.5" thickBot="1" x14ac:dyDescent="0.35">
      <c r="A104" s="63"/>
      <c r="B104" s="84"/>
      <c r="C104" s="84"/>
      <c r="D104" s="84"/>
      <c r="E104" s="84"/>
      <c r="F104" s="84"/>
      <c r="G104" s="84"/>
      <c r="H104" s="84"/>
      <c r="I104" s="84"/>
      <c r="J104" s="84"/>
      <c r="K104" s="84"/>
      <c r="L104" s="84"/>
      <c r="M104" s="84"/>
      <c r="N104" s="85"/>
    </row>
    <row r="105" spans="1:21" ht="14.5" thickBot="1" x14ac:dyDescent="0.35">
      <c r="P105" s="18"/>
      <c r="Q105" s="18"/>
      <c r="R105" s="18"/>
      <c r="S105" s="18"/>
      <c r="T105" s="18"/>
      <c r="U105" s="18"/>
    </row>
    <row r="106" spans="1:21" ht="20" x14ac:dyDescent="0.4">
      <c r="A106" s="420" t="s">
        <v>306</v>
      </c>
      <c r="B106" s="421"/>
      <c r="C106" s="421"/>
      <c r="D106" s="421"/>
      <c r="E106" s="421"/>
      <c r="F106" s="421"/>
      <c r="G106" s="421"/>
      <c r="H106" s="421"/>
      <c r="I106" s="421"/>
      <c r="J106" s="421"/>
      <c r="K106" s="421"/>
      <c r="L106" s="421"/>
      <c r="M106" s="421"/>
      <c r="N106" s="285"/>
      <c r="O106" s="503"/>
    </row>
    <row r="107" spans="1:21" ht="20" x14ac:dyDescent="0.4">
      <c r="A107" s="422"/>
      <c r="B107" s="423" t="s">
        <v>226</v>
      </c>
      <c r="C107" s="270"/>
      <c r="D107" s="270"/>
      <c r="E107" s="465"/>
      <c r="F107" s="272"/>
      <c r="G107" s="465"/>
      <c r="H107" s="274"/>
      <c r="I107" s="274"/>
      <c r="J107" s="465"/>
      <c r="K107" s="274" t="s">
        <v>27</v>
      </c>
      <c r="L107" s="274"/>
      <c r="M107" s="465"/>
      <c r="N107" s="466"/>
      <c r="O107" s="46"/>
    </row>
    <row r="108" spans="1:21" ht="42.5" customHeight="1" thickBot="1" x14ac:dyDescent="0.45">
      <c r="A108" s="559" t="s">
        <v>124</v>
      </c>
      <c r="B108" s="560"/>
      <c r="C108" s="560"/>
      <c r="D108" s="560"/>
      <c r="E108" s="560"/>
      <c r="F108" s="560"/>
      <c r="G108" s="560"/>
      <c r="H108" s="560"/>
      <c r="I108" s="560"/>
      <c r="J108" s="560"/>
      <c r="K108" s="560"/>
      <c r="L108" s="560"/>
      <c r="M108" s="560"/>
      <c r="N108" s="561"/>
      <c r="O108" s="275"/>
    </row>
    <row r="109" spans="1:21" x14ac:dyDescent="0.3">
      <c r="O109" s="46"/>
    </row>
    <row r="110" spans="1:21" x14ac:dyDescent="0.3">
      <c r="O110" s="46"/>
    </row>
    <row r="111" spans="1:21" x14ac:dyDescent="0.3">
      <c r="O111" s="46"/>
    </row>
    <row r="112" spans="1:21" x14ac:dyDescent="0.3">
      <c r="O112" s="46"/>
    </row>
    <row r="113" spans="15:15" x14ac:dyDescent="0.3">
      <c r="O113" s="46"/>
    </row>
  </sheetData>
  <sheetProtection algorithmName="SHA-512" hashValue="eaPL4sgE9wTLGIImYTU8VWHFhSjNn0S/JaFIvMvG0CP184dcWcL2cLheL9lzDB26/+1ZwHa/YH9c4PLYBn1wxw==" saltValue="R5eRfnZ6lcNzvJiP368xZw==" spinCount="100000" sheet="1" formatColumns="0" formatRows="0"/>
  <protectedRanges>
    <protectedRange sqref="J32 J34 J36 J51 J53" name="Range1"/>
  </protectedRanges>
  <mergeCells count="13">
    <mergeCell ref="A108:N108"/>
    <mergeCell ref="A64:N65"/>
    <mergeCell ref="B7:N7"/>
    <mergeCell ref="B8:N8"/>
    <mergeCell ref="A20:I21"/>
    <mergeCell ref="A41:I41"/>
    <mergeCell ref="A51:I51"/>
    <mergeCell ref="A53:I53"/>
    <mergeCell ref="B83:N83"/>
    <mergeCell ref="B94:N94"/>
    <mergeCell ref="C98:N98"/>
    <mergeCell ref="A68:L68"/>
    <mergeCell ref="B91:I91"/>
  </mergeCells>
  <dataValidations count="1">
    <dataValidation type="list" allowBlank="1" showInputMessage="1" showErrorMessage="1" sqref="J51 J53" xr:uid="{E2993BFD-F754-4F93-98ED-1D0852E60B75}">
      <formula1>"X"</formula1>
    </dataValidation>
  </dataValidations>
  <hyperlinks>
    <hyperlink ref="A68:J68" r:id="rId1" display="Per the Loan Forgiveness FAQs released on August 4, 2020, the following further defines limits on owner compensation:" xr:uid="{B0501D1C-505A-4DF0-8C62-36EFD8E81196}"/>
    <hyperlink ref="K107" r:id="rId2" display="at aicpa.org/sba." xr:uid="{0A574542-0D76-4B57-A44B-0026D13EDDFF}"/>
    <hyperlink ref="A68:L68" r:id="rId3" display="Loan Forgiveness FAQs released on August 4, 2020" xr:uid="{5FD3D383-5445-4D1A-8679-E4A03CAEF265}"/>
    <hyperlink ref="A69" r:id="rId4" display="Interim Final Rule on Loan Forgiveness Requirements and Loan Review Procedures as Amended by Economic Aid Act (Relased on January 19, 2021)" xr:uid="{F3B831C0-B5AD-4D2C-85C1-376C419E7D8F}"/>
    <hyperlink ref="A85" r:id="rId5" display="Clarification for owner-employee definition provided in the August 24, 2020 IFR:" xr:uid="{44A58AAD-1543-4142-99BC-508705A9CFE3}"/>
  </hyperlinks>
  <pageMargins left="0.25" right="0.25" top="0.75" bottom="0.75" header="0.3" footer="0.3"/>
  <pageSetup scale="54" fitToHeight="2" orientation="portrait"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C4C90-5C4C-48B0-A6E0-8BB096878D98}">
  <sheetPr>
    <pageSetUpPr fitToPage="1"/>
  </sheetPr>
  <dimension ref="A1:AC65"/>
  <sheetViews>
    <sheetView showGridLines="0" zoomScaleNormal="100" workbookViewId="0"/>
  </sheetViews>
  <sheetFormatPr defaultColWidth="9" defaultRowHeight="14" x14ac:dyDescent="0.3"/>
  <cols>
    <col min="1" max="1" width="18" style="4" customWidth="1"/>
    <col min="2" max="2" width="31.36328125" style="4" customWidth="1"/>
    <col min="3" max="3" width="31" style="4" customWidth="1"/>
    <col min="4" max="4" width="37.81640625" style="4" customWidth="1"/>
    <col min="5" max="5" width="32.6328125" style="4" customWidth="1"/>
    <col min="6" max="6" width="33.7265625" style="4" customWidth="1"/>
    <col min="7" max="11" width="9" style="4"/>
    <col min="12" max="12" width="22.7265625" style="4" customWidth="1"/>
    <col min="13" max="16" width="9" style="4"/>
    <col min="17" max="17" width="11.7265625" style="4" bestFit="1" customWidth="1"/>
    <col min="18" max="16384" width="9" style="4"/>
  </cols>
  <sheetData>
    <row r="1" spans="1:29" ht="20" x14ac:dyDescent="0.4">
      <c r="A1" s="3" t="s">
        <v>5</v>
      </c>
      <c r="G1" s="9"/>
      <c r="H1" s="9"/>
    </row>
    <row r="2" spans="1:29" ht="20" x14ac:dyDescent="0.4">
      <c r="A2" s="3" t="s">
        <v>1</v>
      </c>
    </row>
    <row r="3" spans="1:29" ht="30" x14ac:dyDescent="0.6">
      <c r="A3" s="276"/>
      <c r="B3" s="3" t="s">
        <v>227</v>
      </c>
      <c r="D3" s="469"/>
    </row>
    <row r="4" spans="1:29" ht="20" x14ac:dyDescent="0.4">
      <c r="A4" s="23" t="s">
        <v>305</v>
      </c>
      <c r="C4" s="18"/>
      <c r="D4" s="18"/>
      <c r="E4" s="18"/>
      <c r="F4" s="18"/>
      <c r="J4" s="18"/>
    </row>
    <row r="5" spans="1:29" ht="15" customHeight="1" x14ac:dyDescent="0.35">
      <c r="D5" s="9"/>
      <c r="E5" s="9"/>
      <c r="F5" s="18"/>
      <c r="G5" s="18"/>
      <c r="H5" s="18"/>
      <c r="I5" s="18"/>
      <c r="J5" s="18"/>
      <c r="K5" s="18"/>
    </row>
    <row r="6" spans="1:29" s="1" customFormat="1" ht="18.5" x14ac:dyDescent="0.45">
      <c r="A6" s="217"/>
      <c r="B6" s="220" t="s">
        <v>90</v>
      </c>
      <c r="C6" s="7"/>
      <c r="D6" s="7"/>
      <c r="E6" s="7"/>
      <c r="F6" s="4"/>
      <c r="G6" s="4"/>
      <c r="H6" s="4"/>
      <c r="I6" s="4"/>
      <c r="J6" s="4"/>
      <c r="K6" s="4"/>
      <c r="L6" s="4"/>
      <c r="M6" s="4"/>
      <c r="N6" s="4"/>
      <c r="O6" s="4"/>
      <c r="P6" s="4"/>
      <c r="Q6" s="7"/>
      <c r="R6" s="7"/>
      <c r="S6" s="7"/>
      <c r="V6" s="7"/>
      <c r="W6" s="7"/>
      <c r="X6" s="7"/>
      <c r="Y6" s="7"/>
      <c r="Z6" s="7"/>
      <c r="AA6" s="7"/>
      <c r="AB6" s="7"/>
      <c r="AC6" s="7"/>
    </row>
    <row r="7" spans="1:29" s="1" customFormat="1" ht="32" customHeight="1" x14ac:dyDescent="0.45">
      <c r="B7" s="547" t="s">
        <v>138</v>
      </c>
      <c r="C7" s="547"/>
      <c r="D7" s="547"/>
      <c r="E7" s="547"/>
      <c r="F7" s="547"/>
      <c r="G7" s="547"/>
      <c r="H7" s="547"/>
      <c r="I7" s="547"/>
      <c r="J7" s="547"/>
      <c r="K7" s="547"/>
      <c r="L7" s="547"/>
      <c r="M7" s="227"/>
      <c r="N7" s="227"/>
      <c r="O7" s="7"/>
      <c r="P7" s="7"/>
      <c r="Q7" s="7"/>
      <c r="R7" s="7"/>
      <c r="S7" s="7"/>
      <c r="V7" s="7"/>
      <c r="W7" s="7"/>
      <c r="X7" s="7"/>
      <c r="Y7" s="7"/>
      <c r="Z7" s="7"/>
      <c r="AA7" s="7"/>
      <c r="AB7" s="7"/>
      <c r="AC7" s="7"/>
    </row>
    <row r="8" spans="1:29" s="1" customFormat="1" ht="18.5" x14ac:dyDescent="0.45">
      <c r="A8" s="219"/>
      <c r="B8" s="571" t="s">
        <v>91</v>
      </c>
      <c r="C8" s="571"/>
      <c r="D8" s="571"/>
      <c r="E8" s="571"/>
      <c r="F8" s="571"/>
      <c r="G8" s="571"/>
      <c r="H8" s="571"/>
      <c r="I8" s="571"/>
      <c r="J8" s="571"/>
      <c r="K8" s="571"/>
      <c r="L8" s="571"/>
      <c r="M8" s="226"/>
      <c r="N8" s="226"/>
      <c r="O8" s="7"/>
      <c r="P8" s="7"/>
      <c r="Q8" s="7"/>
      <c r="R8" s="7"/>
      <c r="S8" s="7"/>
      <c r="V8" s="7"/>
      <c r="W8" s="7"/>
      <c r="X8" s="7"/>
      <c r="Y8" s="7"/>
      <c r="Z8" s="7"/>
      <c r="AA8" s="7"/>
      <c r="AB8" s="7"/>
      <c r="AC8" s="7"/>
    </row>
    <row r="9" spans="1:29" ht="18" x14ac:dyDescent="0.4">
      <c r="A9" s="74"/>
      <c r="O9" s="42"/>
    </row>
    <row r="10" spans="1:29" s="26" customFormat="1" ht="18" x14ac:dyDescent="0.4">
      <c r="A10" s="11" t="s">
        <v>17</v>
      </c>
      <c r="O10" s="27"/>
    </row>
    <row r="11" spans="1:29" s="26" customFormat="1" ht="15.5" x14ac:dyDescent="0.35">
      <c r="A11" s="426" t="s">
        <v>326</v>
      </c>
      <c r="O11" s="27"/>
    </row>
    <row r="13" spans="1:29" ht="15.5" x14ac:dyDescent="0.35">
      <c r="A13" s="454" t="s">
        <v>61</v>
      </c>
    </row>
    <row r="14" spans="1:29" ht="31.5" customHeight="1" x14ac:dyDescent="0.3">
      <c r="A14" s="591" t="s">
        <v>248</v>
      </c>
      <c r="B14" s="591"/>
      <c r="C14" s="591"/>
      <c r="D14" s="591"/>
      <c r="E14" s="591"/>
      <c r="F14" s="591"/>
      <c r="G14" s="591"/>
    </row>
    <row r="16" spans="1:29" s="100" customFormat="1" ht="31" x14ac:dyDescent="0.35">
      <c r="A16" s="455" t="s">
        <v>62</v>
      </c>
      <c r="B16" s="455" t="s">
        <v>63</v>
      </c>
      <c r="C16" s="456" t="s">
        <v>64</v>
      </c>
      <c r="D16" s="456" t="s">
        <v>65</v>
      </c>
      <c r="E16" s="456" t="s">
        <v>66</v>
      </c>
      <c r="F16" s="251"/>
    </row>
    <row r="17" spans="1:17" ht="15.5" x14ac:dyDescent="0.35">
      <c r="A17" s="457" t="s">
        <v>160</v>
      </c>
      <c r="B17" s="211"/>
      <c r="C17" s="211"/>
      <c r="D17" s="211"/>
      <c r="E17" s="211"/>
      <c r="F17" s="211"/>
    </row>
    <row r="18" spans="1:17" ht="9" customHeight="1" x14ac:dyDescent="0.3"/>
    <row r="19" spans="1:17" s="42" customFormat="1" ht="15.5" x14ac:dyDescent="0.35">
      <c r="A19" s="458" t="s">
        <v>86</v>
      </c>
      <c r="B19" s="62"/>
      <c r="C19" s="368">
        <f>+'Payroll Accumulator'!F58</f>
        <v>0</v>
      </c>
      <c r="D19" s="383"/>
      <c r="E19" s="368">
        <f>'Payroll Accumulator'!T60</f>
        <v>0</v>
      </c>
      <c r="F19" s="101" t="s">
        <v>87</v>
      </c>
    </row>
    <row r="20" spans="1:17" s="42" customFormat="1" ht="15.5" x14ac:dyDescent="0.35">
      <c r="A20" s="458" t="s">
        <v>94</v>
      </c>
      <c r="B20" s="62"/>
      <c r="C20" s="383"/>
      <c r="D20" s="368">
        <f>+'FTE Input'!N17</f>
        <v>0</v>
      </c>
      <c r="E20" s="384"/>
      <c r="F20" s="81" t="s">
        <v>96</v>
      </c>
    </row>
    <row r="21" spans="1:17" s="42" customFormat="1" ht="15.5" x14ac:dyDescent="0.35">
      <c r="A21" s="458" t="s">
        <v>162</v>
      </c>
      <c r="B21" s="62"/>
      <c r="C21" s="383"/>
      <c r="D21" s="368">
        <f>+C59</f>
        <v>0</v>
      </c>
      <c r="E21" s="384"/>
      <c r="F21" s="81" t="s">
        <v>192</v>
      </c>
    </row>
    <row r="22" spans="1:17" ht="14.5" thickBot="1" x14ac:dyDescent="0.35">
      <c r="C22" s="398">
        <f>SUM(C19:C21)</f>
        <v>0</v>
      </c>
      <c r="D22" s="369">
        <f>SUM(D19:D21)</f>
        <v>0</v>
      </c>
      <c r="E22" s="398">
        <f>SUM(E19:E21)</f>
        <v>0</v>
      </c>
      <c r="F22" s="42"/>
    </row>
    <row r="23" spans="1:17" ht="14.5" thickTop="1" x14ac:dyDescent="0.3"/>
    <row r="25" spans="1:17" ht="15.5" x14ac:dyDescent="0.35">
      <c r="A25" s="454" t="s">
        <v>67</v>
      </c>
    </row>
    <row r="26" spans="1:17" ht="30.5" customHeight="1" x14ac:dyDescent="0.3">
      <c r="A26" s="591" t="s">
        <v>249</v>
      </c>
      <c r="B26" s="591"/>
      <c r="C26" s="591"/>
      <c r="D26" s="591"/>
      <c r="E26" s="591"/>
      <c r="F26" s="591"/>
      <c r="G26" s="591"/>
    </row>
    <row r="27" spans="1:17" ht="31" x14ac:dyDescent="0.35">
      <c r="A27" s="455" t="s">
        <v>62</v>
      </c>
      <c r="B27" s="455" t="s">
        <v>63</v>
      </c>
      <c r="C27" s="455" t="s">
        <v>64</v>
      </c>
      <c r="D27" s="455" t="s">
        <v>65</v>
      </c>
      <c r="E27" s="241"/>
    </row>
    <row r="28" spans="1:17" ht="15.5" x14ac:dyDescent="0.35">
      <c r="A28" s="457" t="s">
        <v>95</v>
      </c>
      <c r="B28" s="211"/>
      <c r="C28" s="211"/>
      <c r="D28" s="211"/>
      <c r="E28" s="241"/>
    </row>
    <row r="29" spans="1:17" ht="8.25" customHeight="1" x14ac:dyDescent="0.3">
      <c r="E29" s="46"/>
    </row>
    <row r="30" spans="1:17" s="42" customFormat="1" ht="15.5" x14ac:dyDescent="0.35">
      <c r="A30" s="458" t="s">
        <v>86</v>
      </c>
      <c r="B30" s="62"/>
      <c r="C30" s="368">
        <f>'Payroll Accumulator'!D72</f>
        <v>0</v>
      </c>
      <c r="D30" s="385"/>
      <c r="E30" s="101" t="s">
        <v>87</v>
      </c>
    </row>
    <row r="31" spans="1:17" ht="15.5" x14ac:dyDescent="0.35">
      <c r="A31" s="458" t="s">
        <v>94</v>
      </c>
      <c r="C31" s="386"/>
      <c r="D31" s="368">
        <f>+'FTE Input'!P17</f>
        <v>0</v>
      </c>
      <c r="E31" s="81" t="s">
        <v>96</v>
      </c>
    </row>
    <row r="32" spans="1:17" ht="14.5" thickBot="1" x14ac:dyDescent="0.35">
      <c r="C32" s="398">
        <f>SUM(C30:C31)</f>
        <v>0</v>
      </c>
      <c r="D32" s="369">
        <f>SUM(D30:D31)</f>
        <v>0</v>
      </c>
      <c r="N32" s="18"/>
      <c r="O32" s="18"/>
      <c r="P32" s="18"/>
      <c r="Q32" s="18"/>
    </row>
    <row r="33" spans="1:18" ht="14.5" thickTop="1" x14ac:dyDescent="0.3">
      <c r="E33" s="46"/>
      <c r="N33" s="18"/>
      <c r="O33" s="18"/>
      <c r="P33" s="18"/>
      <c r="Q33" s="18"/>
    </row>
    <row r="34" spans="1:18" ht="14.5" thickBot="1" x14ac:dyDescent="0.35">
      <c r="L34" s="18"/>
      <c r="N34" s="18"/>
      <c r="O34" s="18"/>
      <c r="P34" s="18"/>
      <c r="Q34" s="18"/>
      <c r="R34" s="18"/>
    </row>
    <row r="35" spans="1:18" ht="15.5" x14ac:dyDescent="0.35">
      <c r="A35" s="102" t="s">
        <v>168</v>
      </c>
      <c r="B35" s="77"/>
      <c r="C35" s="229" t="s">
        <v>104</v>
      </c>
      <c r="D35" s="43"/>
      <c r="E35" s="43"/>
      <c r="F35" s="43"/>
      <c r="G35" s="43"/>
      <c r="H35" s="43"/>
      <c r="I35" s="43"/>
      <c r="J35" s="43"/>
      <c r="K35" s="43"/>
      <c r="L35" s="89"/>
      <c r="M35" s="44"/>
      <c r="N35" s="18"/>
      <c r="O35" s="18"/>
      <c r="P35" s="18"/>
      <c r="Q35" s="18"/>
      <c r="R35" s="18"/>
    </row>
    <row r="36" spans="1:18" x14ac:dyDescent="0.3">
      <c r="A36" s="53"/>
      <c r="B36" s="42"/>
      <c r="C36" s="42"/>
      <c r="D36" s="42"/>
      <c r="E36" s="42"/>
      <c r="F36" s="42"/>
      <c r="G36" s="42"/>
      <c r="H36" s="42"/>
      <c r="I36" s="42"/>
      <c r="J36" s="42"/>
      <c r="K36" s="42"/>
      <c r="L36" s="46"/>
      <c r="M36" s="79"/>
      <c r="N36" s="18"/>
      <c r="O36" s="18"/>
      <c r="P36" s="18"/>
      <c r="Q36" s="18"/>
    </row>
    <row r="37" spans="1:18" ht="14.5" x14ac:dyDescent="0.3">
      <c r="A37" s="595" t="s">
        <v>250</v>
      </c>
      <c r="B37" s="596"/>
      <c r="C37" s="596"/>
      <c r="D37" s="596"/>
      <c r="E37" s="596"/>
      <c r="F37" s="596"/>
      <c r="G37" s="596"/>
      <c r="H37" s="596"/>
      <c r="I37" s="596"/>
      <c r="J37" s="596"/>
      <c r="K37" s="42"/>
      <c r="L37" s="387">
        <f>+'FTE Input'!N32</f>
        <v>0</v>
      </c>
      <c r="M37" s="79"/>
      <c r="N37" s="103"/>
      <c r="O37" s="103"/>
      <c r="P37" s="103"/>
      <c r="Q37" s="103"/>
    </row>
    <row r="38" spans="1:18" ht="14.5" x14ac:dyDescent="0.3">
      <c r="A38" s="104"/>
      <c r="B38" s="105"/>
      <c r="C38" s="105"/>
      <c r="D38" s="105"/>
      <c r="E38" s="105"/>
      <c r="F38" s="105"/>
      <c r="G38" s="105"/>
      <c r="H38" s="105"/>
      <c r="I38" s="105"/>
      <c r="J38" s="105"/>
      <c r="K38" s="42"/>
      <c r="L38" s="388"/>
      <c r="M38" s="79"/>
      <c r="N38" s="106"/>
      <c r="O38" s="106"/>
      <c r="P38" s="106"/>
      <c r="Q38" s="106"/>
    </row>
    <row r="39" spans="1:18" ht="14.5" x14ac:dyDescent="0.3">
      <c r="A39" s="595" t="s">
        <v>135</v>
      </c>
      <c r="B39" s="596"/>
      <c r="C39" s="596"/>
      <c r="D39" s="596"/>
      <c r="E39" s="596"/>
      <c r="F39" s="596"/>
      <c r="G39" s="596"/>
      <c r="H39" s="596"/>
      <c r="I39" s="596"/>
      <c r="J39" s="596"/>
      <c r="K39" s="42"/>
      <c r="L39" s="387">
        <f>+'FTE Input'!N34</f>
        <v>0</v>
      </c>
      <c r="M39" s="79"/>
      <c r="N39" s="103"/>
      <c r="O39" s="287"/>
      <c r="P39" s="103"/>
      <c r="Q39" s="103"/>
    </row>
    <row r="40" spans="1:18" ht="14.5" x14ac:dyDescent="0.3">
      <c r="A40" s="104"/>
      <c r="B40" s="105"/>
      <c r="C40" s="105"/>
      <c r="D40" s="105"/>
      <c r="E40" s="105"/>
      <c r="F40" s="105"/>
      <c r="G40" s="105"/>
      <c r="H40" s="105"/>
      <c r="I40" s="105"/>
      <c r="J40" s="105"/>
      <c r="K40" s="42"/>
      <c r="L40" s="107"/>
      <c r="M40" s="79"/>
      <c r="N40" s="106"/>
      <c r="O40" s="106"/>
      <c r="P40" s="106"/>
      <c r="Q40" s="106"/>
    </row>
    <row r="41" spans="1:18" x14ac:dyDescent="0.3">
      <c r="A41" s="595" t="s">
        <v>161</v>
      </c>
      <c r="B41" s="596"/>
      <c r="C41" s="596"/>
      <c r="D41" s="596"/>
      <c r="E41" s="596"/>
      <c r="F41" s="596"/>
      <c r="G41" s="596"/>
      <c r="H41" s="596"/>
      <c r="I41" s="596"/>
      <c r="J41" s="596"/>
      <c r="K41" s="42"/>
      <c r="L41" s="108" t="str">
        <f>+'FTE Input'!N36</f>
        <v/>
      </c>
      <c r="M41" s="79"/>
      <c r="N41" s="18"/>
      <c r="O41" s="18"/>
      <c r="P41" s="18"/>
      <c r="Q41" s="18"/>
    </row>
    <row r="42" spans="1:18" x14ac:dyDescent="0.3">
      <c r="A42" s="104"/>
      <c r="B42" s="105"/>
      <c r="C42" s="105"/>
      <c r="D42" s="105"/>
      <c r="E42" s="105"/>
      <c r="F42" s="105"/>
      <c r="G42" s="105"/>
      <c r="H42" s="105"/>
      <c r="I42" s="105"/>
      <c r="J42" s="105"/>
      <c r="K42" s="42"/>
      <c r="L42" s="109"/>
      <c r="M42" s="79"/>
      <c r="N42" s="18"/>
      <c r="O42" s="18"/>
      <c r="P42" s="18"/>
      <c r="Q42" s="18"/>
    </row>
    <row r="43" spans="1:18" ht="14.5" x14ac:dyDescent="0.3">
      <c r="A43" s="53" t="s">
        <v>251</v>
      </c>
      <c r="B43" s="42"/>
      <c r="C43" s="42"/>
      <c r="D43" s="42"/>
      <c r="E43" s="42"/>
      <c r="F43" s="42"/>
      <c r="G43" s="42"/>
      <c r="H43" s="42"/>
      <c r="I43" s="42"/>
      <c r="J43" s="42"/>
      <c r="K43" s="42"/>
      <c r="L43" s="387">
        <f>+'FTE Input'!N38</f>
        <v>0</v>
      </c>
      <c r="M43" s="79"/>
      <c r="N43" s="103"/>
      <c r="O43" s="103"/>
      <c r="P43" s="103"/>
      <c r="Q43" s="103"/>
    </row>
    <row r="44" spans="1:18" ht="14.5" x14ac:dyDescent="0.3">
      <c r="A44" s="53"/>
      <c r="B44" s="42"/>
      <c r="C44" s="42"/>
      <c r="D44" s="42"/>
      <c r="E44" s="42"/>
      <c r="F44" s="42"/>
      <c r="G44" s="42"/>
      <c r="H44" s="42"/>
      <c r="I44" s="42"/>
      <c r="J44" s="42"/>
      <c r="K44" s="42"/>
      <c r="L44" s="107"/>
      <c r="M44" s="79"/>
      <c r="N44" s="106"/>
      <c r="O44" s="106"/>
      <c r="P44" s="106"/>
      <c r="Q44" s="106"/>
    </row>
    <row r="45" spans="1:18" ht="34.15" customHeight="1" x14ac:dyDescent="0.3">
      <c r="A45" s="595" t="s">
        <v>252</v>
      </c>
      <c r="B45" s="596"/>
      <c r="C45" s="596"/>
      <c r="D45" s="596"/>
      <c r="E45" s="596"/>
      <c r="F45" s="596"/>
      <c r="G45" s="596"/>
      <c r="H45" s="596"/>
      <c r="I45" s="596"/>
      <c r="J45" s="596"/>
      <c r="K45" s="42"/>
      <c r="L45" s="108" t="str">
        <f>+'FTE Input'!N40</f>
        <v/>
      </c>
      <c r="M45" s="79"/>
    </row>
    <row r="46" spans="1:18" ht="14.5" thickBot="1" x14ac:dyDescent="0.35">
      <c r="A46" s="39"/>
      <c r="B46" s="40"/>
      <c r="C46" s="40"/>
      <c r="D46" s="40"/>
      <c r="E46" s="40"/>
      <c r="F46" s="40"/>
      <c r="G46" s="40"/>
      <c r="H46" s="40"/>
      <c r="I46" s="40"/>
      <c r="J46" s="40"/>
      <c r="K46" s="40"/>
      <c r="L46" s="40"/>
      <c r="M46" s="41"/>
    </row>
    <row r="47" spans="1:18" ht="14.5" thickBot="1" x14ac:dyDescent="0.35">
      <c r="L47" s="42"/>
    </row>
    <row r="48" spans="1:18" ht="14.25" customHeight="1" x14ac:dyDescent="0.3">
      <c r="A48" s="592" t="s">
        <v>327</v>
      </c>
      <c r="B48" s="593"/>
      <c r="C48" s="593"/>
      <c r="D48" s="593"/>
      <c r="E48" s="593"/>
      <c r="F48" s="593"/>
      <c r="G48" s="593"/>
      <c r="H48" s="593"/>
      <c r="I48" s="593"/>
      <c r="J48" s="593"/>
      <c r="K48" s="593"/>
      <c r="L48" s="593"/>
      <c r="M48" s="594"/>
    </row>
    <row r="49" spans="1:14" ht="50" customHeight="1" x14ac:dyDescent="0.3">
      <c r="A49" s="595"/>
      <c r="B49" s="596"/>
      <c r="C49" s="596"/>
      <c r="D49" s="596"/>
      <c r="E49" s="596"/>
      <c r="F49" s="596"/>
      <c r="G49" s="596"/>
      <c r="H49" s="596"/>
      <c r="I49" s="596"/>
      <c r="J49" s="596"/>
      <c r="K49" s="596"/>
      <c r="L49" s="596"/>
      <c r="M49" s="597"/>
    </row>
    <row r="50" spans="1:14" ht="9" customHeight="1" x14ac:dyDescent="0.3">
      <c r="A50" s="314"/>
      <c r="B50" s="315"/>
      <c r="C50" s="315"/>
      <c r="D50" s="315"/>
      <c r="E50" s="315"/>
      <c r="F50" s="315"/>
      <c r="G50" s="315"/>
      <c r="H50" s="315"/>
      <c r="I50" s="315"/>
      <c r="J50" s="315"/>
      <c r="K50" s="315"/>
      <c r="L50" s="315"/>
      <c r="M50" s="316"/>
    </row>
    <row r="51" spans="1:14" x14ac:dyDescent="0.3">
      <c r="A51" s="53" t="s">
        <v>187</v>
      </c>
      <c r="B51" s="42"/>
      <c r="C51" s="42"/>
      <c r="D51" s="42"/>
      <c r="E51" s="42"/>
      <c r="F51" s="42"/>
      <c r="G51" s="42"/>
      <c r="H51" s="42"/>
      <c r="I51" s="42"/>
      <c r="J51" s="42"/>
      <c r="K51" s="42"/>
      <c r="L51" s="42"/>
      <c r="M51" s="316"/>
      <c r="N51" s="5"/>
    </row>
    <row r="52" spans="1:14" ht="28" x14ac:dyDescent="0.3">
      <c r="A52" s="53"/>
      <c r="B52" s="62" t="s">
        <v>188</v>
      </c>
      <c r="C52" s="62" t="s">
        <v>225</v>
      </c>
      <c r="D52" s="62" t="s">
        <v>189</v>
      </c>
      <c r="E52" s="317" t="s">
        <v>190</v>
      </c>
      <c r="F52" s="62" t="s">
        <v>208</v>
      </c>
      <c r="G52" s="42"/>
      <c r="H52" s="42"/>
      <c r="I52" s="42"/>
      <c r="J52" s="42"/>
      <c r="K52" s="42"/>
      <c r="L52" s="42"/>
      <c r="M52" s="316"/>
    </row>
    <row r="53" spans="1:14" x14ac:dyDescent="0.3">
      <c r="A53" s="53"/>
      <c r="B53" s="236"/>
      <c r="C53" s="461"/>
      <c r="D53" s="236"/>
      <c r="E53" s="459"/>
      <c r="F53" s="598"/>
      <c r="G53" s="598"/>
      <c r="H53" s="598"/>
      <c r="I53" s="598"/>
      <c r="J53" s="598"/>
      <c r="K53" s="42"/>
      <c r="L53" s="42"/>
      <c r="M53" s="316"/>
    </row>
    <row r="54" spans="1:14" x14ac:dyDescent="0.3">
      <c r="A54" s="53"/>
      <c r="B54" s="236"/>
      <c r="C54" s="461"/>
      <c r="D54" s="236"/>
      <c r="E54" s="460"/>
      <c r="F54" s="598"/>
      <c r="G54" s="598"/>
      <c r="H54" s="598"/>
      <c r="I54" s="598"/>
      <c r="J54" s="598"/>
      <c r="K54" s="42"/>
      <c r="L54" s="42"/>
      <c r="M54" s="316"/>
    </row>
    <row r="55" spans="1:14" x14ac:dyDescent="0.3">
      <c r="A55" s="53"/>
      <c r="B55" s="236"/>
      <c r="C55" s="461"/>
      <c r="D55" s="236"/>
      <c r="E55" s="459"/>
      <c r="F55" s="598"/>
      <c r="G55" s="598"/>
      <c r="H55" s="598"/>
      <c r="I55" s="598"/>
      <c r="J55" s="598"/>
      <c r="K55" s="42"/>
      <c r="L55" s="42"/>
      <c r="M55" s="316"/>
    </row>
    <row r="56" spans="1:14" x14ac:dyDescent="0.3">
      <c r="A56" s="53"/>
      <c r="B56" s="236"/>
      <c r="C56" s="461"/>
      <c r="D56" s="236"/>
      <c r="E56" s="459"/>
      <c r="F56" s="598"/>
      <c r="G56" s="598"/>
      <c r="H56" s="598"/>
      <c r="I56" s="598"/>
      <c r="J56" s="598"/>
      <c r="K56" s="42"/>
      <c r="L56" s="42"/>
      <c r="M56" s="316"/>
    </row>
    <row r="57" spans="1:14" x14ac:dyDescent="0.3">
      <c r="A57" s="53"/>
      <c r="B57" s="236"/>
      <c r="C57" s="461"/>
      <c r="D57" s="236"/>
      <c r="E57" s="459"/>
      <c r="F57" s="598"/>
      <c r="G57" s="598"/>
      <c r="H57" s="598"/>
      <c r="I57" s="598"/>
      <c r="J57" s="598"/>
      <c r="K57" s="42"/>
      <c r="L57" s="42"/>
      <c r="M57" s="316"/>
    </row>
    <row r="58" spans="1:14" x14ac:dyDescent="0.3">
      <c r="A58" s="326" t="s">
        <v>207</v>
      </c>
      <c r="B58" s="42"/>
      <c r="C58" s="42"/>
      <c r="D58" s="42"/>
      <c r="E58" s="42"/>
      <c r="F58" s="42"/>
      <c r="G58" s="42"/>
      <c r="H58" s="42"/>
      <c r="I58" s="42"/>
      <c r="J58" s="42"/>
      <c r="K58" s="42"/>
      <c r="L58" s="42"/>
      <c r="M58" s="316"/>
    </row>
    <row r="59" spans="1:14" x14ac:dyDescent="0.3">
      <c r="A59" s="53"/>
      <c r="B59" s="42"/>
      <c r="C59" s="389">
        <f>SUM(C53:C58)</f>
        <v>0</v>
      </c>
      <c r="D59" s="42"/>
      <c r="E59" s="42"/>
      <c r="F59" s="42"/>
      <c r="G59" s="42"/>
      <c r="H59" s="42"/>
      <c r="I59" s="42"/>
      <c r="J59" s="42"/>
      <c r="K59" s="42"/>
      <c r="L59" s="42"/>
      <c r="M59" s="316"/>
    </row>
    <row r="60" spans="1:14" ht="28.5" thickBot="1" x14ac:dyDescent="0.35">
      <c r="A60" s="39"/>
      <c r="B60" s="40"/>
      <c r="C60" s="319" t="s">
        <v>191</v>
      </c>
      <c r="D60" s="40"/>
      <c r="E60" s="40"/>
      <c r="F60" s="40"/>
      <c r="G60" s="40"/>
      <c r="H60" s="40"/>
      <c r="I60" s="40"/>
      <c r="J60" s="40"/>
      <c r="K60" s="40"/>
      <c r="L60" s="40"/>
      <c r="M60" s="41"/>
    </row>
    <row r="61" spans="1:14" x14ac:dyDescent="0.3">
      <c r="C61" s="318"/>
    </row>
    <row r="62" spans="1:14" ht="14.5" thickBot="1" x14ac:dyDescent="0.35"/>
    <row r="63" spans="1:14" ht="20" x14ac:dyDescent="0.4">
      <c r="A63" s="420" t="s">
        <v>306</v>
      </c>
      <c r="B63" s="421"/>
      <c r="C63" s="421"/>
      <c r="D63" s="421"/>
      <c r="E63" s="421"/>
      <c r="F63" s="421"/>
      <c r="G63" s="421"/>
      <c r="H63" s="421"/>
      <c r="I63" s="421"/>
      <c r="J63" s="421"/>
      <c r="K63" s="463"/>
      <c r="L63" s="463"/>
      <c r="M63" s="464"/>
    </row>
    <row r="64" spans="1:14" ht="20" x14ac:dyDescent="0.4">
      <c r="A64" s="422"/>
      <c r="B64" s="423" t="s">
        <v>226</v>
      </c>
      <c r="C64" s="270"/>
      <c r="D64" s="270"/>
      <c r="E64" s="274" t="s">
        <v>27</v>
      </c>
      <c r="F64" s="272"/>
      <c r="G64" s="465"/>
      <c r="H64" s="274"/>
      <c r="I64" s="274"/>
      <c r="J64" s="274"/>
      <c r="K64" s="465"/>
      <c r="L64" s="465"/>
      <c r="M64" s="466"/>
    </row>
    <row r="65" spans="1:13" ht="21" thickBot="1" x14ac:dyDescent="0.5">
      <c r="A65" s="424" t="s">
        <v>124</v>
      </c>
      <c r="B65" s="425"/>
      <c r="C65" s="425"/>
      <c r="D65" s="425"/>
      <c r="E65" s="425"/>
      <c r="F65" s="425"/>
      <c r="G65" s="425"/>
      <c r="H65" s="425"/>
      <c r="I65" s="425"/>
      <c r="J65" s="425"/>
      <c r="K65" s="467"/>
      <c r="L65" s="467"/>
      <c r="M65" s="468"/>
    </row>
  </sheetData>
  <sheetProtection algorithmName="SHA-512" hashValue="5aOZ8jfwR0PTuKK2oUCTpmVcqZMnARZ6K/bN6gGAM5p9YaBByc4wo/QXj0NBMLgxUhDl06ucBSxtKHxEa6Fw5w==" saltValue="Y/ryoFw6ffwuGDNNdkwpIw==" spinCount="100000" sheet="1" formatColumns="0" formatRows="0" insertRows="0"/>
  <protectedRanges>
    <protectedRange sqref="B53:J57" name="Range1"/>
  </protectedRanges>
  <mergeCells count="14">
    <mergeCell ref="F54:J54"/>
    <mergeCell ref="F55:J55"/>
    <mergeCell ref="F56:J56"/>
    <mergeCell ref="F57:J57"/>
    <mergeCell ref="A14:G14"/>
    <mergeCell ref="A37:J37"/>
    <mergeCell ref="A39:J39"/>
    <mergeCell ref="A41:J41"/>
    <mergeCell ref="A45:J45"/>
    <mergeCell ref="B8:L8"/>
    <mergeCell ref="B7:L7"/>
    <mergeCell ref="A26:G26"/>
    <mergeCell ref="A48:M49"/>
    <mergeCell ref="F53:J53"/>
  </mergeCells>
  <hyperlinks>
    <hyperlink ref="E64" r:id="rId1" display="at aicpa.org/sba." xr:uid="{69303419-9549-4DF9-970D-E7B5D19E304A}"/>
  </hyperlinks>
  <pageMargins left="0.25" right="0.25" top="0.75" bottom="0.75" header="0.3" footer="0.3"/>
  <pageSetup scale="42"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6E98-F255-44AB-8955-6987BC20A78B}">
  <dimension ref="A1:AG64"/>
  <sheetViews>
    <sheetView showGridLines="0" zoomScaleNormal="100" workbookViewId="0"/>
  </sheetViews>
  <sheetFormatPr defaultColWidth="9" defaultRowHeight="14" x14ac:dyDescent="0.3"/>
  <cols>
    <col min="1" max="1" width="28" style="4" customWidth="1"/>
    <col min="2" max="2" width="19.81640625" style="4" customWidth="1"/>
    <col min="3" max="3" width="15.81640625" style="4" customWidth="1"/>
    <col min="4" max="4" width="3" style="4" customWidth="1"/>
    <col min="5" max="5" width="31.7265625" style="4" customWidth="1"/>
    <col min="6" max="10" width="22.54296875" style="4" customWidth="1"/>
    <col min="11" max="11" width="20.453125" style="4" customWidth="1"/>
    <col min="12" max="14" width="15" style="4" customWidth="1"/>
    <col min="15" max="15" width="19.7265625" style="4" customWidth="1"/>
    <col min="16" max="17" width="15" style="4" customWidth="1"/>
    <col min="18" max="18" width="23.36328125" style="4" customWidth="1"/>
    <col min="19" max="19" width="4.26953125" style="42" customWidth="1"/>
    <col min="20" max="20" width="23.6328125" style="4" bestFit="1" customWidth="1"/>
    <col min="21" max="21" width="6" style="4" customWidth="1"/>
    <col min="22" max="16384" width="9" style="4"/>
  </cols>
  <sheetData>
    <row r="1" spans="1:33" ht="20" x14ac:dyDescent="0.4">
      <c r="A1" s="3" t="s">
        <v>5</v>
      </c>
      <c r="K1" s="9"/>
      <c r="L1" s="9"/>
    </row>
    <row r="2" spans="1:33" ht="20" x14ac:dyDescent="0.4">
      <c r="A2" s="3" t="s">
        <v>1</v>
      </c>
      <c r="K2" s="9"/>
      <c r="L2" s="9"/>
    </row>
    <row r="3" spans="1:33" ht="20" x14ac:dyDescent="0.4">
      <c r="A3" s="276"/>
      <c r="B3" s="3" t="s">
        <v>227</v>
      </c>
    </row>
    <row r="4" spans="1:33" ht="20" x14ac:dyDescent="0.4">
      <c r="A4" s="23" t="s">
        <v>305</v>
      </c>
      <c r="C4" s="18"/>
      <c r="D4" s="18"/>
    </row>
    <row r="5" spans="1:33" ht="20" x14ac:dyDescent="0.4">
      <c r="A5" s="110"/>
      <c r="B5" s="211"/>
      <c r="C5" s="417"/>
      <c r="D5" s="417"/>
      <c r="E5" s="211"/>
      <c r="F5" s="211"/>
      <c r="G5" s="211"/>
      <c r="H5" s="211"/>
      <c r="I5" s="211"/>
      <c r="J5" s="211"/>
      <c r="K5" s="211"/>
      <c r="L5" s="417"/>
      <c r="M5" s="417"/>
      <c r="N5" s="417"/>
      <c r="O5" s="417"/>
      <c r="P5" s="211"/>
    </row>
    <row r="6" spans="1:33" s="1" customFormat="1" ht="18.5" x14ac:dyDescent="0.45">
      <c r="A6" s="217"/>
      <c r="B6" s="418" t="s">
        <v>90</v>
      </c>
      <c r="C6" s="211"/>
      <c r="D6" s="211"/>
      <c r="E6" s="211"/>
      <c r="F6" s="211"/>
      <c r="G6" s="211"/>
      <c r="H6" s="211"/>
      <c r="I6" s="211"/>
      <c r="J6" s="211"/>
      <c r="K6" s="211"/>
      <c r="L6" s="211"/>
      <c r="M6" s="211"/>
      <c r="N6" s="211"/>
      <c r="O6" s="211"/>
      <c r="P6" s="211"/>
      <c r="Q6" s="4"/>
      <c r="R6" s="4"/>
      <c r="S6" s="4"/>
      <c r="T6" s="4"/>
      <c r="U6" s="7"/>
      <c r="V6" s="7"/>
      <c r="W6" s="7"/>
      <c r="Z6" s="7"/>
      <c r="AA6" s="7"/>
      <c r="AB6" s="7"/>
      <c r="AC6" s="7"/>
      <c r="AD6" s="7"/>
      <c r="AE6" s="7"/>
      <c r="AF6" s="7"/>
      <c r="AG6" s="7"/>
    </row>
    <row r="7" spans="1:33" s="1" customFormat="1" ht="32.5" customHeight="1" x14ac:dyDescent="0.45">
      <c r="B7" s="612" t="s">
        <v>229</v>
      </c>
      <c r="C7" s="612"/>
      <c r="D7" s="612"/>
      <c r="E7" s="612"/>
      <c r="F7" s="612"/>
      <c r="G7" s="612"/>
      <c r="H7" s="612"/>
      <c r="I7" s="612"/>
      <c r="J7" s="612"/>
      <c r="K7" s="612"/>
      <c r="L7" s="612"/>
      <c r="M7" s="612"/>
      <c r="N7" s="612"/>
      <c r="O7" s="612"/>
      <c r="P7" s="612"/>
      <c r="Q7" s="227"/>
      <c r="R7" s="227"/>
      <c r="S7" s="7"/>
      <c r="T7" s="7"/>
      <c r="U7" s="7"/>
      <c r="V7" s="7"/>
      <c r="W7" s="7"/>
      <c r="Z7" s="7"/>
      <c r="AA7" s="7"/>
      <c r="AB7" s="7"/>
      <c r="AC7" s="7"/>
      <c r="AD7" s="7"/>
      <c r="AE7" s="7"/>
      <c r="AF7" s="7"/>
      <c r="AG7" s="7"/>
    </row>
    <row r="8" spans="1:33" s="1" customFormat="1" ht="18.5" x14ac:dyDescent="0.45">
      <c r="A8" s="219"/>
      <c r="B8" s="613" t="s">
        <v>91</v>
      </c>
      <c r="C8" s="613"/>
      <c r="D8" s="613"/>
      <c r="E8" s="613"/>
      <c r="F8" s="613"/>
      <c r="G8" s="613"/>
      <c r="H8" s="613"/>
      <c r="I8" s="613"/>
      <c r="J8" s="613"/>
      <c r="K8" s="613"/>
      <c r="L8" s="613"/>
      <c r="M8" s="613"/>
      <c r="N8" s="613"/>
      <c r="O8" s="613"/>
      <c r="P8" s="613"/>
      <c r="Q8" s="226"/>
      <c r="R8" s="226"/>
      <c r="S8" s="7"/>
      <c r="T8" s="7"/>
      <c r="U8" s="7"/>
      <c r="V8" s="7"/>
      <c r="W8" s="7"/>
      <c r="Z8" s="7"/>
      <c r="AA8" s="7"/>
      <c r="AB8" s="7"/>
      <c r="AC8" s="7"/>
      <c r="AD8" s="7"/>
      <c r="AE8" s="7"/>
      <c r="AF8" s="7"/>
      <c r="AG8" s="7"/>
    </row>
    <row r="9" spans="1:33" ht="18" x14ac:dyDescent="0.4">
      <c r="A9" s="74"/>
      <c r="E9" s="75"/>
      <c r="F9" s="34"/>
      <c r="G9" s="34"/>
      <c r="H9" s="34"/>
      <c r="I9" s="34"/>
      <c r="J9" s="34"/>
      <c r="K9" s="18"/>
      <c r="L9" s="18"/>
      <c r="M9" s="18"/>
      <c r="N9" s="18"/>
      <c r="O9" s="18"/>
    </row>
    <row r="10" spans="1:33" s="26" customFormat="1" ht="18" x14ac:dyDescent="0.4">
      <c r="A10" s="11" t="s">
        <v>17</v>
      </c>
      <c r="E10" s="34"/>
      <c r="F10" s="34"/>
      <c r="G10" s="34"/>
      <c r="H10" s="34"/>
      <c r="I10" s="34"/>
      <c r="J10" s="34"/>
      <c r="K10" s="34"/>
      <c r="L10" s="34"/>
      <c r="M10" s="34"/>
      <c r="N10" s="34"/>
      <c r="O10" s="34"/>
      <c r="S10" s="27"/>
    </row>
    <row r="11" spans="1:33" s="26" customFormat="1" ht="15.5" x14ac:dyDescent="0.35">
      <c r="A11" s="426" t="s">
        <v>141</v>
      </c>
      <c r="F11" s="34"/>
      <c r="G11" s="34"/>
      <c r="H11" s="34"/>
      <c r="I11" s="34"/>
      <c r="J11" s="34"/>
      <c r="K11" s="34"/>
      <c r="L11" s="34"/>
      <c r="M11" s="34"/>
      <c r="N11" s="34"/>
      <c r="O11" s="34"/>
      <c r="P11" s="34"/>
      <c r="S11" s="27"/>
    </row>
    <row r="12" spans="1:33" s="26" customFormat="1" x14ac:dyDescent="0.3">
      <c r="S12" s="27"/>
    </row>
    <row r="13" spans="1:33" s="112" customFormat="1" ht="15.5" x14ac:dyDescent="0.3">
      <c r="A13" s="419" t="s">
        <v>31</v>
      </c>
      <c r="B13" s="111"/>
      <c r="C13" s="38"/>
      <c r="D13" s="38"/>
      <c r="E13" s="38"/>
      <c r="F13" s="38"/>
      <c r="G13" s="414"/>
      <c r="H13" s="414"/>
      <c r="I13" s="414"/>
      <c r="J13" s="414"/>
      <c r="K13" s="38"/>
      <c r="L13" s="38"/>
      <c r="M13" s="38"/>
      <c r="N13" s="38"/>
      <c r="O13" s="38"/>
      <c r="P13" s="38"/>
      <c r="Q13" s="38"/>
      <c r="R13" s="38"/>
      <c r="S13" s="38"/>
      <c r="T13" s="38"/>
    </row>
    <row r="14" spans="1:33" s="112" customFormat="1" ht="15.5" x14ac:dyDescent="0.3">
      <c r="A14" s="430" t="s">
        <v>101</v>
      </c>
      <c r="B14" s="429" t="s">
        <v>174</v>
      </c>
      <c r="C14" s="411"/>
      <c r="D14" s="411"/>
      <c r="E14" s="411"/>
      <c r="F14" s="38"/>
      <c r="G14" s="414"/>
      <c r="H14" s="414"/>
      <c r="I14" s="414"/>
      <c r="J14" s="414"/>
      <c r="K14" s="38"/>
      <c r="L14" s="267"/>
      <c r="M14" s="38"/>
      <c r="N14" s="38"/>
      <c r="O14" s="38"/>
      <c r="P14" s="38"/>
      <c r="Q14" s="38"/>
      <c r="R14" s="38"/>
      <c r="S14" s="38"/>
      <c r="T14" s="38"/>
    </row>
    <row r="15" spans="1:33" s="112" customFormat="1" ht="15.5" x14ac:dyDescent="0.3">
      <c r="A15" s="430" t="s">
        <v>239</v>
      </c>
      <c r="B15" s="429" t="s">
        <v>32</v>
      </c>
      <c r="C15" s="411"/>
      <c r="D15" s="411"/>
      <c r="E15" s="411"/>
      <c r="F15" s="38"/>
      <c r="G15" s="414"/>
      <c r="H15" s="414"/>
      <c r="I15" s="414"/>
      <c r="J15" s="414"/>
      <c r="K15" s="38"/>
      <c r="L15" s="38"/>
      <c r="M15" s="38"/>
      <c r="N15" s="38"/>
      <c r="O15" s="38"/>
      <c r="P15" s="38"/>
      <c r="Q15" s="38"/>
      <c r="R15" s="38"/>
      <c r="S15" s="38"/>
      <c r="T15" s="38"/>
    </row>
    <row r="16" spans="1:33" s="112" customFormat="1" ht="15.5" x14ac:dyDescent="0.3">
      <c r="A16" s="113"/>
      <c r="B16" s="111"/>
      <c r="C16" s="334" t="s">
        <v>216</v>
      </c>
      <c r="D16" s="333"/>
      <c r="E16" s="333"/>
      <c r="F16" s="333"/>
      <c r="G16" s="333"/>
      <c r="H16" s="333"/>
      <c r="I16" s="333"/>
      <c r="J16" s="333"/>
      <c r="K16" s="333"/>
      <c r="L16" s="333"/>
      <c r="M16" s="333"/>
      <c r="N16" s="333"/>
      <c r="O16" s="332"/>
      <c r="P16" s="332"/>
      <c r="Q16" s="332"/>
      <c r="R16" s="332"/>
      <c r="S16" s="332"/>
      <c r="T16" s="332"/>
    </row>
    <row r="17" spans="1:21" s="112" customFormat="1" ht="15.5" x14ac:dyDescent="0.3">
      <c r="A17" s="113"/>
      <c r="B17" s="111"/>
      <c r="C17" s="334" t="s">
        <v>230</v>
      </c>
      <c r="D17" s="333"/>
      <c r="E17" s="333"/>
      <c r="F17" s="333"/>
      <c r="G17" s="333"/>
      <c r="H17" s="333"/>
      <c r="I17" s="333"/>
      <c r="J17" s="333"/>
      <c r="K17" s="333"/>
      <c r="L17" s="333"/>
      <c r="M17" s="333"/>
      <c r="N17" s="333"/>
      <c r="O17" s="332"/>
      <c r="P17" s="332"/>
      <c r="Q17" s="332"/>
      <c r="R17" s="332"/>
      <c r="S17" s="332"/>
      <c r="T17" s="332"/>
    </row>
    <row r="18" spans="1:21" s="112" customFormat="1" ht="15.5" x14ac:dyDescent="0.3">
      <c r="A18" s="113"/>
      <c r="B18" s="111"/>
      <c r="C18" s="334" t="s">
        <v>217</v>
      </c>
      <c r="D18" s="333"/>
      <c r="E18" s="333"/>
      <c r="F18" s="333"/>
      <c r="G18" s="333"/>
      <c r="H18" s="333"/>
      <c r="I18" s="333"/>
      <c r="J18" s="333"/>
      <c r="K18" s="333"/>
      <c r="L18" s="333"/>
      <c r="M18" s="333"/>
      <c r="N18" s="333"/>
      <c r="O18" s="332"/>
      <c r="P18" s="332"/>
      <c r="Q18" s="332"/>
      <c r="R18" s="332"/>
      <c r="S18" s="332"/>
      <c r="T18" s="332"/>
    </row>
    <row r="19" spans="1:21" s="112" customFormat="1" ht="15.5" x14ac:dyDescent="0.3">
      <c r="A19" s="430" t="s">
        <v>240</v>
      </c>
      <c r="B19" s="429" t="s">
        <v>142</v>
      </c>
      <c r="C19" s="38"/>
      <c r="D19" s="38"/>
      <c r="E19" s="38"/>
      <c r="F19" s="38"/>
      <c r="G19" s="414"/>
      <c r="H19" s="414"/>
      <c r="I19" s="414"/>
      <c r="J19" s="414"/>
      <c r="K19" s="38"/>
      <c r="L19" s="38"/>
      <c r="M19" s="38"/>
      <c r="N19" s="38"/>
      <c r="O19" s="38"/>
      <c r="P19" s="38"/>
      <c r="Q19" s="38"/>
      <c r="R19" s="38"/>
      <c r="S19" s="38"/>
      <c r="T19" s="38"/>
    </row>
    <row r="20" spans="1:21" s="112" customFormat="1" ht="15.5" x14ac:dyDescent="0.3">
      <c r="A20" s="430"/>
      <c r="B20" s="429"/>
      <c r="C20" s="431" t="s">
        <v>243</v>
      </c>
      <c r="D20" s="414"/>
      <c r="E20" s="414"/>
      <c r="F20" s="414"/>
      <c r="G20" s="414"/>
      <c r="H20" s="414"/>
      <c r="I20" s="414"/>
      <c r="J20" s="414"/>
      <c r="K20" s="414"/>
      <c r="L20" s="414"/>
      <c r="M20" s="414"/>
      <c r="N20" s="414"/>
      <c r="O20" s="414"/>
      <c r="P20" s="414"/>
      <c r="Q20" s="414"/>
      <c r="R20" s="414"/>
      <c r="S20" s="414"/>
      <c r="T20" s="414"/>
    </row>
    <row r="21" spans="1:21" s="112" customFormat="1" ht="15.5" x14ac:dyDescent="0.3">
      <c r="A21" s="430" t="s">
        <v>241</v>
      </c>
      <c r="B21" s="429" t="s">
        <v>238</v>
      </c>
      <c r="C21" s="38"/>
      <c r="D21" s="38"/>
      <c r="E21" s="38"/>
      <c r="F21" s="38"/>
      <c r="G21" s="414"/>
      <c r="H21" s="414"/>
      <c r="I21" s="414"/>
      <c r="J21" s="414"/>
      <c r="K21" s="38"/>
      <c r="L21" s="38"/>
      <c r="M21" s="38"/>
      <c r="N21" s="38"/>
      <c r="O21" s="38"/>
      <c r="P21" s="38"/>
      <c r="Q21" s="38"/>
      <c r="R21" s="38"/>
      <c r="S21" s="38"/>
      <c r="T21" s="38"/>
    </row>
    <row r="22" spans="1:21" s="112" customFormat="1" ht="15.5" x14ac:dyDescent="0.3">
      <c r="A22" s="430" t="s">
        <v>242</v>
      </c>
      <c r="B22" s="429" t="s">
        <v>244</v>
      </c>
      <c r="C22" s="414"/>
      <c r="D22" s="414"/>
      <c r="E22" s="414"/>
      <c r="F22" s="414"/>
      <c r="G22" s="414"/>
      <c r="H22" s="414"/>
      <c r="I22" s="414"/>
      <c r="J22" s="414"/>
      <c r="K22" s="414"/>
      <c r="L22" s="414"/>
      <c r="M22" s="414"/>
      <c r="N22" s="414"/>
      <c r="O22" s="414"/>
      <c r="P22" s="414"/>
      <c r="Q22" s="414"/>
      <c r="R22" s="414"/>
      <c r="S22" s="414"/>
      <c r="T22" s="414"/>
    </row>
    <row r="23" spans="1:21" s="112" customFormat="1" ht="15.5" x14ac:dyDescent="0.3">
      <c r="A23" s="113"/>
      <c r="B23" s="427"/>
      <c r="C23" s="428" t="s">
        <v>235</v>
      </c>
      <c r="D23" s="414"/>
      <c r="E23" s="414"/>
      <c r="F23" s="414"/>
      <c r="G23" s="414"/>
      <c r="H23" s="414"/>
      <c r="I23" s="414"/>
      <c r="J23" s="414"/>
      <c r="K23" s="414"/>
      <c r="L23" s="414"/>
      <c r="M23" s="414"/>
      <c r="N23" s="414"/>
      <c r="O23" s="414"/>
      <c r="P23" s="414"/>
      <c r="Q23" s="414"/>
      <c r="R23" s="414"/>
      <c r="S23" s="414"/>
      <c r="T23" s="414"/>
    </row>
    <row r="24" spans="1:21" s="112" customFormat="1" ht="15.5" x14ac:dyDescent="0.3">
      <c r="A24" s="113"/>
      <c r="B24" s="427"/>
      <c r="C24" s="428" t="s">
        <v>237</v>
      </c>
      <c r="D24" s="414"/>
      <c r="E24" s="414"/>
      <c r="F24" s="414"/>
      <c r="G24" s="414"/>
      <c r="H24" s="414"/>
      <c r="I24" s="414"/>
      <c r="J24" s="414"/>
      <c r="K24" s="414"/>
      <c r="L24" s="414"/>
      <c r="M24" s="414"/>
      <c r="N24" s="414"/>
      <c r="O24" s="414"/>
      <c r="P24" s="414"/>
      <c r="Q24" s="414"/>
      <c r="R24" s="414"/>
      <c r="S24" s="414"/>
      <c r="T24" s="414"/>
    </row>
    <row r="25" spans="1:21" s="112" customFormat="1" ht="15.5" x14ac:dyDescent="0.3">
      <c r="A25" s="113"/>
      <c r="B25" s="427"/>
      <c r="C25" s="428" t="s">
        <v>236</v>
      </c>
      <c r="D25" s="414"/>
      <c r="E25" s="414"/>
      <c r="F25" s="414"/>
      <c r="G25" s="414"/>
      <c r="H25" s="414"/>
      <c r="I25" s="414"/>
      <c r="J25" s="414"/>
      <c r="K25" s="414"/>
      <c r="L25" s="414"/>
      <c r="M25" s="414"/>
      <c r="N25" s="414"/>
      <c r="O25" s="414"/>
      <c r="P25" s="414"/>
      <c r="Q25" s="414"/>
      <c r="R25" s="414"/>
      <c r="S25" s="414"/>
      <c r="T25" s="414"/>
    </row>
    <row r="26" spans="1:21" s="26" customFormat="1" x14ac:dyDescent="0.3">
      <c r="B26" s="262"/>
      <c r="C26" s="267"/>
      <c r="D26" s="267"/>
      <c r="E26" s="288"/>
      <c r="F26" s="289"/>
      <c r="G26" s="289"/>
      <c r="H26" s="289"/>
      <c r="I26" s="289"/>
      <c r="J26" s="289"/>
      <c r="K26" s="114"/>
      <c r="L26" s="114"/>
      <c r="M26" s="114"/>
      <c r="N26" s="114"/>
      <c r="O26" s="114"/>
      <c r="P26" s="114"/>
      <c r="Q26" s="114"/>
      <c r="R26" s="114"/>
      <c r="S26" s="38"/>
      <c r="T26" s="38"/>
    </row>
    <row r="27" spans="1:21" s="26" customFormat="1" ht="18.5" customHeight="1" x14ac:dyDescent="0.3">
      <c r="A27" s="603" t="s">
        <v>14</v>
      </c>
      <c r="B27" s="621" t="s">
        <v>3</v>
      </c>
      <c r="C27" s="623" t="s">
        <v>4</v>
      </c>
      <c r="D27" s="38"/>
      <c r="E27" s="617" t="s">
        <v>58</v>
      </c>
      <c r="F27" s="619" t="s">
        <v>34</v>
      </c>
      <c r="G27" s="608" t="s">
        <v>231</v>
      </c>
      <c r="H27" s="610" t="s">
        <v>232</v>
      </c>
      <c r="I27" s="610" t="s">
        <v>233</v>
      </c>
      <c r="J27" s="619" t="s">
        <v>234</v>
      </c>
      <c r="K27" s="614" t="s">
        <v>30</v>
      </c>
      <c r="L27" s="615"/>
      <c r="M27" s="615"/>
      <c r="N27" s="615"/>
      <c r="O27" s="615"/>
      <c r="P27" s="615"/>
      <c r="Q27" s="615"/>
      <c r="R27" s="616"/>
      <c r="S27" s="38"/>
      <c r="T27" s="38"/>
      <c r="U27" s="27"/>
    </row>
    <row r="28" spans="1:21" s="26" customFormat="1" ht="37.5" customHeight="1" thickBot="1" x14ac:dyDescent="0.35">
      <c r="A28" s="604"/>
      <c r="B28" s="622"/>
      <c r="C28" s="624"/>
      <c r="D28" s="38"/>
      <c r="E28" s="618"/>
      <c r="F28" s="620"/>
      <c r="G28" s="609"/>
      <c r="H28" s="611"/>
      <c r="I28" s="611"/>
      <c r="J28" s="620"/>
      <c r="K28" s="437" t="s">
        <v>59</v>
      </c>
      <c r="L28" s="438" t="s">
        <v>108</v>
      </c>
      <c r="M28" s="438" t="s">
        <v>10</v>
      </c>
      <c r="N28" s="438" t="s">
        <v>11</v>
      </c>
      <c r="O28" s="438" t="s">
        <v>12</v>
      </c>
      <c r="P28" s="438" t="s">
        <v>13</v>
      </c>
      <c r="Q28" s="438" t="s">
        <v>9</v>
      </c>
      <c r="R28" s="439" t="s">
        <v>60</v>
      </c>
      <c r="S28" s="38"/>
      <c r="T28" s="38"/>
      <c r="U28" s="27"/>
    </row>
    <row r="29" spans="1:21" s="26" customFormat="1" ht="27" customHeight="1" x14ac:dyDescent="0.3">
      <c r="A29" s="605" t="s">
        <v>175</v>
      </c>
      <c r="B29" s="606"/>
      <c r="C29" s="607"/>
      <c r="D29" s="115"/>
      <c r="E29" s="440"/>
      <c r="F29" s="441"/>
      <c r="G29" s="441"/>
      <c r="H29" s="441"/>
      <c r="I29" s="441"/>
      <c r="J29" s="441"/>
      <c r="K29" s="442"/>
      <c r="L29" s="441"/>
      <c r="M29" s="441"/>
      <c r="N29" s="441"/>
      <c r="O29" s="441"/>
      <c r="P29" s="441"/>
      <c r="Q29" s="441"/>
      <c r="R29" s="443"/>
      <c r="S29" s="116"/>
      <c r="T29" s="117"/>
    </row>
    <row r="30" spans="1:21" s="26" customFormat="1" ht="42" x14ac:dyDescent="0.3">
      <c r="A30" s="432">
        <v>1</v>
      </c>
      <c r="B30" s="534" t="str">
        <f>IF('PPP Forgiveness Calculator'!$C$11&gt;0,'PPP Forgiveness Calculator'!$C$11,"Please complete 'PPP Forgiveness Calculator' Tab")</f>
        <v>Please complete 'PPP Forgiveness Calculator' Tab</v>
      </c>
      <c r="C30" s="433" t="str">
        <f>IFERROR(+B30+6,"")</f>
        <v/>
      </c>
      <c r="D30" s="118"/>
      <c r="E30" s="444"/>
      <c r="F30" s="379"/>
      <c r="G30" s="379"/>
      <c r="H30" s="379"/>
      <c r="I30" s="379"/>
      <c r="J30" s="379"/>
      <c r="K30" s="379"/>
      <c r="L30" s="380"/>
      <c r="M30" s="379"/>
      <c r="N30" s="379"/>
      <c r="O30" s="379"/>
      <c r="P30" s="379"/>
      <c r="Q30" s="379"/>
      <c r="R30" s="445">
        <f>SUM(K30:Q30)</f>
        <v>0</v>
      </c>
      <c r="S30" s="120"/>
      <c r="T30" s="121"/>
    </row>
    <row r="31" spans="1:21" s="26" customFormat="1" x14ac:dyDescent="0.3">
      <c r="A31" s="432">
        <v>2</v>
      </c>
      <c r="B31" s="228" t="str">
        <f>IF('PPP Forgiveness Calculator'!$C$13&gt;1,+C30+1,"")</f>
        <v/>
      </c>
      <c r="C31" s="433" t="str">
        <f>IF('PPP Forgiveness Calculator'!$C$13&gt;1,+B31+6,"")</f>
        <v/>
      </c>
      <c r="D31" s="118"/>
      <c r="E31" s="446"/>
      <c r="F31" s="381"/>
      <c r="G31" s="381"/>
      <c r="H31" s="381"/>
      <c r="I31" s="381"/>
      <c r="J31" s="381"/>
      <c r="K31" s="381"/>
      <c r="L31" s="382"/>
      <c r="M31" s="381"/>
      <c r="N31" s="381"/>
      <c r="O31" s="381"/>
      <c r="P31" s="381"/>
      <c r="Q31" s="381"/>
      <c r="R31" s="445">
        <f t="shared" ref="R31:R53" si="0">SUM(K31:Q31)</f>
        <v>0</v>
      </c>
      <c r="S31" s="120"/>
      <c r="T31" s="121"/>
    </row>
    <row r="32" spans="1:21" s="26" customFormat="1" x14ac:dyDescent="0.3">
      <c r="A32" s="432">
        <v>3</v>
      </c>
      <c r="B32" s="228" t="str">
        <f>IF('PPP Forgiveness Calculator'!$C$13&gt;2,+C31+1,"")</f>
        <v/>
      </c>
      <c r="C32" s="433" t="str">
        <f>IF('PPP Forgiveness Calculator'!$C$13&gt;2,+B32+6,"")</f>
        <v/>
      </c>
      <c r="D32" s="118"/>
      <c r="E32" s="446"/>
      <c r="F32" s="381"/>
      <c r="G32" s="381"/>
      <c r="H32" s="381"/>
      <c r="I32" s="381"/>
      <c r="J32" s="381"/>
      <c r="K32" s="381"/>
      <c r="L32" s="382"/>
      <c r="M32" s="381"/>
      <c r="N32" s="381"/>
      <c r="O32" s="381"/>
      <c r="P32" s="381"/>
      <c r="Q32" s="381"/>
      <c r="R32" s="445">
        <f t="shared" si="0"/>
        <v>0</v>
      </c>
      <c r="S32" s="120"/>
      <c r="T32" s="121"/>
    </row>
    <row r="33" spans="1:20" s="26" customFormat="1" x14ac:dyDescent="0.3">
      <c r="A33" s="432">
        <v>4</v>
      </c>
      <c r="B33" s="228" t="str">
        <f>IF('PPP Forgiveness Calculator'!$C$13&gt;3,+C32+1,"")</f>
        <v/>
      </c>
      <c r="C33" s="433" t="str">
        <f>IF('PPP Forgiveness Calculator'!$C$13&gt;3,+B33+6,"")</f>
        <v/>
      </c>
      <c r="D33" s="118"/>
      <c r="E33" s="446"/>
      <c r="F33" s="381"/>
      <c r="G33" s="381"/>
      <c r="H33" s="381"/>
      <c r="I33" s="381"/>
      <c r="J33" s="381"/>
      <c r="K33" s="381"/>
      <c r="L33" s="382"/>
      <c r="M33" s="381"/>
      <c r="N33" s="381"/>
      <c r="O33" s="381"/>
      <c r="P33" s="381"/>
      <c r="Q33" s="381"/>
      <c r="R33" s="445">
        <f t="shared" si="0"/>
        <v>0</v>
      </c>
      <c r="S33" s="120"/>
      <c r="T33" s="121"/>
    </row>
    <row r="34" spans="1:20" s="26" customFormat="1" x14ac:dyDescent="0.3">
      <c r="A34" s="432">
        <v>5</v>
      </c>
      <c r="B34" s="228" t="str">
        <f>IF('PPP Forgiveness Calculator'!$C$13&gt;4,+C33+1,"")</f>
        <v/>
      </c>
      <c r="C34" s="433" t="str">
        <f>IF('PPP Forgiveness Calculator'!$C$13&gt;4,+B34+6,"")</f>
        <v/>
      </c>
      <c r="D34" s="118"/>
      <c r="E34" s="446"/>
      <c r="F34" s="381"/>
      <c r="G34" s="381"/>
      <c r="H34" s="381"/>
      <c r="I34" s="381"/>
      <c r="J34" s="381"/>
      <c r="K34" s="381"/>
      <c r="L34" s="382"/>
      <c r="M34" s="381"/>
      <c r="N34" s="381"/>
      <c r="O34" s="381"/>
      <c r="P34" s="381"/>
      <c r="Q34" s="381"/>
      <c r="R34" s="445">
        <f t="shared" si="0"/>
        <v>0</v>
      </c>
      <c r="S34" s="120"/>
      <c r="T34" s="121"/>
    </row>
    <row r="35" spans="1:20" s="26" customFormat="1" x14ac:dyDescent="0.3">
      <c r="A35" s="432">
        <v>6</v>
      </c>
      <c r="B35" s="228" t="str">
        <f>IF('PPP Forgiveness Calculator'!$C$13&gt;5,+C34+1,"")</f>
        <v/>
      </c>
      <c r="C35" s="433" t="str">
        <f>IF('PPP Forgiveness Calculator'!$C$13&gt;5,+B35+6,"")</f>
        <v/>
      </c>
      <c r="D35" s="118"/>
      <c r="E35" s="446"/>
      <c r="F35" s="381"/>
      <c r="G35" s="381"/>
      <c r="H35" s="381"/>
      <c r="I35" s="381"/>
      <c r="J35" s="381"/>
      <c r="K35" s="381"/>
      <c r="L35" s="382"/>
      <c r="M35" s="381"/>
      <c r="N35" s="381"/>
      <c r="O35" s="381"/>
      <c r="P35" s="381"/>
      <c r="Q35" s="381"/>
      <c r="R35" s="445">
        <f>SUM(K35:Q35)</f>
        <v>0</v>
      </c>
      <c r="S35" s="120"/>
      <c r="T35" s="121"/>
    </row>
    <row r="36" spans="1:20" s="26" customFormat="1" x14ac:dyDescent="0.3">
      <c r="A36" s="432">
        <v>7</v>
      </c>
      <c r="B36" s="228" t="str">
        <f>IF('PPP Forgiveness Calculator'!$C$13&gt;6,+C35+1,"")</f>
        <v/>
      </c>
      <c r="C36" s="433" t="str">
        <f>IF('PPP Forgiveness Calculator'!$C$13&gt;6,+B36+6,"")</f>
        <v/>
      </c>
      <c r="D36" s="118"/>
      <c r="E36" s="446"/>
      <c r="F36" s="381"/>
      <c r="G36" s="381"/>
      <c r="H36" s="381"/>
      <c r="I36" s="381"/>
      <c r="J36" s="381"/>
      <c r="K36" s="381"/>
      <c r="L36" s="382"/>
      <c r="M36" s="381"/>
      <c r="N36" s="381"/>
      <c r="O36" s="381"/>
      <c r="P36" s="381"/>
      <c r="Q36" s="381"/>
      <c r="R36" s="445">
        <f>SUM(K36:Q36)</f>
        <v>0</v>
      </c>
      <c r="S36" s="120"/>
      <c r="T36" s="121"/>
    </row>
    <row r="37" spans="1:20" s="26" customFormat="1" x14ac:dyDescent="0.3">
      <c r="A37" s="432">
        <v>8</v>
      </c>
      <c r="B37" s="228" t="str">
        <f>IF('PPP Forgiveness Calculator'!$C$13&gt;7,+C36+1,"")</f>
        <v/>
      </c>
      <c r="C37" s="433" t="str">
        <f>IF('PPP Forgiveness Calculator'!$C$13&gt;7,+B37+6,"")</f>
        <v/>
      </c>
      <c r="D37" s="118"/>
      <c r="E37" s="446"/>
      <c r="F37" s="381"/>
      <c r="G37" s="381"/>
      <c r="H37" s="381"/>
      <c r="I37" s="381"/>
      <c r="J37" s="381"/>
      <c r="K37" s="381"/>
      <c r="L37" s="382"/>
      <c r="M37" s="381"/>
      <c r="N37" s="381"/>
      <c r="O37" s="381"/>
      <c r="P37" s="381"/>
      <c r="Q37" s="381"/>
      <c r="R37" s="445">
        <f t="shared" si="0"/>
        <v>0</v>
      </c>
      <c r="S37" s="120"/>
      <c r="T37" s="121"/>
    </row>
    <row r="38" spans="1:20" s="26" customFormat="1" x14ac:dyDescent="0.3">
      <c r="A38" s="432">
        <v>9</v>
      </c>
      <c r="B38" s="228" t="str">
        <f>IF('PPP Forgiveness Calculator'!$C$13&gt;8,+C37+1,"")</f>
        <v/>
      </c>
      <c r="C38" s="433" t="str">
        <f>IF('PPP Forgiveness Calculator'!$C$13&gt;8,+B38+6,"")</f>
        <v/>
      </c>
      <c r="D38" s="118"/>
      <c r="E38" s="446"/>
      <c r="F38" s="381"/>
      <c r="G38" s="381"/>
      <c r="H38" s="381"/>
      <c r="I38" s="381"/>
      <c r="J38" s="381"/>
      <c r="K38" s="381"/>
      <c r="L38" s="382"/>
      <c r="M38" s="381"/>
      <c r="N38" s="381"/>
      <c r="O38" s="381"/>
      <c r="P38" s="381"/>
      <c r="Q38" s="381"/>
      <c r="R38" s="445">
        <f t="shared" si="0"/>
        <v>0</v>
      </c>
      <c r="S38" s="120"/>
      <c r="T38" s="121"/>
    </row>
    <row r="39" spans="1:20" s="26" customFormat="1" x14ac:dyDescent="0.3">
      <c r="A39" s="432">
        <v>10</v>
      </c>
      <c r="B39" s="228" t="str">
        <f>IF('PPP Forgiveness Calculator'!$C$13&gt;9,+C38+1,"")</f>
        <v/>
      </c>
      <c r="C39" s="433" t="str">
        <f>IF('PPP Forgiveness Calculator'!$C$13&gt;9,+B39+6,"")</f>
        <v/>
      </c>
      <c r="D39" s="118"/>
      <c r="E39" s="446"/>
      <c r="F39" s="381"/>
      <c r="G39" s="381"/>
      <c r="H39" s="381"/>
      <c r="I39" s="381"/>
      <c r="J39" s="381"/>
      <c r="K39" s="381"/>
      <c r="L39" s="382"/>
      <c r="M39" s="381"/>
      <c r="N39" s="381"/>
      <c r="O39" s="381"/>
      <c r="P39" s="381"/>
      <c r="Q39" s="381"/>
      <c r="R39" s="445">
        <f t="shared" si="0"/>
        <v>0</v>
      </c>
      <c r="S39" s="120"/>
      <c r="T39" s="121"/>
    </row>
    <row r="40" spans="1:20" s="26" customFormat="1" x14ac:dyDescent="0.3">
      <c r="A40" s="432">
        <v>11</v>
      </c>
      <c r="B40" s="228" t="str">
        <f>IF('PPP Forgiveness Calculator'!$C$13&gt;10,+C39+1,"")</f>
        <v/>
      </c>
      <c r="C40" s="433" t="str">
        <f>IF('PPP Forgiveness Calculator'!$C$13&gt;10,+B40+6,"")</f>
        <v/>
      </c>
      <c r="D40" s="118"/>
      <c r="E40" s="446"/>
      <c r="F40" s="381"/>
      <c r="G40" s="381"/>
      <c r="H40" s="381"/>
      <c r="I40" s="381"/>
      <c r="J40" s="381"/>
      <c r="K40" s="381"/>
      <c r="L40" s="382"/>
      <c r="M40" s="381"/>
      <c r="N40" s="381"/>
      <c r="O40" s="381"/>
      <c r="P40" s="381"/>
      <c r="Q40" s="381"/>
      <c r="R40" s="445">
        <f t="shared" si="0"/>
        <v>0</v>
      </c>
      <c r="S40" s="120"/>
      <c r="T40" s="121"/>
    </row>
    <row r="41" spans="1:20" s="26" customFormat="1" x14ac:dyDescent="0.3">
      <c r="A41" s="432">
        <v>12</v>
      </c>
      <c r="B41" s="228" t="str">
        <f>IF('PPP Forgiveness Calculator'!$C$13&gt;11,+C40+1,"")</f>
        <v/>
      </c>
      <c r="C41" s="433" t="str">
        <f>IF('PPP Forgiveness Calculator'!$C$13&gt;11,+B41+6,"")</f>
        <v/>
      </c>
      <c r="D41" s="118"/>
      <c r="E41" s="446"/>
      <c r="F41" s="381"/>
      <c r="G41" s="381"/>
      <c r="H41" s="381"/>
      <c r="I41" s="381"/>
      <c r="J41" s="381"/>
      <c r="K41" s="381"/>
      <c r="L41" s="382"/>
      <c r="M41" s="381"/>
      <c r="N41" s="381"/>
      <c r="O41" s="381"/>
      <c r="P41" s="381"/>
      <c r="Q41" s="381"/>
      <c r="R41" s="445">
        <f t="shared" si="0"/>
        <v>0</v>
      </c>
      <c r="S41" s="120"/>
      <c r="T41" s="121"/>
    </row>
    <row r="42" spans="1:20" s="26" customFormat="1" x14ac:dyDescent="0.3">
      <c r="A42" s="432">
        <v>13</v>
      </c>
      <c r="B42" s="228" t="str">
        <f>IF('PPP Forgiveness Calculator'!$C$13&gt;12,+C41+1,"")</f>
        <v/>
      </c>
      <c r="C42" s="433" t="str">
        <f>IF('PPP Forgiveness Calculator'!$C$13&gt;12,+B42+6,"")</f>
        <v/>
      </c>
      <c r="D42" s="118"/>
      <c r="E42" s="446"/>
      <c r="F42" s="381"/>
      <c r="G42" s="381"/>
      <c r="H42" s="381"/>
      <c r="I42" s="381"/>
      <c r="J42" s="381"/>
      <c r="K42" s="381"/>
      <c r="L42" s="382"/>
      <c r="M42" s="381"/>
      <c r="N42" s="381"/>
      <c r="O42" s="381"/>
      <c r="P42" s="381"/>
      <c r="Q42" s="381"/>
      <c r="R42" s="445">
        <f t="shared" si="0"/>
        <v>0</v>
      </c>
      <c r="S42" s="120"/>
      <c r="T42" s="121"/>
    </row>
    <row r="43" spans="1:20" s="26" customFormat="1" x14ac:dyDescent="0.3">
      <c r="A43" s="432">
        <v>14</v>
      </c>
      <c r="B43" s="228" t="str">
        <f>IF('PPP Forgiveness Calculator'!$C$13&gt;13,+C42+1,"")</f>
        <v/>
      </c>
      <c r="C43" s="433" t="str">
        <f>IF('PPP Forgiveness Calculator'!$C$13&gt;13,+B43+6,"")</f>
        <v/>
      </c>
      <c r="D43" s="118"/>
      <c r="E43" s="446"/>
      <c r="F43" s="381"/>
      <c r="G43" s="381"/>
      <c r="H43" s="381"/>
      <c r="I43" s="381"/>
      <c r="J43" s="381"/>
      <c r="K43" s="381"/>
      <c r="L43" s="382"/>
      <c r="M43" s="381"/>
      <c r="N43" s="381"/>
      <c r="O43" s="381"/>
      <c r="P43" s="381"/>
      <c r="Q43" s="381"/>
      <c r="R43" s="445">
        <f t="shared" si="0"/>
        <v>0</v>
      </c>
      <c r="S43" s="120"/>
      <c r="T43" s="121"/>
    </row>
    <row r="44" spans="1:20" s="26" customFormat="1" x14ac:dyDescent="0.3">
      <c r="A44" s="432">
        <v>15</v>
      </c>
      <c r="B44" s="228" t="str">
        <f>IF('PPP Forgiveness Calculator'!$C$13&gt;14,+C43+1,"")</f>
        <v/>
      </c>
      <c r="C44" s="433" t="str">
        <f>IF('PPP Forgiveness Calculator'!$C$13&gt;14,+B44+6,"")</f>
        <v/>
      </c>
      <c r="D44" s="118"/>
      <c r="E44" s="446"/>
      <c r="F44" s="381"/>
      <c r="G44" s="381"/>
      <c r="H44" s="381"/>
      <c r="I44" s="381"/>
      <c r="J44" s="381"/>
      <c r="K44" s="381"/>
      <c r="L44" s="382"/>
      <c r="M44" s="381"/>
      <c r="N44" s="381"/>
      <c r="O44" s="381"/>
      <c r="P44" s="381"/>
      <c r="Q44" s="381"/>
      <c r="R44" s="445">
        <f t="shared" si="0"/>
        <v>0</v>
      </c>
      <c r="S44" s="120"/>
      <c r="T44" s="121"/>
    </row>
    <row r="45" spans="1:20" s="26" customFormat="1" x14ac:dyDescent="0.3">
      <c r="A45" s="432">
        <v>16</v>
      </c>
      <c r="B45" s="228" t="str">
        <f>IF('PPP Forgiveness Calculator'!$C$13&gt;15,+C44+1,"")</f>
        <v/>
      </c>
      <c r="C45" s="433" t="str">
        <f>IF('PPP Forgiveness Calculator'!$C$13&gt;15,+B45+6,"")</f>
        <v/>
      </c>
      <c r="D45" s="118"/>
      <c r="E45" s="446"/>
      <c r="F45" s="381"/>
      <c r="G45" s="381"/>
      <c r="H45" s="381"/>
      <c r="I45" s="381"/>
      <c r="J45" s="381"/>
      <c r="K45" s="381"/>
      <c r="L45" s="382"/>
      <c r="M45" s="381"/>
      <c r="N45" s="381"/>
      <c r="O45" s="381"/>
      <c r="P45" s="381"/>
      <c r="Q45" s="381"/>
      <c r="R45" s="445">
        <f t="shared" si="0"/>
        <v>0</v>
      </c>
      <c r="S45" s="120"/>
      <c r="T45" s="121"/>
    </row>
    <row r="46" spans="1:20" s="26" customFormat="1" x14ac:dyDescent="0.3">
      <c r="A46" s="432">
        <v>17</v>
      </c>
      <c r="B46" s="228" t="str">
        <f>IF('PPP Forgiveness Calculator'!$C$13&gt;16,+C45+1,"")</f>
        <v/>
      </c>
      <c r="C46" s="433" t="str">
        <f>IF('PPP Forgiveness Calculator'!$C$13&gt;16,+B46+6,"")</f>
        <v/>
      </c>
      <c r="D46" s="118"/>
      <c r="E46" s="446"/>
      <c r="F46" s="381"/>
      <c r="G46" s="381"/>
      <c r="H46" s="381"/>
      <c r="I46" s="381"/>
      <c r="J46" s="381"/>
      <c r="K46" s="381"/>
      <c r="L46" s="382"/>
      <c r="M46" s="381"/>
      <c r="N46" s="381"/>
      <c r="O46" s="381"/>
      <c r="P46" s="381"/>
      <c r="Q46" s="381"/>
      <c r="R46" s="445">
        <f t="shared" si="0"/>
        <v>0</v>
      </c>
      <c r="S46" s="120"/>
      <c r="T46" s="121"/>
    </row>
    <row r="47" spans="1:20" s="26" customFormat="1" x14ac:dyDescent="0.3">
      <c r="A47" s="432">
        <v>18</v>
      </c>
      <c r="B47" s="228" t="str">
        <f>IF('PPP Forgiveness Calculator'!$C$13&gt;17,+C46+1,"")</f>
        <v/>
      </c>
      <c r="C47" s="433" t="str">
        <f>IF('PPP Forgiveness Calculator'!$C$13&gt;17,+B47+6,"")</f>
        <v/>
      </c>
      <c r="D47" s="118"/>
      <c r="E47" s="446"/>
      <c r="F47" s="381"/>
      <c r="G47" s="381"/>
      <c r="H47" s="381"/>
      <c r="I47" s="381"/>
      <c r="J47" s="381"/>
      <c r="K47" s="381"/>
      <c r="L47" s="382"/>
      <c r="M47" s="381"/>
      <c r="N47" s="381"/>
      <c r="O47" s="381"/>
      <c r="P47" s="381"/>
      <c r="Q47" s="381"/>
      <c r="R47" s="445">
        <f t="shared" si="0"/>
        <v>0</v>
      </c>
      <c r="S47" s="120"/>
      <c r="T47" s="121"/>
    </row>
    <row r="48" spans="1:20" s="26" customFormat="1" x14ac:dyDescent="0.3">
      <c r="A48" s="432">
        <v>19</v>
      </c>
      <c r="B48" s="228" t="str">
        <f>IF('PPP Forgiveness Calculator'!$C$13&gt;18,+C47+1,"")</f>
        <v/>
      </c>
      <c r="C48" s="433" t="str">
        <f>IF('PPP Forgiveness Calculator'!$C$13&gt;18,+B48+6,"")</f>
        <v/>
      </c>
      <c r="D48" s="118"/>
      <c r="E48" s="446"/>
      <c r="F48" s="381"/>
      <c r="G48" s="381"/>
      <c r="H48" s="381"/>
      <c r="I48" s="381"/>
      <c r="J48" s="381"/>
      <c r="K48" s="381"/>
      <c r="L48" s="382"/>
      <c r="M48" s="381"/>
      <c r="N48" s="381"/>
      <c r="O48" s="381"/>
      <c r="P48" s="381"/>
      <c r="Q48" s="381"/>
      <c r="R48" s="445">
        <f t="shared" si="0"/>
        <v>0</v>
      </c>
      <c r="S48" s="120"/>
      <c r="T48" s="121"/>
    </row>
    <row r="49" spans="1:27" s="26" customFormat="1" x14ac:dyDescent="0.3">
      <c r="A49" s="432">
        <v>20</v>
      </c>
      <c r="B49" s="228" t="str">
        <f>IF('PPP Forgiveness Calculator'!$C$13&gt;19,+C48+1,"")</f>
        <v/>
      </c>
      <c r="C49" s="433" t="str">
        <f>IF('PPP Forgiveness Calculator'!$C$13&gt;19,+B49+6,"")</f>
        <v/>
      </c>
      <c r="D49" s="118"/>
      <c r="E49" s="446"/>
      <c r="F49" s="381"/>
      <c r="G49" s="381"/>
      <c r="H49" s="381"/>
      <c r="I49" s="381"/>
      <c r="J49" s="381"/>
      <c r="K49" s="381"/>
      <c r="L49" s="382"/>
      <c r="M49" s="381"/>
      <c r="N49" s="381"/>
      <c r="O49" s="381"/>
      <c r="P49" s="381"/>
      <c r="Q49" s="381"/>
      <c r="R49" s="445">
        <f t="shared" si="0"/>
        <v>0</v>
      </c>
      <c r="S49" s="120"/>
      <c r="T49" s="121"/>
    </row>
    <row r="50" spans="1:27" s="26" customFormat="1" x14ac:dyDescent="0.3">
      <c r="A50" s="432">
        <v>21</v>
      </c>
      <c r="B50" s="228" t="str">
        <f>IF('PPP Forgiveness Calculator'!$C$13&gt;20,+C49+1,"")</f>
        <v/>
      </c>
      <c r="C50" s="433" t="str">
        <f>IF('PPP Forgiveness Calculator'!$C$13&gt;20,+B50+6,"")</f>
        <v/>
      </c>
      <c r="D50" s="118"/>
      <c r="E50" s="446"/>
      <c r="F50" s="381"/>
      <c r="G50" s="381"/>
      <c r="H50" s="381"/>
      <c r="I50" s="381"/>
      <c r="J50" s="381"/>
      <c r="K50" s="381"/>
      <c r="L50" s="382"/>
      <c r="M50" s="381"/>
      <c r="N50" s="381"/>
      <c r="O50" s="381"/>
      <c r="P50" s="381"/>
      <c r="Q50" s="381"/>
      <c r="R50" s="445">
        <f t="shared" si="0"/>
        <v>0</v>
      </c>
      <c r="S50" s="120"/>
      <c r="T50" s="121"/>
    </row>
    <row r="51" spans="1:27" s="26" customFormat="1" x14ac:dyDescent="0.3">
      <c r="A51" s="432">
        <v>22</v>
      </c>
      <c r="B51" s="228" t="str">
        <f>IF('PPP Forgiveness Calculator'!$C$13&gt;21,+C50+1,"")</f>
        <v/>
      </c>
      <c r="C51" s="433" t="str">
        <f>IF('PPP Forgiveness Calculator'!$C$13&gt;21,+B51+6,"")</f>
        <v/>
      </c>
      <c r="D51" s="118"/>
      <c r="E51" s="446"/>
      <c r="F51" s="381"/>
      <c r="G51" s="381"/>
      <c r="H51" s="381"/>
      <c r="I51" s="381"/>
      <c r="J51" s="381"/>
      <c r="K51" s="381"/>
      <c r="L51" s="382"/>
      <c r="M51" s="381"/>
      <c r="N51" s="381"/>
      <c r="O51" s="381"/>
      <c r="P51" s="381"/>
      <c r="Q51" s="381"/>
      <c r="R51" s="445">
        <f t="shared" si="0"/>
        <v>0</v>
      </c>
      <c r="S51" s="120"/>
      <c r="T51" s="121"/>
    </row>
    <row r="52" spans="1:27" s="26" customFormat="1" x14ac:dyDescent="0.3">
      <c r="A52" s="432">
        <v>23</v>
      </c>
      <c r="B52" s="228" t="str">
        <f>IF('PPP Forgiveness Calculator'!$C$13&gt;22,+C51+1,"")</f>
        <v/>
      </c>
      <c r="C52" s="433" t="str">
        <f>IF('PPP Forgiveness Calculator'!$C$13&gt;22,+B52+6,"")</f>
        <v/>
      </c>
      <c r="D52" s="118"/>
      <c r="E52" s="446"/>
      <c r="F52" s="381"/>
      <c r="G52" s="381"/>
      <c r="H52" s="381"/>
      <c r="I52" s="381"/>
      <c r="J52" s="381"/>
      <c r="K52" s="381"/>
      <c r="L52" s="382"/>
      <c r="M52" s="381"/>
      <c r="N52" s="381"/>
      <c r="O52" s="381"/>
      <c r="P52" s="381"/>
      <c r="Q52" s="381"/>
      <c r="R52" s="445">
        <f t="shared" si="0"/>
        <v>0</v>
      </c>
      <c r="S52" s="120"/>
      <c r="T52" s="121"/>
    </row>
    <row r="53" spans="1:27" s="26" customFormat="1" ht="14.5" thickBot="1" x14ac:dyDescent="0.35">
      <c r="A53" s="434">
        <v>24</v>
      </c>
      <c r="B53" s="435" t="str">
        <f>IF('PPP Forgiveness Calculator'!$C$13&gt;23,+C52+1,"")</f>
        <v/>
      </c>
      <c r="C53" s="436" t="str">
        <f>IF('PPP Forgiveness Calculator'!$C$13&gt;23,+B53+6,"")</f>
        <v/>
      </c>
      <c r="D53" s="118"/>
      <c r="E53" s="447"/>
      <c r="F53" s="448"/>
      <c r="G53" s="448"/>
      <c r="H53" s="448"/>
      <c r="I53" s="448"/>
      <c r="J53" s="448"/>
      <c r="K53" s="448"/>
      <c r="L53" s="449"/>
      <c r="M53" s="448"/>
      <c r="N53" s="448"/>
      <c r="O53" s="448"/>
      <c r="P53" s="448"/>
      <c r="Q53" s="448"/>
      <c r="R53" s="450">
        <f t="shared" si="0"/>
        <v>0</v>
      </c>
      <c r="S53" s="120"/>
      <c r="T53" s="121"/>
    </row>
    <row r="54" spans="1:27" s="26" customFormat="1" x14ac:dyDescent="0.3">
      <c r="E54" s="122"/>
      <c r="F54" s="120"/>
      <c r="G54" s="120"/>
      <c r="H54" s="120"/>
      <c r="I54" s="120"/>
      <c r="J54" s="120"/>
      <c r="K54" s="120"/>
      <c r="L54" s="120"/>
      <c r="M54" s="120"/>
      <c r="N54" s="120"/>
      <c r="O54" s="120"/>
      <c r="P54" s="120"/>
      <c r="Q54" s="120"/>
      <c r="R54" s="119"/>
      <c r="S54" s="120"/>
      <c r="T54" s="121"/>
      <c r="V54" s="34"/>
      <c r="W54" s="34"/>
      <c r="X54" s="34"/>
      <c r="Y54" s="34"/>
      <c r="Z54" s="34"/>
      <c r="AA54" s="34"/>
    </row>
    <row r="55" spans="1:27" s="26" customFormat="1" ht="14.5" thickBot="1" x14ac:dyDescent="0.35">
      <c r="C55" s="115" t="s">
        <v>2</v>
      </c>
      <c r="E55" s="395">
        <f t="shared" ref="E55:K55" si="1">SUM(E30:E53)</f>
        <v>0</v>
      </c>
      <c r="F55" s="395">
        <f t="shared" si="1"/>
        <v>0</v>
      </c>
      <c r="G55" s="395">
        <f t="shared" si="1"/>
        <v>0</v>
      </c>
      <c r="H55" s="395">
        <f t="shared" si="1"/>
        <v>0</v>
      </c>
      <c r="I55" s="395">
        <f t="shared" si="1"/>
        <v>0</v>
      </c>
      <c r="J55" s="395">
        <f t="shared" si="1"/>
        <v>0</v>
      </c>
      <c r="K55" s="396">
        <f t="shared" si="1"/>
        <v>0</v>
      </c>
      <c r="L55" s="396">
        <f t="shared" ref="L55:Q55" si="2">SUM(L30:L53)</f>
        <v>0</v>
      </c>
      <c r="M55" s="396">
        <f t="shared" si="2"/>
        <v>0</v>
      </c>
      <c r="N55" s="396">
        <f t="shared" si="2"/>
        <v>0</v>
      </c>
      <c r="O55" s="396">
        <f t="shared" si="2"/>
        <v>0</v>
      </c>
      <c r="P55" s="396">
        <f t="shared" si="2"/>
        <v>0</v>
      </c>
      <c r="Q55" s="396">
        <f t="shared" si="2"/>
        <v>0</v>
      </c>
      <c r="R55" s="397">
        <f>SUM(R30:R53)</f>
        <v>0</v>
      </c>
      <c r="S55" s="120"/>
      <c r="T55" s="121"/>
      <c r="V55" s="34"/>
      <c r="W55" s="34"/>
      <c r="X55" s="34"/>
      <c r="Y55" s="34"/>
      <c r="Z55" s="34"/>
      <c r="AA55" s="34"/>
    </row>
    <row r="56" spans="1:27" s="26" customFormat="1" ht="15" thickTop="1" thickBot="1" x14ac:dyDescent="0.35">
      <c r="S56" s="27"/>
      <c r="T56" s="35"/>
      <c r="U56" s="34"/>
      <c r="V56" s="34"/>
      <c r="W56" s="34"/>
      <c r="X56" s="34"/>
      <c r="Y56" s="34"/>
      <c r="Z56" s="34"/>
      <c r="AA56" s="34"/>
    </row>
    <row r="57" spans="1:27" s="42" customFormat="1" ht="15" customHeight="1" x14ac:dyDescent="0.3">
      <c r="A57" s="543" t="s">
        <v>310</v>
      </c>
      <c r="B57" s="43"/>
      <c r="C57" s="43"/>
      <c r="D57" s="43"/>
      <c r="E57" s="43"/>
      <c r="F57" s="43"/>
      <c r="G57" s="43"/>
      <c r="H57" s="43"/>
      <c r="I57" s="43"/>
      <c r="J57" s="43"/>
      <c r="K57" s="43"/>
      <c r="L57" s="43"/>
      <c r="M57" s="43"/>
      <c r="N57" s="43"/>
      <c r="O57" s="43"/>
      <c r="P57" s="43"/>
      <c r="Q57" s="43"/>
      <c r="R57" s="44"/>
      <c r="T57" s="35"/>
      <c r="U57" s="46"/>
      <c r="V57" s="46"/>
      <c r="W57" s="46"/>
    </row>
    <row r="58" spans="1:27" ht="14" customHeight="1" x14ac:dyDescent="0.3">
      <c r="A58" s="544" t="s">
        <v>101</v>
      </c>
      <c r="B58" s="599" t="s">
        <v>311</v>
      </c>
      <c r="C58" s="599"/>
      <c r="D58" s="599"/>
      <c r="E58" s="599"/>
      <c r="F58" s="599"/>
      <c r="G58" s="599"/>
      <c r="H58" s="599"/>
      <c r="I58" s="599"/>
      <c r="J58" s="599"/>
      <c r="K58" s="599"/>
      <c r="L58" s="599"/>
      <c r="M58" s="599"/>
      <c r="N58" s="599"/>
      <c r="O58" s="599"/>
      <c r="P58" s="599"/>
      <c r="Q58" s="599"/>
      <c r="R58" s="600"/>
      <c r="T58" s="35"/>
      <c r="U58" s="18"/>
      <c r="V58" s="18"/>
      <c r="W58" s="18"/>
    </row>
    <row r="59" spans="1:27" ht="25" customHeight="1" thickBot="1" x14ac:dyDescent="0.35">
      <c r="A59" s="39"/>
      <c r="B59" s="601"/>
      <c r="C59" s="601"/>
      <c r="D59" s="601"/>
      <c r="E59" s="601"/>
      <c r="F59" s="601"/>
      <c r="G59" s="601"/>
      <c r="H59" s="601"/>
      <c r="I59" s="601"/>
      <c r="J59" s="601"/>
      <c r="K59" s="601"/>
      <c r="L59" s="601"/>
      <c r="M59" s="601"/>
      <c r="N59" s="601"/>
      <c r="O59" s="601"/>
      <c r="P59" s="601"/>
      <c r="Q59" s="601"/>
      <c r="R59" s="602"/>
      <c r="T59" s="35"/>
      <c r="U59" s="18"/>
      <c r="V59" s="18"/>
      <c r="W59" s="18"/>
    </row>
    <row r="60" spans="1:27" ht="15" customHeight="1" thickBot="1" x14ac:dyDescent="0.35">
      <c r="B60" s="123"/>
      <c r="C60" s="123"/>
      <c r="D60" s="123"/>
      <c r="E60" s="123"/>
      <c r="F60" s="123"/>
      <c r="G60" s="123"/>
      <c r="H60" s="123"/>
      <c r="I60" s="123"/>
      <c r="J60" s="123"/>
      <c r="K60" s="123"/>
      <c r="L60" s="123"/>
      <c r="M60" s="123"/>
      <c r="N60" s="123"/>
      <c r="O60" s="123"/>
      <c r="P60" s="123"/>
      <c r="Q60" s="123"/>
      <c r="R60" s="123"/>
      <c r="T60" s="35"/>
      <c r="U60" s="18"/>
      <c r="V60" s="18"/>
      <c r="W60" s="18"/>
    </row>
    <row r="61" spans="1:27" s="7" customFormat="1" ht="20" x14ac:dyDescent="0.4">
      <c r="A61" s="420" t="s">
        <v>306</v>
      </c>
      <c r="B61" s="421"/>
      <c r="C61" s="421"/>
      <c r="D61" s="421"/>
      <c r="E61" s="421"/>
      <c r="F61" s="421"/>
      <c r="G61" s="421"/>
      <c r="H61" s="421"/>
      <c r="I61" s="421"/>
      <c r="J61" s="421"/>
      <c r="K61" s="421"/>
      <c r="L61" s="421"/>
      <c r="M61" s="421"/>
      <c r="N61" s="421"/>
      <c r="O61" s="421"/>
      <c r="P61" s="421"/>
      <c r="Q61" s="421"/>
      <c r="R61" s="285"/>
    </row>
    <row r="62" spans="1:27" s="7" customFormat="1" ht="18" customHeight="1" x14ac:dyDescent="0.4">
      <c r="A62" s="422"/>
      <c r="B62" s="423" t="s">
        <v>226</v>
      </c>
      <c r="C62" s="270"/>
      <c r="D62" s="270"/>
      <c r="E62" s="271"/>
      <c r="F62" s="272"/>
      <c r="G62" s="274" t="s">
        <v>27</v>
      </c>
      <c r="H62" s="274"/>
      <c r="I62" s="274"/>
      <c r="J62" s="274"/>
      <c r="K62" s="270"/>
      <c r="L62" s="99"/>
      <c r="M62" s="270"/>
      <c r="N62" s="270"/>
      <c r="O62" s="270"/>
      <c r="P62" s="270"/>
      <c r="Q62" s="270"/>
      <c r="R62" s="273"/>
    </row>
    <row r="63" spans="1:27" s="7" customFormat="1" ht="20" customHeight="1" thickBot="1" x14ac:dyDescent="0.5">
      <c r="A63" s="424" t="s">
        <v>124</v>
      </c>
      <c r="B63" s="425"/>
      <c r="C63" s="425"/>
      <c r="D63" s="425"/>
      <c r="E63" s="425"/>
      <c r="F63" s="425"/>
      <c r="G63" s="425"/>
      <c r="H63" s="425"/>
      <c r="I63" s="425"/>
      <c r="J63" s="425"/>
      <c r="K63" s="425"/>
      <c r="L63" s="425"/>
      <c r="M63" s="425"/>
      <c r="N63" s="425"/>
      <c r="O63" s="425"/>
      <c r="P63" s="425"/>
      <c r="Q63" s="425"/>
      <c r="R63" s="286"/>
      <c r="T63" s="9"/>
      <c r="U63" s="9"/>
      <c r="V63" s="9"/>
      <c r="W63" s="9"/>
      <c r="X63" s="9"/>
      <c r="Y63" s="9"/>
    </row>
    <row r="64" spans="1:27" ht="6" customHeight="1" x14ac:dyDescent="0.3"/>
  </sheetData>
  <sheetProtection algorithmName="SHA-512" hashValue="uslUMSowrm0Iz1m/PNjWNK8KCP752cjQ7TZDm/CnD5hbMS4LPWiZ+1smBeECraMYRX09z6vgxsedmdRgsJrhrQ==" saltValue="OEmylpDA8D8zXxJNI09Dvg==" spinCount="100000" sheet="1" formatColumns="0" formatRows="0"/>
  <protectedRanges>
    <protectedRange sqref="E30:Q53" name="Range1"/>
  </protectedRanges>
  <mergeCells count="14">
    <mergeCell ref="B7:P7"/>
    <mergeCell ref="B8:P8"/>
    <mergeCell ref="K27:R27"/>
    <mergeCell ref="E27:E28"/>
    <mergeCell ref="F27:F28"/>
    <mergeCell ref="B27:B28"/>
    <mergeCell ref="C27:C28"/>
    <mergeCell ref="J27:J28"/>
    <mergeCell ref="B58:R59"/>
    <mergeCell ref="A27:A28"/>
    <mergeCell ref="A29:C29"/>
    <mergeCell ref="G27:G28"/>
    <mergeCell ref="H27:H28"/>
    <mergeCell ref="I27:I28"/>
  </mergeCells>
  <hyperlinks>
    <hyperlink ref="G62" r:id="rId1" display="at aicpa.org/sba." xr:uid="{8A2363AE-9E9B-445E-BEA3-CCB24BD9009D}"/>
  </hyperlinks>
  <pageMargins left="0.7" right="0.7" top="0.75" bottom="0.75" header="0.3" footer="0.3"/>
  <pageSetup scale="50" fitToWidth="2" orientation="landscape" r:id="rId2"/>
  <colBreaks count="1" manualBreakCount="1">
    <brk id="10" max="60"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B2C38-5B8D-4302-9FB1-AB27BC6FE1C4}">
  <sheetPr>
    <pageSetUpPr fitToPage="1"/>
  </sheetPr>
  <dimension ref="A1:AF140"/>
  <sheetViews>
    <sheetView zoomScale="115" zoomScaleNormal="115" workbookViewId="0"/>
  </sheetViews>
  <sheetFormatPr defaultColWidth="9" defaultRowHeight="14" x14ac:dyDescent="0.3"/>
  <cols>
    <col min="1" max="1" width="31.26953125" style="4" customWidth="1"/>
    <col min="2" max="2" width="21.26953125" style="4" customWidth="1"/>
    <col min="3" max="3" width="25.1796875" style="4" customWidth="1"/>
    <col min="4" max="4" width="32.81640625" style="4" customWidth="1"/>
    <col min="5" max="5" width="33.6328125" style="4" customWidth="1"/>
    <col min="6" max="7" width="28" style="4" customWidth="1"/>
    <col min="8" max="8" width="31.7265625" style="4" customWidth="1"/>
    <col min="9" max="9" width="31" style="4" customWidth="1"/>
    <col min="10" max="10" width="26.81640625" style="4" customWidth="1"/>
    <col min="11" max="11" width="32.36328125" style="4" customWidth="1"/>
    <col min="12" max="13" width="20" style="4" customWidth="1"/>
    <col min="14" max="14" width="17" style="4" customWidth="1"/>
    <col min="15" max="15" width="15" style="4" customWidth="1"/>
    <col min="16" max="16" width="23.81640625" style="4" customWidth="1"/>
    <col min="17" max="17" width="14.6328125" style="4" customWidth="1"/>
    <col min="18" max="18" width="17.6328125" style="4" customWidth="1"/>
    <col min="19" max="19" width="22.08984375" style="4" customWidth="1"/>
    <col min="20" max="20" width="22.81640625" style="4" customWidth="1"/>
    <col min="21" max="21" width="27.7265625" style="4" customWidth="1"/>
    <col min="22" max="22" width="25.26953125" style="4" customWidth="1"/>
    <col min="23" max="23" width="12" style="4" customWidth="1"/>
    <col min="24" max="24" width="15.81640625" style="4" customWidth="1"/>
    <col min="25" max="26" width="13" style="4" customWidth="1"/>
    <col min="27" max="27" width="16" style="4" customWidth="1"/>
    <col min="28" max="28" width="17.26953125" style="4" customWidth="1"/>
    <col min="29" max="16384" width="9" style="4"/>
  </cols>
  <sheetData>
    <row r="1" spans="1:32" ht="20" x14ac:dyDescent="0.4">
      <c r="A1" s="3" t="s">
        <v>5</v>
      </c>
      <c r="D1" s="9"/>
      <c r="E1" s="9"/>
      <c r="F1" s="9"/>
      <c r="G1" s="9"/>
      <c r="H1" s="9"/>
      <c r="I1" s="9"/>
    </row>
    <row r="2" spans="1:32" ht="20" x14ac:dyDescent="0.4">
      <c r="A2" s="3" t="s">
        <v>1</v>
      </c>
      <c r="D2" s="18"/>
      <c r="E2" s="18"/>
      <c r="F2" s="18"/>
      <c r="G2" s="18"/>
      <c r="H2" s="18"/>
      <c r="I2" s="18"/>
    </row>
    <row r="3" spans="1:32" ht="20" x14ac:dyDescent="0.4">
      <c r="A3" s="276"/>
      <c r="B3" s="3" t="s">
        <v>227</v>
      </c>
      <c r="D3" s="18"/>
      <c r="E3" s="313"/>
      <c r="F3" s="313"/>
      <c r="G3" s="313"/>
      <c r="H3" s="18"/>
      <c r="I3" s="18"/>
    </row>
    <row r="4" spans="1:32" ht="20" x14ac:dyDescent="0.4">
      <c r="A4" s="23" t="s">
        <v>305</v>
      </c>
      <c r="C4" s="18"/>
      <c r="D4" s="18"/>
      <c r="E4" s="18"/>
      <c r="F4" s="18"/>
      <c r="G4" s="18"/>
      <c r="H4" s="18"/>
      <c r="I4" s="18"/>
    </row>
    <row r="5" spans="1:32" x14ac:dyDescent="0.3">
      <c r="H5" s="18"/>
      <c r="I5" s="18"/>
    </row>
    <row r="6" spans="1:32" s="1" customFormat="1" ht="18.5" x14ac:dyDescent="0.45">
      <c r="A6" s="217"/>
      <c r="B6" s="220" t="s">
        <v>90</v>
      </c>
      <c r="C6" s="7"/>
      <c r="D6" s="7"/>
      <c r="E6" s="7"/>
      <c r="F6" s="7"/>
      <c r="G6" s="7"/>
      <c r="H6" s="4"/>
      <c r="I6" s="4"/>
      <c r="J6" s="4"/>
      <c r="K6" s="4"/>
      <c r="L6" s="4"/>
      <c r="M6" s="4"/>
      <c r="N6" s="4"/>
      <c r="O6" s="4"/>
      <c r="P6" s="4"/>
      <c r="Q6" s="4"/>
      <c r="R6" s="4"/>
      <c r="S6" s="7"/>
      <c r="T6" s="7"/>
      <c r="U6" s="7"/>
      <c r="X6" s="7"/>
      <c r="Y6" s="7"/>
      <c r="Z6" s="7"/>
      <c r="AA6" s="7"/>
      <c r="AB6" s="7"/>
      <c r="AC6" s="7"/>
      <c r="AD6" s="7"/>
      <c r="AE6" s="7"/>
      <c r="AF6" s="7"/>
    </row>
    <row r="7" spans="1:32" s="1" customFormat="1" ht="35" customHeight="1" x14ac:dyDescent="0.45">
      <c r="B7" s="547" t="s">
        <v>138</v>
      </c>
      <c r="C7" s="547"/>
      <c r="D7" s="547"/>
      <c r="E7" s="547"/>
      <c r="F7" s="547"/>
      <c r="G7" s="547"/>
      <c r="H7" s="547"/>
      <c r="I7" s="547"/>
      <c r="J7" s="547"/>
      <c r="K7" s="547"/>
      <c r="L7" s="547"/>
      <c r="M7" s="227"/>
      <c r="N7" s="227"/>
      <c r="O7" s="227"/>
      <c r="P7" s="227"/>
      <c r="Q7" s="227"/>
      <c r="R7" s="227"/>
      <c r="S7" s="227"/>
      <c r="T7" s="227"/>
      <c r="U7" s="227"/>
      <c r="X7" s="7"/>
      <c r="Y7" s="7"/>
      <c r="Z7" s="7"/>
      <c r="AA7" s="7"/>
      <c r="AB7" s="7"/>
      <c r="AC7" s="7"/>
      <c r="AD7" s="7"/>
      <c r="AE7" s="7"/>
      <c r="AF7" s="7"/>
    </row>
    <row r="8" spans="1:32" s="1" customFormat="1" ht="18" customHeight="1" x14ac:dyDescent="0.45">
      <c r="A8" s="219"/>
      <c r="B8" s="571" t="s">
        <v>91</v>
      </c>
      <c r="C8" s="571"/>
      <c r="D8" s="571"/>
      <c r="E8" s="571"/>
      <c r="F8" s="571"/>
      <c r="G8" s="571"/>
      <c r="H8" s="571"/>
      <c r="I8" s="571"/>
      <c r="J8" s="571"/>
      <c r="K8" s="571"/>
      <c r="L8" s="571"/>
      <c r="M8" s="4"/>
      <c r="N8" s="226"/>
      <c r="O8" s="226"/>
      <c r="P8" s="226"/>
      <c r="Q8" s="226"/>
      <c r="R8" s="226"/>
      <c r="S8" s="226"/>
      <c r="T8" s="226"/>
      <c r="U8" s="226"/>
      <c r="X8" s="7"/>
      <c r="Y8" s="7"/>
      <c r="Z8" s="7"/>
      <c r="AA8" s="7"/>
      <c r="AB8" s="7"/>
      <c r="AC8" s="7"/>
      <c r="AD8" s="7"/>
      <c r="AE8" s="7"/>
      <c r="AF8" s="7"/>
    </row>
    <row r="9" spans="1:32" s="18" customFormat="1" ht="17.5" x14ac:dyDescent="0.35">
      <c r="A9" s="75"/>
      <c r="B9" s="34"/>
    </row>
    <row r="10" spans="1:32" ht="15.5" x14ac:dyDescent="0.35">
      <c r="A10" s="124" t="s">
        <v>17</v>
      </c>
    </row>
    <row r="11" spans="1:32" ht="15.5" x14ac:dyDescent="0.35">
      <c r="A11" s="426" t="s">
        <v>247</v>
      </c>
    </row>
    <row r="12" spans="1:32" ht="15.5" x14ac:dyDescent="0.3">
      <c r="A12" s="451" t="s">
        <v>245</v>
      </c>
      <c r="B12" s="330"/>
      <c r="C12" s="330"/>
      <c r="D12" s="330"/>
      <c r="E12" s="330"/>
      <c r="F12" s="330"/>
      <c r="G12" s="330"/>
      <c r="H12" s="330"/>
      <c r="I12" s="330"/>
      <c r="J12" s="330"/>
    </row>
    <row r="13" spans="1:32" ht="15.5" x14ac:dyDescent="0.35">
      <c r="A13" s="452" t="s">
        <v>246</v>
      </c>
      <c r="B13" s="125"/>
      <c r="C13" s="125"/>
      <c r="D13" s="125"/>
      <c r="E13" s="125"/>
      <c r="F13" s="341"/>
      <c r="G13" s="341"/>
      <c r="H13" s="125"/>
      <c r="I13"/>
      <c r="J13" s="125"/>
    </row>
    <row r="14" spans="1:32" x14ac:dyDescent="0.3">
      <c r="A14" s="42"/>
      <c r="B14" s="42"/>
      <c r="C14" s="42"/>
      <c r="D14" s="42"/>
      <c r="E14" s="42"/>
      <c r="F14" s="42"/>
      <c r="G14" s="42"/>
      <c r="H14" s="42"/>
    </row>
    <row r="15" spans="1:32" ht="15.5" x14ac:dyDescent="0.35">
      <c r="A15" s="453" t="s">
        <v>7</v>
      </c>
      <c r="E15" s="126"/>
      <c r="F15" s="344"/>
      <c r="G15" s="344"/>
      <c r="H15" s="126"/>
      <c r="I15" s="126"/>
      <c r="J15" s="126"/>
      <c r="K15" s="126"/>
      <c r="L15" s="126"/>
      <c r="M15" s="126"/>
      <c r="N15" s="126"/>
      <c r="O15" s="126"/>
    </row>
    <row r="16" spans="1:32" x14ac:dyDescent="0.3">
      <c r="A16" s="115"/>
      <c r="B16" s="302" t="s">
        <v>181</v>
      </c>
      <c r="E16" s="268"/>
      <c r="F16" s="344"/>
      <c r="G16" s="344"/>
      <c r="H16" s="268"/>
      <c r="I16" s="268"/>
      <c r="J16" s="268"/>
      <c r="K16" s="268"/>
      <c r="L16" s="268"/>
      <c r="M16" s="268"/>
      <c r="N16" s="268"/>
      <c r="O16" s="268"/>
    </row>
    <row r="17" spans="1:27" x14ac:dyDescent="0.3">
      <c r="A17" s="115">
        <v>1</v>
      </c>
      <c r="B17" s="335" t="s">
        <v>28</v>
      </c>
      <c r="C17" s="18"/>
      <c r="D17" s="18"/>
      <c r="E17" s="290"/>
      <c r="F17" s="290"/>
      <c r="G17" s="290"/>
      <c r="H17" s="290"/>
      <c r="I17" s="46"/>
      <c r="J17" s="145"/>
      <c r="K17" s="145"/>
      <c r="L17" s="145"/>
      <c r="M17" s="128"/>
      <c r="N17" s="126"/>
      <c r="O17" s="126"/>
    </row>
    <row r="18" spans="1:27" x14ac:dyDescent="0.3">
      <c r="A18" s="115"/>
      <c r="B18" s="335"/>
      <c r="C18" s="129" t="s">
        <v>109</v>
      </c>
      <c r="D18" s="18"/>
      <c r="E18" s="290"/>
      <c r="F18" s="290"/>
      <c r="G18" s="290"/>
      <c r="H18" s="290"/>
      <c r="I18" s="145"/>
      <c r="J18" s="145"/>
      <c r="K18" s="145"/>
      <c r="L18" s="145"/>
      <c r="M18" s="128"/>
      <c r="N18" s="126"/>
      <c r="O18" s="126"/>
    </row>
    <row r="19" spans="1:27" x14ac:dyDescent="0.3">
      <c r="A19" s="115"/>
      <c r="B19" s="335"/>
      <c r="C19" s="336" t="s">
        <v>8</v>
      </c>
      <c r="D19" s="335"/>
      <c r="E19" s="18"/>
      <c r="F19" s="18"/>
      <c r="G19" s="18"/>
      <c r="H19" s="290"/>
      <c r="I19" s="145"/>
      <c r="J19" s="145"/>
      <c r="K19" s="145"/>
      <c r="L19" s="331"/>
      <c r="M19" s="131"/>
      <c r="N19" s="126"/>
      <c r="O19" s="126"/>
    </row>
    <row r="20" spans="1:27" x14ac:dyDescent="0.3">
      <c r="A20" s="115">
        <v>2</v>
      </c>
      <c r="B20" s="34" t="s">
        <v>275</v>
      </c>
      <c r="C20" s="129"/>
      <c r="D20" s="18"/>
      <c r="E20" s="290"/>
      <c r="F20" s="290"/>
      <c r="G20" s="290"/>
      <c r="H20" s="290"/>
      <c r="I20" s="290"/>
      <c r="J20" s="290"/>
      <c r="K20" s="290"/>
      <c r="L20" s="290"/>
      <c r="M20" s="126"/>
      <c r="N20" s="126"/>
      <c r="O20" s="126"/>
    </row>
    <row r="21" spans="1:27" x14ac:dyDescent="0.3">
      <c r="A21" s="115"/>
      <c r="B21" s="34"/>
      <c r="C21" s="129" t="s">
        <v>109</v>
      </c>
      <c r="D21" s="18"/>
      <c r="E21" s="290"/>
      <c r="F21" s="290"/>
      <c r="G21" s="290"/>
      <c r="H21" s="290"/>
      <c r="I21" s="290"/>
      <c r="J21" s="290"/>
      <c r="K21" s="290"/>
      <c r="L21" s="290"/>
      <c r="M21" s="126"/>
      <c r="N21" s="126"/>
      <c r="O21" s="126"/>
    </row>
    <row r="22" spans="1:27" ht="14" customHeight="1" x14ac:dyDescent="0.4">
      <c r="A22" s="115"/>
      <c r="B22" s="26"/>
      <c r="C22" s="130" t="s">
        <v>8</v>
      </c>
      <c r="D22" s="127"/>
      <c r="H22" s="126"/>
      <c r="K22" s="110"/>
      <c r="L22" s="126"/>
      <c r="M22" s="126"/>
      <c r="N22" s="126"/>
      <c r="O22" s="126"/>
    </row>
    <row r="23" spans="1:27" ht="20" x14ac:dyDescent="0.4">
      <c r="A23" s="115">
        <v>3</v>
      </c>
      <c r="B23" s="127" t="s">
        <v>24</v>
      </c>
      <c r="C23" s="98"/>
      <c r="E23" s="126"/>
      <c r="F23" s="344"/>
      <c r="G23" s="344"/>
      <c r="H23" s="126"/>
      <c r="K23" s="110"/>
      <c r="L23" s="126"/>
      <c r="M23" s="126"/>
      <c r="N23" s="126"/>
      <c r="O23" s="126"/>
    </row>
    <row r="24" spans="1:27" s="46" customFormat="1" x14ac:dyDescent="0.3">
      <c r="A24" s="132"/>
      <c r="B24" s="35"/>
      <c r="C24" s="133"/>
      <c r="D24" s="133"/>
      <c r="E24" s="35"/>
      <c r="F24" s="35"/>
      <c r="G24" s="35"/>
      <c r="H24" s="134"/>
      <c r="I24" s="134"/>
      <c r="J24" s="134"/>
      <c r="K24" s="134"/>
      <c r="L24" s="134"/>
      <c r="M24" s="134"/>
      <c r="N24" s="134"/>
      <c r="O24" s="134"/>
      <c r="P24" s="134"/>
    </row>
    <row r="25" spans="1:27" s="46" customFormat="1" ht="28" x14ac:dyDescent="0.3">
      <c r="A25" s="135" t="s">
        <v>273</v>
      </c>
      <c r="B25" s="136" t="str">
        <f>IF(+'PPP Forgiveness Calculator'!C11="","",+'PPP Forgiveness Calculator'!C11)</f>
        <v/>
      </c>
      <c r="C25" s="640" t="s">
        <v>274</v>
      </c>
      <c r="D25" s="640"/>
      <c r="E25" s="640"/>
      <c r="F25" s="640"/>
      <c r="G25" s="640"/>
      <c r="H25" s="640"/>
      <c r="I25" s="640"/>
      <c r="J25" s="34"/>
      <c r="K25" s="346"/>
      <c r="L25" s="34"/>
      <c r="M25" s="34"/>
      <c r="N25" s="34"/>
      <c r="O25" s="134"/>
      <c r="P25" s="134"/>
    </row>
    <row r="26" spans="1:27" s="46" customFormat="1" x14ac:dyDescent="0.3">
      <c r="A26" s="135"/>
      <c r="B26" s="262"/>
      <c r="C26" s="260"/>
      <c r="D26" s="260"/>
      <c r="E26" s="260"/>
      <c r="F26" s="343"/>
      <c r="G26" s="343"/>
      <c r="H26" s="260"/>
      <c r="I26" s="260"/>
      <c r="J26" s="34"/>
      <c r="K26" s="345"/>
      <c r="L26" s="34"/>
      <c r="M26" s="34"/>
      <c r="N26" s="34"/>
      <c r="O26" s="134"/>
      <c r="P26" s="134"/>
    </row>
    <row r="27" spans="1:27" s="46" customFormat="1" ht="28" x14ac:dyDescent="0.3">
      <c r="A27" s="135" t="s">
        <v>163</v>
      </c>
      <c r="B27" s="292">
        <f>+'PPP Forgiveness Calculator'!C13</f>
        <v>0</v>
      </c>
      <c r="C27" s="293" t="s">
        <v>180</v>
      </c>
      <c r="D27" s="293"/>
      <c r="E27" s="293"/>
      <c r="F27" s="293"/>
      <c r="G27" s="293"/>
      <c r="H27" s="293"/>
      <c r="I27" s="293"/>
      <c r="J27" s="34"/>
      <c r="K27" s="345"/>
      <c r="L27" s="34"/>
      <c r="M27" s="34"/>
      <c r="N27" s="34"/>
      <c r="O27" s="325"/>
      <c r="P27" s="134"/>
    </row>
    <row r="28" spans="1:27" s="46" customFormat="1" x14ac:dyDescent="0.3">
      <c r="A28" s="132"/>
      <c r="B28" s="35"/>
      <c r="C28" s="133"/>
      <c r="D28" s="133"/>
      <c r="E28" s="35"/>
      <c r="F28" s="35"/>
      <c r="G28" s="35"/>
      <c r="H28" s="134"/>
      <c r="I28" s="134"/>
      <c r="J28" s="134"/>
      <c r="K28" s="137"/>
      <c r="L28" s="134"/>
      <c r="M28" s="134"/>
      <c r="N28" s="134"/>
      <c r="O28" s="138"/>
      <c r="P28" s="134"/>
    </row>
    <row r="29" spans="1:27" s="46" customFormat="1" x14ac:dyDescent="0.3">
      <c r="A29" s="139" t="s">
        <v>20</v>
      </c>
      <c r="B29" s="35"/>
      <c r="C29" s="133"/>
      <c r="D29" s="133"/>
      <c r="E29" s="35"/>
      <c r="F29" s="35"/>
      <c r="G29" s="35"/>
      <c r="H29" s="134"/>
      <c r="I29" s="137"/>
      <c r="J29" s="137"/>
      <c r="K29" s="347"/>
      <c r="L29" s="325"/>
      <c r="M29" s="325"/>
      <c r="N29" s="134"/>
      <c r="O29" s="134"/>
      <c r="P29" s="322"/>
    </row>
    <row r="30" spans="1:27" s="46" customFormat="1" ht="14.5" x14ac:dyDescent="0.35">
      <c r="A30" s="140" t="s">
        <v>18</v>
      </c>
      <c r="B30" s="132">
        <v>43831</v>
      </c>
      <c r="C30" s="141" t="s">
        <v>19</v>
      </c>
      <c r="D30" s="132">
        <v>43921</v>
      </c>
      <c r="G30" s="346"/>
      <c r="H30" s="345"/>
      <c r="I30" s="345"/>
      <c r="J30" s="134"/>
      <c r="K30" s="345"/>
      <c r="M30" s="345"/>
      <c r="N30" s="134"/>
      <c r="O30" s="134"/>
      <c r="P30" s="134"/>
    </row>
    <row r="31" spans="1:27" s="46" customFormat="1" ht="14.5" x14ac:dyDescent="0.35">
      <c r="A31" s="140" t="s">
        <v>6</v>
      </c>
      <c r="B31" s="132" t="str">
        <f>+'PPP Forgiveness Calculator'!A16</f>
        <v>Please enter data in cell C11</v>
      </c>
      <c r="C31" s="141" t="s">
        <v>19</v>
      </c>
      <c r="D31" s="277" t="str">
        <f>+'PPP Forgiveness Calculator'!C16</f>
        <v>Please enter data in cell C13</v>
      </c>
      <c r="H31" s="134"/>
      <c r="I31" s="137"/>
      <c r="J31" s="134"/>
      <c r="K31" s="345"/>
      <c r="L31" s="134"/>
      <c r="M31" s="134"/>
      <c r="N31" s="134"/>
      <c r="O31" s="134"/>
      <c r="P31" s="134"/>
      <c r="R31" s="142"/>
    </row>
    <row r="32" spans="1:27" s="46" customFormat="1" x14ac:dyDescent="0.3">
      <c r="B32" s="143"/>
      <c r="C32" s="133"/>
      <c r="D32" s="133"/>
      <c r="E32" s="278"/>
      <c r="F32" s="278"/>
      <c r="G32" s="278"/>
      <c r="H32" s="134"/>
      <c r="I32" s="134"/>
      <c r="J32" s="134"/>
      <c r="K32" s="345"/>
      <c r="L32" s="134"/>
      <c r="M32" s="134"/>
      <c r="N32" s="134"/>
      <c r="O32" s="134"/>
      <c r="P32" s="134"/>
      <c r="R32" s="144"/>
      <c r="AA32" s="144"/>
    </row>
    <row r="33" spans="1:24" s="46" customFormat="1" ht="66" customHeight="1" thickBot="1" x14ac:dyDescent="0.35">
      <c r="A33" s="643" t="s">
        <v>79</v>
      </c>
      <c r="B33" s="643"/>
      <c r="C33" s="643"/>
      <c r="D33" s="634" t="s">
        <v>296</v>
      </c>
      <c r="E33" s="635"/>
      <c r="F33" s="635"/>
      <c r="G33" s="635"/>
      <c r="H33" s="635"/>
      <c r="I33" s="635"/>
      <c r="J33" s="635"/>
      <c r="K33" s="635"/>
      <c r="L33" s="635"/>
      <c r="M33" s="635"/>
      <c r="N33" s="635"/>
      <c r="O33" s="635"/>
      <c r="P33" s="635"/>
      <c r="Q33" s="635"/>
      <c r="R33" s="635"/>
      <c r="T33" s="134"/>
      <c r="U33" s="134"/>
    </row>
    <row r="34" spans="1:24" ht="53.65" customHeight="1" thickBot="1" x14ac:dyDescent="0.35">
      <c r="A34" s="630" t="s">
        <v>98</v>
      </c>
      <c r="B34" s="630"/>
      <c r="C34" s="631"/>
      <c r="D34" s="355" t="s">
        <v>15</v>
      </c>
      <c r="E34" s="632" t="s">
        <v>6</v>
      </c>
      <c r="F34" s="633"/>
      <c r="G34" s="637"/>
      <c r="H34" s="632" t="s">
        <v>167</v>
      </c>
      <c r="I34" s="633"/>
      <c r="J34" s="633"/>
      <c r="K34" s="636" t="s">
        <v>183</v>
      </c>
      <c r="L34" s="633"/>
      <c r="M34" s="633"/>
      <c r="N34" s="633"/>
      <c r="O34" s="633"/>
      <c r="P34" s="633"/>
      <c r="Q34" s="637"/>
      <c r="R34" s="682" t="s">
        <v>113</v>
      </c>
      <c r="S34" s="683"/>
      <c r="T34" s="684"/>
      <c r="U34" s="145"/>
    </row>
    <row r="35" spans="1:24" s="18" customFormat="1" ht="159.75" customHeight="1" x14ac:dyDescent="0.3">
      <c r="A35" s="504" t="s">
        <v>16</v>
      </c>
      <c r="B35" s="357" t="s">
        <v>136</v>
      </c>
      <c r="C35" s="263" t="s">
        <v>209</v>
      </c>
      <c r="D35" s="321" t="s">
        <v>222</v>
      </c>
      <c r="E35" s="297" t="s">
        <v>76</v>
      </c>
      <c r="F35" s="148" t="s">
        <v>280</v>
      </c>
      <c r="G35" s="148" t="s">
        <v>223</v>
      </c>
      <c r="H35" s="297" t="s">
        <v>206</v>
      </c>
      <c r="I35" s="148" t="s">
        <v>297</v>
      </c>
      <c r="J35" s="148" t="s">
        <v>205</v>
      </c>
      <c r="K35" s="149" t="s">
        <v>110</v>
      </c>
      <c r="L35" s="150" t="s">
        <v>80</v>
      </c>
      <c r="M35" s="150" t="s">
        <v>210</v>
      </c>
      <c r="N35" s="151" t="s">
        <v>211</v>
      </c>
      <c r="O35" s="150" t="s">
        <v>111</v>
      </c>
      <c r="P35" s="150" t="s">
        <v>186</v>
      </c>
      <c r="Q35" s="152" t="s">
        <v>114</v>
      </c>
      <c r="R35" s="148" t="s">
        <v>112</v>
      </c>
      <c r="S35" s="149" t="s">
        <v>277</v>
      </c>
      <c r="T35" s="152" t="s">
        <v>278</v>
      </c>
      <c r="U35" s="153"/>
      <c r="V35" s="154"/>
    </row>
    <row r="36" spans="1:24" x14ac:dyDescent="0.3">
      <c r="A36" s="155"/>
      <c r="B36" s="155"/>
      <c r="C36" s="155"/>
      <c r="D36" s="157"/>
      <c r="E36" s="158"/>
      <c r="F36" s="42"/>
      <c r="G36" s="159"/>
      <c r="H36" s="298"/>
      <c r="I36" s="42"/>
      <c r="J36" s="42"/>
      <c r="K36" s="160"/>
      <c r="L36" s="161"/>
      <c r="M36" s="161"/>
      <c r="N36" s="42"/>
      <c r="O36" s="42"/>
      <c r="P36" s="42"/>
      <c r="Q36" s="162"/>
      <c r="R36" s="156"/>
      <c r="S36" s="167"/>
      <c r="T36" s="162"/>
      <c r="X36" s="324"/>
    </row>
    <row r="37" spans="1:24" ht="28" x14ac:dyDescent="0.3">
      <c r="A37" s="232"/>
      <c r="B37" s="232"/>
      <c r="C37" s="233"/>
      <c r="D37" s="320"/>
      <c r="E37" s="371"/>
      <c r="F37" s="346">
        <f>IF(E37&gt;((46154/24)*$B$27),((46154/24)*$B$27),E37)</f>
        <v>0</v>
      </c>
      <c r="G37" s="320"/>
      <c r="H37" s="299">
        <f t="shared" ref="H37:H56" si="0">G37-D37</f>
        <v>0</v>
      </c>
      <c r="I37" s="164" t="str">
        <f t="shared" ref="I37:I56" si="1">IFERROR(G37/D37,"")</f>
        <v/>
      </c>
      <c r="J37" s="165">
        <f>IF(I37&lt;0.75,-(I37-0.75),0)</f>
        <v>0</v>
      </c>
      <c r="K37" s="234"/>
      <c r="L37" s="235"/>
      <c r="M37" s="49">
        <f>(IF(AND(K37=0,L37=0),0,IF(L37&gt;=K37,"Yes","No")))</f>
        <v>0</v>
      </c>
      <c r="N37" s="235"/>
      <c r="O37" s="49">
        <f>(IF(AND(K37=0,N37=0),0,IF(N37&gt;=K37,"Yes","No")))</f>
        <v>0</v>
      </c>
      <c r="P37" s="87">
        <f t="shared" ref="P37:P56" si="2">IF((OR(M37="Yes",O37="Yes")),"",D37*0.75)</f>
        <v>0</v>
      </c>
      <c r="Q37" s="166">
        <f t="shared" ref="Q37:Q55" si="3">IFERROR(P37-G37,0)</f>
        <v>0</v>
      </c>
      <c r="R37" s="323"/>
      <c r="S37" s="264" t="str">
        <f>(IF(AND((C37="H"),(I37&lt;0.75)),(R37*Q37)*($B$27),(IF(C37=0,"PLEASE ENTER S OR H IN COLUMN C",0))))</f>
        <v>PLEASE ENTER S OR H IN COLUMN C</v>
      </c>
      <c r="T37" s="168" t="str">
        <f>(IF(AND((C37="S"),(I37&lt;0.75)),(Q37*$B$27/52),(IF(C37=0,"PLEASE ENTER S OR H IN COLUMN C",0))))</f>
        <v>PLEASE ENTER S OR H IN COLUMN C</v>
      </c>
      <c r="U37" s="265"/>
      <c r="V37" s="169"/>
    </row>
    <row r="38" spans="1:24" ht="28" x14ac:dyDescent="0.3">
      <c r="A38" s="232"/>
      <c r="B38" s="232"/>
      <c r="C38" s="233"/>
      <c r="D38" s="320"/>
      <c r="E38" s="371"/>
      <c r="F38" s="346">
        <f t="shared" ref="F38:F55" si="4">IF(E38&gt;((46154/24)*$B$27),((46154/24)*$B$27),E38)</f>
        <v>0</v>
      </c>
      <c r="G38" s="320"/>
      <c r="H38" s="299">
        <f t="shared" si="0"/>
        <v>0</v>
      </c>
      <c r="I38" s="164" t="str">
        <f t="shared" si="1"/>
        <v/>
      </c>
      <c r="J38" s="165">
        <f t="shared" ref="J38:J54" si="5">IF(I38&lt;0.75,-(I38-0.75),0)</f>
        <v>0</v>
      </c>
      <c r="K38" s="309"/>
      <c r="L38" s="310"/>
      <c r="M38" s="49">
        <f t="shared" ref="M38:M42" si="6">(IF(AND(K38=0,L38=0),0,IF(L38&gt;=K38,"Yes","No")))</f>
        <v>0</v>
      </c>
      <c r="N38" s="235"/>
      <c r="O38" s="49">
        <f t="shared" ref="O38:O42" si="7">(IF(AND(K38=0,N38=0),0,IF(N38&gt;=K38,"Yes","No")))</f>
        <v>0</v>
      </c>
      <c r="P38" s="87">
        <f t="shared" si="2"/>
        <v>0</v>
      </c>
      <c r="Q38" s="166">
        <f t="shared" si="3"/>
        <v>0</v>
      </c>
      <c r="R38" s="323"/>
      <c r="S38" s="264" t="str">
        <f t="shared" ref="S38:S56" si="8">(IF(AND((C38="H"),(I38&lt;0.75)),(R38*Q38)*($B$27),(IF(C38=0,"PLEASE ENTER S OR H IN COLUMN C",0))))</f>
        <v>PLEASE ENTER S OR H IN COLUMN C</v>
      </c>
      <c r="T38" s="168" t="str">
        <f t="shared" ref="T38:T56" si="9">(IF(AND((C38="S"),(I38&lt;0.75)),(Q38*$B$27/52),(IF(C38=0,"PLEASE ENTER S OR H IN COLUMN C",0))))</f>
        <v>PLEASE ENTER S OR H IN COLUMN C</v>
      </c>
      <c r="U38" s="506"/>
      <c r="V38" s="322"/>
    </row>
    <row r="39" spans="1:24" ht="28" x14ac:dyDescent="0.3">
      <c r="A39" s="232"/>
      <c r="B39" s="232"/>
      <c r="C39" s="233"/>
      <c r="D39" s="320"/>
      <c r="E39" s="371"/>
      <c r="F39" s="346">
        <f t="shared" si="4"/>
        <v>0</v>
      </c>
      <c r="G39" s="320"/>
      <c r="H39" s="299">
        <f t="shared" si="0"/>
        <v>0</v>
      </c>
      <c r="I39" s="164" t="str">
        <f t="shared" si="1"/>
        <v/>
      </c>
      <c r="J39" s="165">
        <f t="shared" si="5"/>
        <v>0</v>
      </c>
      <c r="K39" s="234"/>
      <c r="L39" s="235"/>
      <c r="M39" s="49">
        <f t="shared" si="6"/>
        <v>0</v>
      </c>
      <c r="N39" s="235"/>
      <c r="O39" s="49">
        <f t="shared" si="7"/>
        <v>0</v>
      </c>
      <c r="P39" s="87">
        <f t="shared" si="2"/>
        <v>0</v>
      </c>
      <c r="Q39" s="166">
        <f t="shared" si="3"/>
        <v>0</v>
      </c>
      <c r="R39" s="323"/>
      <c r="S39" s="264" t="str">
        <f t="shared" si="8"/>
        <v>PLEASE ENTER S OR H IN COLUMN C</v>
      </c>
      <c r="T39" s="168" t="str">
        <f t="shared" si="9"/>
        <v>PLEASE ENTER S OR H IN COLUMN C</v>
      </c>
    </row>
    <row r="40" spans="1:24" ht="28" x14ac:dyDescent="0.3">
      <c r="A40" s="232"/>
      <c r="B40" s="232"/>
      <c r="C40" s="233"/>
      <c r="D40" s="320"/>
      <c r="E40" s="371"/>
      <c r="F40" s="346">
        <f t="shared" si="4"/>
        <v>0</v>
      </c>
      <c r="G40" s="320"/>
      <c r="H40" s="299">
        <f t="shared" si="0"/>
        <v>0</v>
      </c>
      <c r="I40" s="164" t="str">
        <f t="shared" si="1"/>
        <v/>
      </c>
      <c r="J40" s="165">
        <f t="shared" si="5"/>
        <v>0</v>
      </c>
      <c r="K40" s="234"/>
      <c r="L40" s="235"/>
      <c r="M40" s="49">
        <f t="shared" si="6"/>
        <v>0</v>
      </c>
      <c r="N40" s="235"/>
      <c r="O40" s="49">
        <f t="shared" si="7"/>
        <v>0</v>
      </c>
      <c r="P40" s="87">
        <f t="shared" si="2"/>
        <v>0</v>
      </c>
      <c r="Q40" s="166">
        <f t="shared" si="3"/>
        <v>0</v>
      </c>
      <c r="R40" s="323"/>
      <c r="S40" s="264" t="str">
        <f t="shared" si="8"/>
        <v>PLEASE ENTER S OR H IN COLUMN C</v>
      </c>
      <c r="T40" s="168" t="str">
        <f t="shared" si="9"/>
        <v>PLEASE ENTER S OR H IN COLUMN C</v>
      </c>
    </row>
    <row r="41" spans="1:24" ht="28" x14ac:dyDescent="0.3">
      <c r="A41" s="232"/>
      <c r="B41" s="232"/>
      <c r="C41" s="233"/>
      <c r="D41" s="320"/>
      <c r="E41" s="371"/>
      <c r="F41" s="346">
        <f t="shared" si="4"/>
        <v>0</v>
      </c>
      <c r="G41" s="320"/>
      <c r="H41" s="299">
        <f t="shared" si="0"/>
        <v>0</v>
      </c>
      <c r="I41" s="164" t="str">
        <f t="shared" si="1"/>
        <v/>
      </c>
      <c r="J41" s="165">
        <f t="shared" si="5"/>
        <v>0</v>
      </c>
      <c r="K41" s="234"/>
      <c r="L41" s="235"/>
      <c r="M41" s="49">
        <f t="shared" si="6"/>
        <v>0</v>
      </c>
      <c r="N41" s="235"/>
      <c r="O41" s="49">
        <f t="shared" si="7"/>
        <v>0</v>
      </c>
      <c r="P41" s="87">
        <f t="shared" si="2"/>
        <v>0</v>
      </c>
      <c r="Q41" s="166">
        <f t="shared" si="3"/>
        <v>0</v>
      </c>
      <c r="R41" s="323"/>
      <c r="S41" s="264" t="str">
        <f t="shared" si="8"/>
        <v>PLEASE ENTER S OR H IN COLUMN C</v>
      </c>
      <c r="T41" s="168" t="str">
        <f t="shared" si="9"/>
        <v>PLEASE ENTER S OR H IN COLUMN C</v>
      </c>
    </row>
    <row r="42" spans="1:24" ht="28" x14ac:dyDescent="0.3">
      <c r="A42" s="232"/>
      <c r="B42" s="232"/>
      <c r="C42" s="233"/>
      <c r="D42" s="320"/>
      <c r="E42" s="371"/>
      <c r="F42" s="346">
        <f t="shared" si="4"/>
        <v>0</v>
      </c>
      <c r="G42" s="320"/>
      <c r="H42" s="299">
        <f t="shared" si="0"/>
        <v>0</v>
      </c>
      <c r="I42" s="164" t="str">
        <f t="shared" si="1"/>
        <v/>
      </c>
      <c r="J42" s="165">
        <f t="shared" si="5"/>
        <v>0</v>
      </c>
      <c r="K42" s="234"/>
      <c r="L42" s="235"/>
      <c r="M42" s="49">
        <f t="shared" si="6"/>
        <v>0</v>
      </c>
      <c r="N42" s="235"/>
      <c r="O42" s="49">
        <f t="shared" si="7"/>
        <v>0</v>
      </c>
      <c r="P42" s="87">
        <f t="shared" si="2"/>
        <v>0</v>
      </c>
      <c r="Q42" s="166">
        <f t="shared" si="3"/>
        <v>0</v>
      </c>
      <c r="R42" s="323"/>
      <c r="S42" s="264" t="str">
        <f t="shared" si="8"/>
        <v>PLEASE ENTER S OR H IN COLUMN C</v>
      </c>
      <c r="T42" s="168" t="str">
        <f t="shared" si="9"/>
        <v>PLEASE ENTER S OR H IN COLUMN C</v>
      </c>
    </row>
    <row r="43" spans="1:24" ht="28" x14ac:dyDescent="0.3">
      <c r="A43" s="232"/>
      <c r="B43" s="232"/>
      <c r="C43" s="233"/>
      <c r="D43" s="320"/>
      <c r="E43" s="371"/>
      <c r="F43" s="346">
        <f t="shared" si="4"/>
        <v>0</v>
      </c>
      <c r="G43" s="320"/>
      <c r="H43" s="299">
        <f t="shared" si="0"/>
        <v>0</v>
      </c>
      <c r="I43" s="164" t="str">
        <f t="shared" si="1"/>
        <v/>
      </c>
      <c r="J43" s="165">
        <f t="shared" si="5"/>
        <v>0</v>
      </c>
      <c r="K43" s="234"/>
      <c r="L43" s="235"/>
      <c r="M43" s="49">
        <f t="shared" ref="M43:M55" si="10">(IF(AND(K43=0,L43=0),0,IF(L43&gt;=K43,"Yes","No")))</f>
        <v>0</v>
      </c>
      <c r="N43" s="235"/>
      <c r="O43" s="49">
        <f t="shared" ref="O43:O55" si="11">(IF(AND(K43=0,N43=0),0,IF(N43&gt;=K43,"Yes","No")))</f>
        <v>0</v>
      </c>
      <c r="P43" s="87">
        <f t="shared" si="2"/>
        <v>0</v>
      </c>
      <c r="Q43" s="166">
        <f t="shared" si="3"/>
        <v>0</v>
      </c>
      <c r="R43" s="323"/>
      <c r="S43" s="264" t="str">
        <f t="shared" si="8"/>
        <v>PLEASE ENTER S OR H IN COLUMN C</v>
      </c>
      <c r="T43" s="168" t="str">
        <f t="shared" si="9"/>
        <v>PLEASE ENTER S OR H IN COLUMN C</v>
      </c>
    </row>
    <row r="44" spans="1:24" ht="28" x14ac:dyDescent="0.3">
      <c r="A44" s="232"/>
      <c r="B44" s="232"/>
      <c r="C44" s="233"/>
      <c r="D44" s="320"/>
      <c r="E44" s="371"/>
      <c r="F44" s="346">
        <f t="shared" si="4"/>
        <v>0</v>
      </c>
      <c r="G44" s="320"/>
      <c r="H44" s="299">
        <f t="shared" si="0"/>
        <v>0</v>
      </c>
      <c r="I44" s="164" t="str">
        <f t="shared" si="1"/>
        <v/>
      </c>
      <c r="J44" s="165">
        <f t="shared" si="5"/>
        <v>0</v>
      </c>
      <c r="K44" s="234"/>
      <c r="L44" s="235"/>
      <c r="M44" s="49">
        <f t="shared" si="10"/>
        <v>0</v>
      </c>
      <c r="N44" s="235"/>
      <c r="O44" s="49">
        <f t="shared" si="11"/>
        <v>0</v>
      </c>
      <c r="P44" s="87">
        <f t="shared" si="2"/>
        <v>0</v>
      </c>
      <c r="Q44" s="166">
        <f t="shared" si="3"/>
        <v>0</v>
      </c>
      <c r="R44" s="323"/>
      <c r="S44" s="264" t="str">
        <f t="shared" si="8"/>
        <v>PLEASE ENTER S OR H IN COLUMN C</v>
      </c>
      <c r="T44" s="168" t="str">
        <f t="shared" si="9"/>
        <v>PLEASE ENTER S OR H IN COLUMN C</v>
      </c>
    </row>
    <row r="45" spans="1:24" ht="28" x14ac:dyDescent="0.3">
      <c r="A45" s="232"/>
      <c r="B45" s="232"/>
      <c r="C45" s="233"/>
      <c r="D45" s="320"/>
      <c r="E45" s="371"/>
      <c r="F45" s="346">
        <f t="shared" si="4"/>
        <v>0</v>
      </c>
      <c r="G45" s="320"/>
      <c r="H45" s="299">
        <f t="shared" si="0"/>
        <v>0</v>
      </c>
      <c r="I45" s="164" t="str">
        <f t="shared" si="1"/>
        <v/>
      </c>
      <c r="J45" s="165">
        <f t="shared" si="5"/>
        <v>0</v>
      </c>
      <c r="K45" s="234"/>
      <c r="L45" s="235"/>
      <c r="M45" s="49">
        <f t="shared" si="10"/>
        <v>0</v>
      </c>
      <c r="N45" s="235"/>
      <c r="O45" s="49">
        <f t="shared" si="11"/>
        <v>0</v>
      </c>
      <c r="P45" s="87">
        <f t="shared" si="2"/>
        <v>0</v>
      </c>
      <c r="Q45" s="166">
        <f t="shared" si="3"/>
        <v>0</v>
      </c>
      <c r="R45" s="323"/>
      <c r="S45" s="264" t="str">
        <f t="shared" si="8"/>
        <v>PLEASE ENTER S OR H IN COLUMN C</v>
      </c>
      <c r="T45" s="168" t="str">
        <f t="shared" si="9"/>
        <v>PLEASE ENTER S OR H IN COLUMN C</v>
      </c>
    </row>
    <row r="46" spans="1:24" ht="28" x14ac:dyDescent="0.3">
      <c r="A46" s="232"/>
      <c r="B46" s="232"/>
      <c r="C46" s="233"/>
      <c r="D46" s="320"/>
      <c r="E46" s="371"/>
      <c r="F46" s="346">
        <f t="shared" si="4"/>
        <v>0</v>
      </c>
      <c r="G46" s="320"/>
      <c r="H46" s="299">
        <f t="shared" si="0"/>
        <v>0</v>
      </c>
      <c r="I46" s="164" t="str">
        <f t="shared" si="1"/>
        <v/>
      </c>
      <c r="J46" s="165">
        <f t="shared" si="5"/>
        <v>0</v>
      </c>
      <c r="K46" s="234"/>
      <c r="L46" s="235"/>
      <c r="M46" s="49">
        <f t="shared" si="10"/>
        <v>0</v>
      </c>
      <c r="N46" s="235"/>
      <c r="O46" s="49">
        <f t="shared" si="11"/>
        <v>0</v>
      </c>
      <c r="P46" s="87">
        <f t="shared" si="2"/>
        <v>0</v>
      </c>
      <c r="Q46" s="166">
        <f t="shared" si="3"/>
        <v>0</v>
      </c>
      <c r="R46" s="323"/>
      <c r="S46" s="264" t="str">
        <f t="shared" si="8"/>
        <v>PLEASE ENTER S OR H IN COLUMN C</v>
      </c>
      <c r="T46" s="168" t="str">
        <f t="shared" si="9"/>
        <v>PLEASE ENTER S OR H IN COLUMN C</v>
      </c>
    </row>
    <row r="47" spans="1:24" ht="28" x14ac:dyDescent="0.3">
      <c r="A47" s="232"/>
      <c r="B47" s="232"/>
      <c r="C47" s="233"/>
      <c r="D47" s="320"/>
      <c r="E47" s="371"/>
      <c r="F47" s="346">
        <f t="shared" si="4"/>
        <v>0</v>
      </c>
      <c r="G47" s="320"/>
      <c r="H47" s="299">
        <f t="shared" si="0"/>
        <v>0</v>
      </c>
      <c r="I47" s="164" t="str">
        <f t="shared" si="1"/>
        <v/>
      </c>
      <c r="J47" s="170">
        <f t="shared" si="5"/>
        <v>0</v>
      </c>
      <c r="K47" s="234"/>
      <c r="L47" s="235"/>
      <c r="M47" s="49">
        <f t="shared" si="10"/>
        <v>0</v>
      </c>
      <c r="N47" s="235"/>
      <c r="O47" s="49">
        <f t="shared" si="11"/>
        <v>0</v>
      </c>
      <c r="P47" s="87">
        <f t="shared" si="2"/>
        <v>0</v>
      </c>
      <c r="Q47" s="166">
        <f t="shared" si="3"/>
        <v>0</v>
      </c>
      <c r="R47" s="323"/>
      <c r="S47" s="264" t="str">
        <f t="shared" si="8"/>
        <v>PLEASE ENTER S OR H IN COLUMN C</v>
      </c>
      <c r="T47" s="168" t="str">
        <f t="shared" si="9"/>
        <v>PLEASE ENTER S OR H IN COLUMN C</v>
      </c>
    </row>
    <row r="48" spans="1:24" ht="28" x14ac:dyDescent="0.3">
      <c r="A48" s="232"/>
      <c r="B48" s="232"/>
      <c r="C48" s="233"/>
      <c r="D48" s="320"/>
      <c r="E48" s="371"/>
      <c r="F48" s="346">
        <f t="shared" si="4"/>
        <v>0</v>
      </c>
      <c r="G48" s="320"/>
      <c r="H48" s="299">
        <f t="shared" si="0"/>
        <v>0</v>
      </c>
      <c r="I48" s="164" t="str">
        <f t="shared" si="1"/>
        <v/>
      </c>
      <c r="J48" s="170">
        <f t="shared" si="5"/>
        <v>0</v>
      </c>
      <c r="K48" s="234"/>
      <c r="L48" s="235"/>
      <c r="M48" s="49">
        <f t="shared" si="10"/>
        <v>0</v>
      </c>
      <c r="N48" s="235"/>
      <c r="O48" s="49">
        <f t="shared" si="11"/>
        <v>0</v>
      </c>
      <c r="P48" s="87">
        <f t="shared" si="2"/>
        <v>0</v>
      </c>
      <c r="Q48" s="166">
        <f t="shared" si="3"/>
        <v>0</v>
      </c>
      <c r="R48" s="323"/>
      <c r="S48" s="264" t="str">
        <f t="shared" si="8"/>
        <v>PLEASE ENTER S OR H IN COLUMN C</v>
      </c>
      <c r="T48" s="168" t="str">
        <f t="shared" si="9"/>
        <v>PLEASE ENTER S OR H IN COLUMN C</v>
      </c>
    </row>
    <row r="49" spans="1:28" ht="28" x14ac:dyDescent="0.3">
      <c r="A49" s="232"/>
      <c r="B49" s="232"/>
      <c r="C49" s="233"/>
      <c r="D49" s="320"/>
      <c r="E49" s="371"/>
      <c r="F49" s="346">
        <f t="shared" si="4"/>
        <v>0</v>
      </c>
      <c r="G49" s="320"/>
      <c r="H49" s="299">
        <f t="shared" si="0"/>
        <v>0</v>
      </c>
      <c r="I49" s="164" t="str">
        <f t="shared" si="1"/>
        <v/>
      </c>
      <c r="J49" s="170">
        <f t="shared" si="5"/>
        <v>0</v>
      </c>
      <c r="K49" s="234"/>
      <c r="L49" s="235"/>
      <c r="M49" s="49">
        <f t="shared" si="10"/>
        <v>0</v>
      </c>
      <c r="N49" s="235"/>
      <c r="O49" s="49">
        <f t="shared" si="11"/>
        <v>0</v>
      </c>
      <c r="P49" s="87">
        <f t="shared" si="2"/>
        <v>0</v>
      </c>
      <c r="Q49" s="166">
        <f t="shared" si="3"/>
        <v>0</v>
      </c>
      <c r="R49" s="323"/>
      <c r="S49" s="264" t="str">
        <f t="shared" si="8"/>
        <v>PLEASE ENTER S OR H IN COLUMN C</v>
      </c>
      <c r="T49" s="168" t="str">
        <f t="shared" si="9"/>
        <v>PLEASE ENTER S OR H IN COLUMN C</v>
      </c>
    </row>
    <row r="50" spans="1:28" ht="28" x14ac:dyDescent="0.3">
      <c r="A50" s="232"/>
      <c r="B50" s="232"/>
      <c r="C50" s="233"/>
      <c r="D50" s="320"/>
      <c r="E50" s="371"/>
      <c r="F50" s="346">
        <f t="shared" si="4"/>
        <v>0</v>
      </c>
      <c r="G50" s="320"/>
      <c r="H50" s="299">
        <f t="shared" si="0"/>
        <v>0</v>
      </c>
      <c r="I50" s="164" t="str">
        <f t="shared" si="1"/>
        <v/>
      </c>
      <c r="J50" s="170">
        <f t="shared" si="5"/>
        <v>0</v>
      </c>
      <c r="K50" s="234"/>
      <c r="L50" s="235"/>
      <c r="M50" s="49">
        <f t="shared" si="10"/>
        <v>0</v>
      </c>
      <c r="N50" s="235"/>
      <c r="O50" s="49">
        <f t="shared" si="11"/>
        <v>0</v>
      </c>
      <c r="P50" s="87">
        <f t="shared" si="2"/>
        <v>0</v>
      </c>
      <c r="Q50" s="166">
        <f t="shared" si="3"/>
        <v>0</v>
      </c>
      <c r="R50" s="323"/>
      <c r="S50" s="264" t="str">
        <f t="shared" si="8"/>
        <v>PLEASE ENTER S OR H IN COLUMN C</v>
      </c>
      <c r="T50" s="168" t="str">
        <f t="shared" si="9"/>
        <v>PLEASE ENTER S OR H IN COLUMN C</v>
      </c>
    </row>
    <row r="51" spans="1:28" ht="28" x14ac:dyDescent="0.3">
      <c r="A51" s="232"/>
      <c r="B51" s="232"/>
      <c r="C51" s="233"/>
      <c r="D51" s="320"/>
      <c r="E51" s="371"/>
      <c r="F51" s="346">
        <f t="shared" si="4"/>
        <v>0</v>
      </c>
      <c r="G51" s="320"/>
      <c r="H51" s="299">
        <f t="shared" si="0"/>
        <v>0</v>
      </c>
      <c r="I51" s="164" t="str">
        <f t="shared" si="1"/>
        <v/>
      </c>
      <c r="J51" s="170">
        <f t="shared" si="5"/>
        <v>0</v>
      </c>
      <c r="K51" s="234"/>
      <c r="L51" s="235"/>
      <c r="M51" s="49">
        <f t="shared" si="10"/>
        <v>0</v>
      </c>
      <c r="N51" s="235"/>
      <c r="O51" s="49">
        <f t="shared" si="11"/>
        <v>0</v>
      </c>
      <c r="P51" s="87">
        <f t="shared" si="2"/>
        <v>0</v>
      </c>
      <c r="Q51" s="166">
        <f t="shared" si="3"/>
        <v>0</v>
      </c>
      <c r="R51" s="323"/>
      <c r="S51" s="264" t="str">
        <f t="shared" si="8"/>
        <v>PLEASE ENTER S OR H IN COLUMN C</v>
      </c>
      <c r="T51" s="168" t="str">
        <f t="shared" si="9"/>
        <v>PLEASE ENTER S OR H IN COLUMN C</v>
      </c>
    </row>
    <row r="52" spans="1:28" ht="28" x14ac:dyDescent="0.3">
      <c r="A52" s="232"/>
      <c r="B52" s="232"/>
      <c r="C52" s="233"/>
      <c r="D52" s="320"/>
      <c r="E52" s="371"/>
      <c r="F52" s="346">
        <f t="shared" si="4"/>
        <v>0</v>
      </c>
      <c r="G52" s="320"/>
      <c r="H52" s="299">
        <f t="shared" si="0"/>
        <v>0</v>
      </c>
      <c r="I52" s="164" t="str">
        <f t="shared" si="1"/>
        <v/>
      </c>
      <c r="J52" s="170">
        <f t="shared" si="5"/>
        <v>0</v>
      </c>
      <c r="K52" s="234"/>
      <c r="L52" s="235"/>
      <c r="M52" s="49">
        <f t="shared" si="10"/>
        <v>0</v>
      </c>
      <c r="N52" s="235"/>
      <c r="O52" s="49">
        <f t="shared" si="11"/>
        <v>0</v>
      </c>
      <c r="P52" s="87">
        <f t="shared" si="2"/>
        <v>0</v>
      </c>
      <c r="Q52" s="166">
        <f t="shared" si="3"/>
        <v>0</v>
      </c>
      <c r="R52" s="323"/>
      <c r="S52" s="264" t="str">
        <f t="shared" si="8"/>
        <v>PLEASE ENTER S OR H IN COLUMN C</v>
      </c>
      <c r="T52" s="168" t="str">
        <f t="shared" si="9"/>
        <v>PLEASE ENTER S OR H IN COLUMN C</v>
      </c>
    </row>
    <row r="53" spans="1:28" ht="28" x14ac:dyDescent="0.3">
      <c r="A53" s="232"/>
      <c r="B53" s="232"/>
      <c r="C53" s="233"/>
      <c r="D53" s="320"/>
      <c r="E53" s="371"/>
      <c r="F53" s="346">
        <f t="shared" si="4"/>
        <v>0</v>
      </c>
      <c r="G53" s="320"/>
      <c r="H53" s="299">
        <f t="shared" si="0"/>
        <v>0</v>
      </c>
      <c r="I53" s="164" t="str">
        <f t="shared" si="1"/>
        <v/>
      </c>
      <c r="J53" s="170">
        <f t="shared" si="5"/>
        <v>0</v>
      </c>
      <c r="K53" s="234"/>
      <c r="L53" s="235"/>
      <c r="M53" s="49">
        <f t="shared" si="10"/>
        <v>0</v>
      </c>
      <c r="N53" s="235"/>
      <c r="O53" s="49">
        <f t="shared" si="11"/>
        <v>0</v>
      </c>
      <c r="P53" s="87">
        <f t="shared" si="2"/>
        <v>0</v>
      </c>
      <c r="Q53" s="166">
        <f t="shared" si="3"/>
        <v>0</v>
      </c>
      <c r="R53" s="323"/>
      <c r="S53" s="264" t="str">
        <f t="shared" si="8"/>
        <v>PLEASE ENTER S OR H IN COLUMN C</v>
      </c>
      <c r="T53" s="168" t="str">
        <f t="shared" si="9"/>
        <v>PLEASE ENTER S OR H IN COLUMN C</v>
      </c>
    </row>
    <row r="54" spans="1:28" ht="28" x14ac:dyDescent="0.3">
      <c r="A54" s="232"/>
      <c r="B54" s="232"/>
      <c r="C54" s="233"/>
      <c r="D54" s="320"/>
      <c r="E54" s="371"/>
      <c r="F54" s="346">
        <f t="shared" si="4"/>
        <v>0</v>
      </c>
      <c r="G54" s="320"/>
      <c r="H54" s="299">
        <f t="shared" si="0"/>
        <v>0</v>
      </c>
      <c r="I54" s="164" t="str">
        <f t="shared" si="1"/>
        <v/>
      </c>
      <c r="J54" s="170">
        <f t="shared" si="5"/>
        <v>0</v>
      </c>
      <c r="K54" s="234"/>
      <c r="L54" s="235"/>
      <c r="M54" s="49">
        <f t="shared" si="10"/>
        <v>0</v>
      </c>
      <c r="N54" s="235"/>
      <c r="O54" s="49">
        <f t="shared" si="11"/>
        <v>0</v>
      </c>
      <c r="P54" s="87">
        <f t="shared" si="2"/>
        <v>0</v>
      </c>
      <c r="Q54" s="166">
        <f t="shared" si="3"/>
        <v>0</v>
      </c>
      <c r="R54" s="323"/>
      <c r="S54" s="264" t="str">
        <f t="shared" si="8"/>
        <v>PLEASE ENTER S OR H IN COLUMN C</v>
      </c>
      <c r="T54" s="168" t="str">
        <f t="shared" si="9"/>
        <v>PLEASE ENTER S OR H IN COLUMN C</v>
      </c>
    </row>
    <row r="55" spans="1:28" ht="28" x14ac:dyDescent="0.3">
      <c r="A55" s="232"/>
      <c r="B55" s="232"/>
      <c r="C55" s="233"/>
      <c r="D55" s="320"/>
      <c r="E55" s="371"/>
      <c r="F55" s="346">
        <f t="shared" si="4"/>
        <v>0</v>
      </c>
      <c r="G55" s="320"/>
      <c r="H55" s="299">
        <f t="shared" si="0"/>
        <v>0</v>
      </c>
      <c r="I55" s="164" t="str">
        <f t="shared" si="1"/>
        <v/>
      </c>
      <c r="J55" s="170">
        <f t="shared" ref="J55" si="12">IF(I55&lt;0.75,-(I55-0.75),0)</f>
        <v>0</v>
      </c>
      <c r="K55" s="234"/>
      <c r="L55" s="235"/>
      <c r="M55" s="49">
        <f t="shared" si="10"/>
        <v>0</v>
      </c>
      <c r="N55" s="235"/>
      <c r="O55" s="49">
        <f t="shared" si="11"/>
        <v>0</v>
      </c>
      <c r="P55" s="87">
        <f t="shared" si="2"/>
        <v>0</v>
      </c>
      <c r="Q55" s="166">
        <f t="shared" si="3"/>
        <v>0</v>
      </c>
      <c r="R55" s="323"/>
      <c r="S55" s="264" t="str">
        <f t="shared" si="8"/>
        <v>PLEASE ENTER S OR H IN COLUMN C</v>
      </c>
      <c r="T55" s="168" t="str">
        <f t="shared" si="9"/>
        <v>PLEASE ENTER S OR H IN COLUMN C</v>
      </c>
    </row>
    <row r="56" spans="1:28" ht="28" x14ac:dyDescent="0.3">
      <c r="A56" s="232"/>
      <c r="B56" s="232"/>
      <c r="C56" s="233"/>
      <c r="D56" s="320"/>
      <c r="E56" s="371"/>
      <c r="F56" s="346">
        <f>IF(E56&gt;((46154/24)*$B$27),((46154/24)*$B$27),E56)</f>
        <v>0</v>
      </c>
      <c r="G56" s="320"/>
      <c r="H56" s="299">
        <f t="shared" si="0"/>
        <v>0</v>
      </c>
      <c r="I56" s="164" t="str">
        <f t="shared" si="1"/>
        <v/>
      </c>
      <c r="J56" s="170">
        <f>IF(I56&lt;0.75,-(I56-0.75),0)</f>
        <v>0</v>
      </c>
      <c r="K56" s="234"/>
      <c r="L56" s="235"/>
      <c r="M56" s="49">
        <f>(IF(AND(K56=0,L56=0),0,IF(L56&gt;=K56,"Yes","No")))</f>
        <v>0</v>
      </c>
      <c r="N56" s="235"/>
      <c r="O56" s="49">
        <f>(IF(AND(K56=0,N56=0),0,IF(N56&gt;=K56,"Yes","No")))</f>
        <v>0</v>
      </c>
      <c r="P56" s="87">
        <f t="shared" si="2"/>
        <v>0</v>
      </c>
      <c r="Q56" s="166">
        <f>IFERROR(P56-G56,0)</f>
        <v>0</v>
      </c>
      <c r="R56" s="323"/>
      <c r="S56" s="264" t="str">
        <f t="shared" si="8"/>
        <v>PLEASE ENTER S OR H IN COLUMN C</v>
      </c>
      <c r="T56" s="168" t="str">
        <f t="shared" si="9"/>
        <v>PLEASE ENTER S OR H IN COLUMN C</v>
      </c>
      <c r="U56" s="46"/>
    </row>
    <row r="57" spans="1:28" x14ac:dyDescent="0.3">
      <c r="E57" s="158"/>
      <c r="F57" s="42"/>
      <c r="G57" s="162"/>
      <c r="H57" s="171"/>
      <c r="I57" s="171"/>
      <c r="J57" s="172"/>
      <c r="K57" s="42"/>
      <c r="L57" s="42"/>
      <c r="M57" s="46"/>
      <c r="N57" s="42"/>
      <c r="O57" s="42"/>
      <c r="P57" s="42"/>
      <c r="Q57" s="173"/>
      <c r="R57" s="46"/>
      <c r="S57" s="42"/>
      <c r="T57" s="181"/>
      <c r="U57" s="46"/>
    </row>
    <row r="58" spans="1:28" ht="14.5" thickBot="1" x14ac:dyDescent="0.35">
      <c r="E58" s="390">
        <f>SUM(E37:E57)</f>
        <v>0</v>
      </c>
      <c r="F58" s="391">
        <f>SUM(F37:F57)</f>
        <v>0</v>
      </c>
      <c r="G58" s="509"/>
      <c r="H58" s="171"/>
      <c r="I58" s="171"/>
      <c r="J58" s="172"/>
      <c r="K58" s="42"/>
      <c r="L58" s="42"/>
      <c r="M58" s="46"/>
      <c r="N58" s="42"/>
      <c r="O58" s="42"/>
      <c r="P58" s="42"/>
      <c r="Q58" s="175"/>
      <c r="R58" s="49"/>
      <c r="S58" s="176">
        <f>SUM(S37:S57)</f>
        <v>0</v>
      </c>
      <c r="T58" s="177">
        <f>SUM(T37:T57)</f>
        <v>0</v>
      </c>
      <c r="U58" s="46"/>
    </row>
    <row r="59" spans="1:28" ht="14.5" thickTop="1" x14ac:dyDescent="0.3">
      <c r="E59" s="178"/>
      <c r="F59" s="505" t="s">
        <v>81</v>
      </c>
      <c r="G59" s="510"/>
      <c r="H59" s="174"/>
      <c r="I59" s="171"/>
      <c r="J59" s="172"/>
      <c r="K59" s="171"/>
      <c r="L59" s="42"/>
      <c r="M59" s="42"/>
      <c r="N59" s="46"/>
      <c r="O59" s="42"/>
      <c r="P59" s="42"/>
      <c r="Q59" s="162"/>
      <c r="R59" s="49"/>
      <c r="S59" s="42"/>
      <c r="T59" s="162"/>
      <c r="U59" s="49"/>
    </row>
    <row r="60" spans="1:28" ht="44.5" customHeight="1" x14ac:dyDescent="0.3">
      <c r="A60" s="685" t="s">
        <v>165</v>
      </c>
      <c r="B60" s="685"/>
      <c r="C60" s="685"/>
      <c r="D60" s="686"/>
      <c r="E60" s="178"/>
      <c r="F60" s="59"/>
      <c r="G60" s="511"/>
      <c r="H60" s="174"/>
      <c r="I60" s="171"/>
      <c r="J60" s="172"/>
      <c r="K60" s="171"/>
      <c r="L60" s="42"/>
      <c r="M60" s="42"/>
      <c r="N60" s="46"/>
      <c r="O60" s="42"/>
      <c r="P60" s="42"/>
      <c r="Q60" s="162"/>
      <c r="R60" s="49"/>
      <c r="S60" s="518"/>
      <c r="T60" s="518">
        <f>+S58+T58</f>
        <v>0</v>
      </c>
      <c r="U60" s="507"/>
    </row>
    <row r="61" spans="1:28" ht="26.65" customHeight="1" x14ac:dyDescent="0.3">
      <c r="A61" s="685" t="s">
        <v>123</v>
      </c>
      <c r="B61" s="685"/>
      <c r="C61" s="685"/>
      <c r="D61" s="686"/>
      <c r="E61" s="179"/>
      <c r="F61" s="180"/>
      <c r="G61" s="181"/>
      <c r="H61" s="182"/>
      <c r="I61" s="352"/>
      <c r="J61" s="181"/>
      <c r="K61" s="180"/>
      <c r="L61" s="180"/>
      <c r="M61" s="180"/>
      <c r="N61" s="180"/>
      <c r="O61" s="180"/>
      <c r="P61" s="180"/>
      <c r="Q61" s="181"/>
      <c r="R61" s="180"/>
      <c r="S61" s="687" t="s">
        <v>276</v>
      </c>
      <c r="T61" s="688"/>
      <c r="U61" s="508"/>
    </row>
    <row r="62" spans="1:28" s="18" customFormat="1" x14ac:dyDescent="0.3">
      <c r="C62" s="4"/>
      <c r="I62" s="183"/>
      <c r="J62" s="184"/>
      <c r="K62" s="184"/>
      <c r="N62" s="185"/>
      <c r="O62" s="185"/>
      <c r="U62" s="46"/>
      <c r="AA62" s="186"/>
      <c r="AB62" s="186"/>
    </row>
    <row r="63" spans="1:28" s="18" customFormat="1" ht="98.25" customHeight="1" thickBot="1" x14ac:dyDescent="0.35">
      <c r="A63" s="638" t="s">
        <v>77</v>
      </c>
      <c r="B63" s="639"/>
      <c r="C63" s="644" t="s">
        <v>298</v>
      </c>
      <c r="D63" s="645"/>
      <c r="E63" s="342"/>
      <c r="F63" s="342"/>
      <c r="G63" s="303"/>
      <c r="H63" s="37"/>
      <c r="I63" s="37"/>
      <c r="J63" s="37"/>
      <c r="K63" s="37"/>
      <c r="L63" s="37"/>
      <c r="M63" s="37"/>
      <c r="U63" s="186"/>
      <c r="V63" s="186"/>
      <c r="W63" s="186"/>
      <c r="X63" s="46"/>
      <c r="Y63" s="46"/>
    </row>
    <row r="64" spans="1:28" ht="42" customHeight="1" thickBot="1" x14ac:dyDescent="0.4">
      <c r="A64" s="641" t="s">
        <v>99</v>
      </c>
      <c r="B64" s="642"/>
      <c r="C64" s="632" t="s">
        <v>299</v>
      </c>
      <c r="D64" s="637"/>
      <c r="E64" s="187"/>
      <c r="F64" s="187"/>
      <c r="G64" s="187"/>
      <c r="H64" s="187"/>
      <c r="I64" s="187"/>
      <c r="J64" s="187"/>
      <c r="K64" s="187"/>
      <c r="L64" s="187"/>
      <c r="M64" s="187"/>
      <c r="N64" s="187"/>
      <c r="O64" s="629"/>
      <c r="P64" s="629"/>
      <c r="Q64" s="46"/>
    </row>
    <row r="65" spans="1:19" s="18" customFormat="1" ht="37.5" x14ac:dyDescent="0.3">
      <c r="A65" s="348" t="s">
        <v>16</v>
      </c>
      <c r="B65" s="146" t="s">
        <v>136</v>
      </c>
      <c r="C65" s="354" t="s">
        <v>76</v>
      </c>
      <c r="D65" s="152" t="s">
        <v>279</v>
      </c>
      <c r="E65" s="154"/>
      <c r="F65" s="154"/>
      <c r="G65" s="154"/>
      <c r="H65" s="154"/>
      <c r="I65" s="154"/>
      <c r="J65" s="154"/>
      <c r="K65" s="154"/>
      <c r="L65" s="154"/>
      <c r="M65" s="154"/>
      <c r="N65" s="154"/>
      <c r="O65" s="154"/>
      <c r="P65" s="154"/>
      <c r="Q65" s="46"/>
    </row>
    <row r="66" spans="1:19" s="18" customFormat="1" x14ac:dyDescent="0.3">
      <c r="A66" s="362"/>
      <c r="B66" s="363"/>
      <c r="C66" s="372"/>
      <c r="D66" s="356">
        <f>IF(C66&gt;((46154/24)*$B$27),((46154/24)*$B$27),C66)</f>
        <v>0</v>
      </c>
      <c r="E66" s="346"/>
      <c r="F66" s="154"/>
      <c r="G66" s="304"/>
      <c r="H66" s="154"/>
      <c r="I66" s="154"/>
      <c r="J66" s="154"/>
      <c r="K66" s="154"/>
      <c r="L66" s="154"/>
      <c r="M66" s="154"/>
      <c r="N66" s="154"/>
      <c r="O66" s="154"/>
      <c r="P66" s="154"/>
      <c r="Q66" s="46"/>
    </row>
    <row r="67" spans="1:19" s="18" customFormat="1" x14ac:dyDescent="0.3">
      <c r="A67" s="364"/>
      <c r="B67" s="359"/>
      <c r="C67" s="373"/>
      <c r="D67" s="349">
        <f t="shared" ref="D67:D70" si="13">IF(C67&gt;((46154/24)*$B$27),((46154/24)*$B$27),C67)</f>
        <v>0</v>
      </c>
      <c r="E67" s="154"/>
      <c r="F67" s="154"/>
      <c r="G67" s="154"/>
      <c r="H67" s="154"/>
      <c r="I67" s="154"/>
      <c r="J67" s="154"/>
      <c r="K67" s="154"/>
      <c r="L67" s="154"/>
      <c r="M67" s="154"/>
      <c r="N67" s="154"/>
      <c r="O67" s="154"/>
      <c r="P67" s="154"/>
      <c r="Q67" s="46"/>
    </row>
    <row r="68" spans="1:19" s="18" customFormat="1" x14ac:dyDescent="0.3">
      <c r="A68" s="364"/>
      <c r="B68" s="359"/>
      <c r="C68" s="374"/>
      <c r="D68" s="349">
        <f t="shared" si="13"/>
        <v>0</v>
      </c>
      <c r="E68" s="154"/>
      <c r="F68" s="154"/>
      <c r="G68" s="154"/>
      <c r="H68" s="154"/>
      <c r="I68" s="154"/>
      <c r="J68" s="154"/>
      <c r="K68" s="154"/>
      <c r="L68" s="154"/>
      <c r="M68" s="154"/>
      <c r="N68" s="154"/>
      <c r="O68" s="154"/>
      <c r="P68" s="154"/>
      <c r="Q68" s="46"/>
    </row>
    <row r="69" spans="1:19" s="18" customFormat="1" x14ac:dyDescent="0.3">
      <c r="A69" s="364"/>
      <c r="B69" s="359"/>
      <c r="C69" s="373"/>
      <c r="D69" s="349">
        <f t="shared" si="13"/>
        <v>0</v>
      </c>
      <c r="E69" s="154"/>
      <c r="F69" s="154"/>
      <c r="G69" s="154"/>
      <c r="H69" s="154"/>
      <c r="I69" s="154"/>
      <c r="J69" s="154"/>
      <c r="K69" s="154"/>
      <c r="L69" s="154"/>
      <c r="M69" s="154"/>
      <c r="N69" s="154"/>
      <c r="O69" s="154"/>
      <c r="P69" s="154"/>
      <c r="Q69" s="46"/>
    </row>
    <row r="70" spans="1:19" s="18" customFormat="1" x14ac:dyDescent="0.3">
      <c r="A70" s="365"/>
      <c r="B70" s="366"/>
      <c r="C70" s="375"/>
      <c r="D70" s="349">
        <f t="shared" si="13"/>
        <v>0</v>
      </c>
      <c r="E70" s="46"/>
      <c r="F70" s="46"/>
      <c r="G70" s="46"/>
      <c r="H70" s="46"/>
      <c r="I70" s="46"/>
      <c r="J70" s="46"/>
      <c r="K70" s="46"/>
      <c r="L70" s="46"/>
      <c r="M70" s="46"/>
      <c r="N70" s="46"/>
      <c r="O70" s="46"/>
      <c r="P70" s="46"/>
      <c r="Q70" s="46"/>
    </row>
    <row r="71" spans="1:19" s="18" customFormat="1" x14ac:dyDescent="0.3">
      <c r="A71" s="350"/>
      <c r="B71" s="46"/>
      <c r="C71" s="189"/>
      <c r="D71" s="361"/>
      <c r="E71" s="46"/>
      <c r="F71" s="46"/>
      <c r="G71" s="46"/>
      <c r="H71" s="46"/>
      <c r="I71" s="46"/>
      <c r="J71" s="46"/>
      <c r="K71" s="46"/>
      <c r="L71" s="46"/>
      <c r="M71" s="46"/>
      <c r="N71" s="46"/>
      <c r="O71" s="46"/>
      <c r="P71" s="46"/>
      <c r="Q71" s="46"/>
    </row>
    <row r="72" spans="1:19" s="18" customFormat="1" ht="14.5" thickBot="1" x14ac:dyDescent="0.35">
      <c r="A72" s="351"/>
      <c r="B72" s="46"/>
      <c r="C72" s="392">
        <f>SUM(C66:C71)</f>
        <v>0</v>
      </c>
      <c r="D72" s="393">
        <f>SUM(D66:D71)</f>
        <v>0</v>
      </c>
      <c r="E72" s="196"/>
      <c r="F72" s="196"/>
      <c r="H72" s="185"/>
      <c r="I72" s="185"/>
      <c r="J72" s="185"/>
    </row>
    <row r="73" spans="1:19" s="18" customFormat="1" ht="14.5" thickTop="1" x14ac:dyDescent="0.3">
      <c r="A73" s="646" t="s">
        <v>176</v>
      </c>
      <c r="B73" s="647"/>
      <c r="C73" s="46"/>
      <c r="D73" s="505" t="s">
        <v>82</v>
      </c>
      <c r="E73" s="196"/>
      <c r="F73" s="196"/>
      <c r="H73" s="185"/>
      <c r="I73" s="185"/>
      <c r="J73" s="185"/>
    </row>
    <row r="74" spans="1:19" s="18" customFormat="1" ht="77" customHeight="1" x14ac:dyDescent="0.3">
      <c r="A74" s="648"/>
      <c r="B74" s="649"/>
      <c r="C74" s="352"/>
      <c r="D74" s="353"/>
      <c r="E74" s="46"/>
      <c r="F74" s="46"/>
      <c r="H74" s="153"/>
      <c r="I74" s="183"/>
      <c r="J74" s="184"/>
      <c r="K74" s="184"/>
      <c r="L74" s="184"/>
      <c r="N74" s="185"/>
      <c r="O74" s="185"/>
      <c r="P74" s="185"/>
    </row>
    <row r="75" spans="1:19" s="18" customFormat="1" ht="14.5" thickBot="1" x14ac:dyDescent="0.35">
      <c r="A75" s="46"/>
      <c r="B75" s="46"/>
      <c r="C75" s="46"/>
      <c r="D75" s="46"/>
      <c r="E75" s="46"/>
      <c r="F75" s="46"/>
      <c r="G75" s="46"/>
      <c r="J75" s="183"/>
      <c r="K75" s="196"/>
      <c r="L75" s="184"/>
      <c r="M75" s="184"/>
      <c r="O75" s="185"/>
      <c r="P75" s="185"/>
      <c r="Q75" s="185"/>
    </row>
    <row r="76" spans="1:19" s="18" customFormat="1" ht="14.5" thickBot="1" x14ac:dyDescent="0.35">
      <c r="A76" s="230" t="s">
        <v>78</v>
      </c>
      <c r="B76" s="231"/>
      <c r="C76" s="89"/>
      <c r="D76" s="89"/>
      <c r="E76" s="89"/>
      <c r="F76" s="90"/>
      <c r="G76" s="46"/>
      <c r="H76" s="46"/>
      <c r="I76" s="46"/>
      <c r="J76" s="46"/>
      <c r="K76" s="46"/>
      <c r="L76" s="183"/>
      <c r="M76" s="184"/>
      <c r="N76" s="184"/>
      <c r="O76" s="184"/>
      <c r="Q76" s="185"/>
      <c r="R76" s="185"/>
      <c r="S76" s="185"/>
    </row>
    <row r="77" spans="1:19" s="18" customFormat="1" x14ac:dyDescent="0.3">
      <c r="A77" s="45" t="s">
        <v>83</v>
      </c>
      <c r="B77" s="46"/>
      <c r="C77" s="46"/>
      <c r="D77" s="46"/>
      <c r="E77" s="46"/>
      <c r="F77" s="47"/>
      <c r="G77" s="46"/>
      <c r="H77" s="46"/>
      <c r="I77" s="46"/>
      <c r="J77" s="46"/>
      <c r="L77" s="183"/>
      <c r="M77" s="184"/>
      <c r="N77" s="184"/>
      <c r="O77" s="184"/>
      <c r="Q77" s="185"/>
      <c r="R77" s="185"/>
      <c r="S77" s="185"/>
    </row>
    <row r="78" spans="1:19" s="18" customFormat="1" ht="14.5" thickBot="1" x14ac:dyDescent="0.35">
      <c r="A78" s="45" t="s">
        <v>84</v>
      </c>
      <c r="B78" s="46"/>
      <c r="C78" s="46"/>
      <c r="D78" s="46"/>
      <c r="E78" s="46"/>
      <c r="F78" s="47"/>
      <c r="G78" s="46"/>
      <c r="H78" s="46"/>
      <c r="I78" s="46"/>
      <c r="J78" s="46"/>
      <c r="L78" s="183"/>
      <c r="M78" s="184"/>
      <c r="N78" s="184"/>
      <c r="O78" s="184"/>
      <c r="Q78" s="185"/>
      <c r="R78" s="185"/>
      <c r="S78" s="185"/>
    </row>
    <row r="79" spans="1:19" s="18" customFormat="1" ht="53.5" customHeight="1" thickBot="1" x14ac:dyDescent="0.4">
      <c r="A79" s="45"/>
      <c r="B79" s="46"/>
      <c r="C79" s="536" t="s">
        <v>301</v>
      </c>
      <c r="D79" s="689" t="s">
        <v>300</v>
      </c>
      <c r="E79" s="690"/>
      <c r="F79" s="691"/>
      <c r="H79" s="51"/>
      <c r="I79" s="184"/>
      <c r="J79" s="184"/>
      <c r="K79" s="184"/>
      <c r="M79" s="185"/>
      <c r="N79" s="185"/>
      <c r="O79" s="185"/>
    </row>
    <row r="80" spans="1:19" s="18" customFormat="1" ht="71" customHeight="1" x14ac:dyDescent="0.3">
      <c r="A80" s="188" t="s">
        <v>16</v>
      </c>
      <c r="B80" s="146" t="s">
        <v>136</v>
      </c>
      <c r="C80" s="147" t="s">
        <v>303</v>
      </c>
      <c r="D80" s="312" t="s">
        <v>302</v>
      </c>
      <c r="E80" s="538" t="s">
        <v>304</v>
      </c>
      <c r="F80" s="190" t="s">
        <v>105</v>
      </c>
      <c r="H80" s="51"/>
      <c r="I80" s="184"/>
      <c r="J80" s="184"/>
      <c r="K80" s="184"/>
      <c r="M80" s="185"/>
      <c r="N80" s="185"/>
      <c r="O80" s="185"/>
    </row>
    <row r="81" spans="1:26" s="18" customFormat="1" ht="14.5" x14ac:dyDescent="0.3">
      <c r="A81" s="358"/>
      <c r="B81" s="359"/>
      <c r="C81" s="376"/>
      <c r="D81" s="376"/>
      <c r="E81" s="537">
        <f>IF(C81&lt;=0,0,IF((IF((($B$27/52)*D81)&gt;(($B$27/52)*100000),(($B$27/52)*100000),(($B$27/52)*D81)))&gt;20833,20833,($B$27/52*D81)))</f>
        <v>0</v>
      </c>
      <c r="F81" s="191">
        <f>MIN(C81,E81)</f>
        <v>0</v>
      </c>
      <c r="G81" s="129"/>
      <c r="H81" s="192"/>
      <c r="I81" s="193"/>
      <c r="J81" s="184"/>
      <c r="K81" s="184"/>
      <c r="M81" s="185"/>
      <c r="N81" s="185"/>
      <c r="O81" s="185"/>
    </row>
    <row r="82" spans="1:26" s="18" customFormat="1" ht="14.5" x14ac:dyDescent="0.3">
      <c r="A82" s="358"/>
      <c r="B82" s="359"/>
      <c r="C82" s="376"/>
      <c r="D82" s="376"/>
      <c r="E82" s="537">
        <f t="shared" ref="E82:E84" si="14">IF(C82&lt;=0,0,IF((IF((($B$27/52)*D82)&gt;(($B$27/52)*100000),(($B$27/52)*100000),(($B$27/52)*D82)))&gt;20833,20833,($B$27/52*D82)))</f>
        <v>0</v>
      </c>
      <c r="F82" s="191">
        <f t="shared" ref="F82:F85" si="15">MIN(C82,E82)</f>
        <v>0</v>
      </c>
      <c r="H82" s="183"/>
      <c r="I82" s="184"/>
      <c r="J82" s="184"/>
      <c r="K82" s="184"/>
      <c r="M82" s="185"/>
      <c r="N82" s="185"/>
      <c r="O82" s="185"/>
    </row>
    <row r="83" spans="1:26" s="18" customFormat="1" ht="14.5" x14ac:dyDescent="0.3">
      <c r="A83" s="358"/>
      <c r="B83" s="359"/>
      <c r="C83" s="377"/>
      <c r="D83" s="376"/>
      <c r="E83" s="537">
        <f t="shared" si="14"/>
        <v>0</v>
      </c>
      <c r="F83" s="191">
        <f t="shared" si="15"/>
        <v>0</v>
      </c>
      <c r="I83" s="184"/>
      <c r="J83" s="184"/>
      <c r="K83" s="184"/>
      <c r="M83" s="185"/>
      <c r="N83" s="185"/>
      <c r="O83" s="185"/>
    </row>
    <row r="84" spans="1:26" s="18" customFormat="1" ht="14.5" x14ac:dyDescent="0.3">
      <c r="A84" s="358"/>
      <c r="B84" s="359"/>
      <c r="C84" s="376"/>
      <c r="D84" s="376"/>
      <c r="E84" s="537">
        <f t="shared" si="14"/>
        <v>0</v>
      </c>
      <c r="F84" s="191">
        <f t="shared" si="15"/>
        <v>0</v>
      </c>
      <c r="H84" s="183"/>
      <c r="I84" s="184"/>
      <c r="J84" s="184"/>
      <c r="K84" s="184"/>
      <c r="M84" s="185"/>
      <c r="N84" s="185"/>
      <c r="O84" s="185"/>
    </row>
    <row r="85" spans="1:26" s="18" customFormat="1" ht="14.5" x14ac:dyDescent="0.3">
      <c r="A85" s="237"/>
      <c r="B85" s="238"/>
      <c r="C85" s="378"/>
      <c r="D85" s="376"/>
      <c r="E85" s="537">
        <f>IF(C85&lt;=0,0,IF((IF((($B$27/52)*D85)&gt;(($B$27/52)*100000),(($B$27/52)*100000),(($B$27/52)*D85)))&gt;20833,20833,($B$27/52*D85)))</f>
        <v>0</v>
      </c>
      <c r="F85" s="191">
        <f t="shared" si="15"/>
        <v>0</v>
      </c>
      <c r="H85" s="183"/>
      <c r="I85" s="184"/>
      <c r="J85" s="184"/>
      <c r="K85" s="184"/>
      <c r="M85" s="185"/>
      <c r="N85" s="185"/>
      <c r="O85" s="185"/>
    </row>
    <row r="86" spans="1:26" s="18" customFormat="1" x14ac:dyDescent="0.3">
      <c r="A86" s="45"/>
      <c r="B86" s="46"/>
      <c r="C86" s="189"/>
      <c r="D86" s="194"/>
      <c r="E86" s="360"/>
      <c r="F86" s="191"/>
      <c r="H86" s="183"/>
      <c r="I86" s="184"/>
      <c r="J86" s="184"/>
      <c r="K86" s="184"/>
      <c r="M86" s="185"/>
      <c r="N86" s="185"/>
      <c r="O86" s="185"/>
    </row>
    <row r="87" spans="1:26" s="18" customFormat="1" ht="14.5" thickBot="1" x14ac:dyDescent="0.35">
      <c r="A87" s="367"/>
      <c r="B87" s="46"/>
      <c r="C87" s="195">
        <f>SUM(C81:C86)</f>
        <v>0</v>
      </c>
      <c r="D87" s="195">
        <f>SUM(D81:D86)</f>
        <v>0</v>
      </c>
      <c r="E87" s="195">
        <f>SUM(E81:E86)</f>
        <v>0</v>
      </c>
      <c r="F87" s="394">
        <f>SUM(F81:F86)</f>
        <v>0</v>
      </c>
      <c r="H87" s="183"/>
      <c r="I87" s="184"/>
      <c r="J87" s="184"/>
      <c r="K87" s="184"/>
      <c r="M87" s="185"/>
      <c r="N87" s="185"/>
      <c r="O87" s="185"/>
    </row>
    <row r="88" spans="1:26" s="18" customFormat="1" ht="38" customHeight="1" thickTop="1" x14ac:dyDescent="0.3">
      <c r="A88" s="678" t="s">
        <v>176</v>
      </c>
      <c r="B88" s="679"/>
      <c r="C88" s="196"/>
      <c r="D88" s="186"/>
      <c r="E88" s="186"/>
      <c r="F88" s="254" t="s">
        <v>85</v>
      </c>
      <c r="H88" s="291"/>
      <c r="I88" s="184"/>
      <c r="J88" s="184"/>
      <c r="K88" s="184"/>
      <c r="M88" s="185"/>
      <c r="N88" s="185"/>
      <c r="O88" s="185"/>
    </row>
    <row r="89" spans="1:26" s="18" customFormat="1" ht="63.5" customHeight="1" thickBot="1" x14ac:dyDescent="0.35">
      <c r="A89" s="680"/>
      <c r="B89" s="681"/>
      <c r="C89" s="197"/>
      <c r="D89" s="198"/>
      <c r="E89" s="198"/>
      <c r="F89" s="85"/>
      <c r="H89" s="183"/>
      <c r="I89" s="184"/>
      <c r="J89" s="184"/>
      <c r="K89" s="184"/>
      <c r="M89" s="185"/>
      <c r="N89" s="185"/>
      <c r="O89" s="185"/>
    </row>
    <row r="90" spans="1:26" s="18" customFormat="1" ht="14.5" thickBot="1" x14ac:dyDescent="0.35">
      <c r="C90" s="196"/>
      <c r="D90" s="163"/>
      <c r="E90" s="186"/>
      <c r="F90" s="186"/>
      <c r="G90" s="186"/>
      <c r="I90" s="183"/>
      <c r="J90" s="184"/>
      <c r="K90" s="184"/>
      <c r="L90" s="184"/>
      <c r="N90" s="185"/>
      <c r="O90" s="185"/>
      <c r="P90" s="185"/>
    </row>
    <row r="91" spans="1:26" s="18" customFormat="1" x14ac:dyDescent="0.3">
      <c r="A91" s="199"/>
      <c r="B91" s="200"/>
      <c r="C91" s="201"/>
      <c r="D91" s="202"/>
      <c r="E91" s="203"/>
      <c r="F91" s="203"/>
      <c r="G91" s="203"/>
      <c r="H91" s="200"/>
      <c r="I91" s="200"/>
      <c r="J91" s="204"/>
      <c r="S91" s="184"/>
      <c r="T91" s="184"/>
      <c r="U91" s="184"/>
      <c r="V91" s="184"/>
      <c r="W91" s="184"/>
      <c r="X91" s="184"/>
      <c r="Y91" s="184"/>
      <c r="Z91" s="184"/>
    </row>
    <row r="92" spans="1:26" ht="37.5" customHeight="1" x14ac:dyDescent="0.3">
      <c r="A92" s="625" t="s">
        <v>143</v>
      </c>
      <c r="B92" s="626"/>
      <c r="C92" s="626"/>
      <c r="D92" s="626"/>
      <c r="E92" s="626"/>
      <c r="F92" s="626"/>
      <c r="G92" s="626"/>
      <c r="H92" s="626"/>
      <c r="I92" s="626"/>
      <c r="J92" s="627"/>
      <c r="S92" s="205"/>
      <c r="T92" s="205"/>
      <c r="U92" s="205"/>
      <c r="V92" s="205"/>
      <c r="W92" s="205"/>
      <c r="X92" s="205"/>
      <c r="Y92" s="205"/>
      <c r="Z92" s="205"/>
    </row>
    <row r="93" spans="1:26" ht="51" customHeight="1" x14ac:dyDescent="0.3">
      <c r="A93" s="628" t="s">
        <v>144</v>
      </c>
      <c r="B93" s="599"/>
      <c r="C93" s="599"/>
      <c r="D93" s="599"/>
      <c r="E93" s="599"/>
      <c r="F93" s="599"/>
      <c r="G93" s="599"/>
      <c r="H93" s="599"/>
      <c r="I93" s="599"/>
      <c r="J93" s="600"/>
      <c r="S93" s="205"/>
      <c r="T93" s="205"/>
      <c r="U93" s="205"/>
      <c r="V93" s="205"/>
      <c r="W93" s="205"/>
      <c r="X93" s="205"/>
      <c r="Y93" s="205"/>
      <c r="Z93" s="205"/>
    </row>
    <row r="94" spans="1:26" ht="15.5" x14ac:dyDescent="0.35">
      <c r="A94" s="239" t="s">
        <v>145</v>
      </c>
      <c r="B94" s="240"/>
      <c r="C94" s="241"/>
      <c r="D94" s="242"/>
      <c r="E94" s="242"/>
      <c r="F94" s="242"/>
      <c r="G94" s="242"/>
      <c r="H94" s="240"/>
      <c r="I94" s="240"/>
      <c r="J94" s="243"/>
      <c r="S94" s="205"/>
      <c r="T94" s="205"/>
      <c r="U94" s="205"/>
      <c r="V94" s="205"/>
      <c r="W94" s="205"/>
      <c r="X94" s="205"/>
      <c r="Y94" s="205"/>
      <c r="Z94" s="205"/>
    </row>
    <row r="95" spans="1:26" ht="15.5" x14ac:dyDescent="0.35">
      <c r="A95" s="306" t="s">
        <v>182</v>
      </c>
      <c r="B95" s="307"/>
      <c r="C95" s="307"/>
      <c r="D95" s="307"/>
      <c r="E95" s="307"/>
      <c r="F95" s="307"/>
      <c r="G95" s="307"/>
      <c r="H95" s="305"/>
      <c r="I95" s="244"/>
      <c r="J95" s="243"/>
      <c r="S95" s="205"/>
      <c r="T95" s="205"/>
      <c r="U95" s="205"/>
      <c r="V95" s="205"/>
      <c r="W95" s="205"/>
      <c r="X95" s="205"/>
      <c r="Y95" s="205"/>
      <c r="Z95" s="205"/>
    </row>
    <row r="96" spans="1:26" ht="15.5" x14ac:dyDescent="0.35">
      <c r="A96" s="245" t="s">
        <v>137</v>
      </c>
      <c r="B96" s="246"/>
      <c r="C96" s="246"/>
      <c r="D96" s="246"/>
      <c r="E96" s="246"/>
      <c r="F96" s="246"/>
      <c r="G96" s="246"/>
      <c r="H96" s="246"/>
      <c r="I96" s="246"/>
      <c r="J96" s="247"/>
      <c r="S96" s="205"/>
      <c r="T96" s="205"/>
      <c r="U96" s="205"/>
      <c r="V96" s="205"/>
      <c r="W96" s="205"/>
      <c r="X96" s="205"/>
      <c r="Y96" s="205"/>
      <c r="Z96" s="205"/>
    </row>
    <row r="97" spans="1:26" ht="15.5" x14ac:dyDescent="0.35">
      <c r="A97" s="245" t="s">
        <v>146</v>
      </c>
      <c r="B97" s="246"/>
      <c r="C97" s="246"/>
      <c r="D97" s="246"/>
      <c r="E97" s="246"/>
      <c r="F97" s="246"/>
      <c r="G97" s="246"/>
      <c r="H97" s="246"/>
      <c r="I97" s="246"/>
      <c r="J97" s="247"/>
      <c r="S97" s="205"/>
      <c r="T97" s="205"/>
      <c r="U97" s="205"/>
      <c r="V97" s="205"/>
      <c r="W97" s="205"/>
      <c r="X97" s="205"/>
      <c r="Y97" s="205"/>
      <c r="Z97" s="205"/>
    </row>
    <row r="98" spans="1:26" ht="34.5" customHeight="1" x14ac:dyDescent="0.35">
      <c r="A98" s="625" t="s">
        <v>147</v>
      </c>
      <c r="B98" s="626"/>
      <c r="C98" s="626"/>
      <c r="D98" s="626"/>
      <c r="E98" s="626"/>
      <c r="F98" s="626"/>
      <c r="G98" s="626"/>
      <c r="H98" s="626"/>
      <c r="I98" s="626"/>
      <c r="J98" s="627"/>
      <c r="L98" s="206"/>
      <c r="M98" s="206"/>
      <c r="S98" s="205"/>
      <c r="T98" s="205"/>
      <c r="U98" s="205"/>
      <c r="V98" s="205"/>
      <c r="W98" s="205"/>
      <c r="X98" s="205"/>
      <c r="Y98" s="205"/>
      <c r="Z98" s="205"/>
    </row>
    <row r="99" spans="1:26" ht="15.5" x14ac:dyDescent="0.35">
      <c r="A99" s="245" t="s">
        <v>35</v>
      </c>
      <c r="B99" s="246"/>
      <c r="C99" s="246"/>
      <c r="D99" s="246"/>
      <c r="E99" s="246"/>
      <c r="F99" s="246"/>
      <c r="G99" s="246"/>
      <c r="H99" s="246"/>
      <c r="I99" s="246"/>
      <c r="J99" s="247"/>
      <c r="S99" s="205"/>
      <c r="T99" s="205"/>
      <c r="U99" s="205"/>
      <c r="V99" s="205"/>
      <c r="W99" s="205"/>
      <c r="X99" s="205"/>
      <c r="Y99" s="205"/>
      <c r="Z99" s="205"/>
    </row>
    <row r="100" spans="1:26" ht="16" thickBot="1" x14ac:dyDescent="0.4">
      <c r="A100" s="248"/>
      <c r="B100" s="249"/>
      <c r="C100" s="249"/>
      <c r="D100" s="249"/>
      <c r="E100" s="249"/>
      <c r="F100" s="249"/>
      <c r="G100" s="249"/>
      <c r="H100" s="249"/>
      <c r="I100" s="249"/>
      <c r="J100" s="250"/>
      <c r="O100" s="207"/>
      <c r="Q100" s="207"/>
      <c r="T100" s="205"/>
      <c r="U100" s="205"/>
      <c r="V100" s="205"/>
      <c r="W100" s="205"/>
      <c r="X100" s="205"/>
    </row>
    <row r="101" spans="1:26" ht="16" thickBot="1" x14ac:dyDescent="0.4">
      <c r="A101" s="251"/>
      <c r="B101" s="251"/>
      <c r="C101" s="251"/>
      <c r="D101" s="251"/>
      <c r="E101" s="251"/>
      <c r="F101" s="251"/>
      <c r="G101" s="251"/>
      <c r="H101" s="251"/>
      <c r="I101" s="251"/>
      <c r="J101" s="251"/>
      <c r="O101" s="207"/>
      <c r="Q101" s="207"/>
      <c r="T101" s="205"/>
      <c r="U101" s="205"/>
      <c r="V101" s="205"/>
      <c r="W101" s="205"/>
      <c r="X101" s="205"/>
    </row>
    <row r="102" spans="1:26" x14ac:dyDescent="0.3">
      <c r="A102" s="659" t="s">
        <v>148</v>
      </c>
      <c r="B102" s="660"/>
      <c r="C102" s="660"/>
      <c r="D102" s="660"/>
      <c r="E102" s="660"/>
      <c r="F102" s="660"/>
      <c r="G102" s="660"/>
      <c r="H102" s="660"/>
      <c r="I102" s="660"/>
      <c r="J102" s="661"/>
      <c r="O102" s="207"/>
      <c r="P102" s="207"/>
      <c r="Q102" s="207"/>
      <c r="T102" s="205"/>
      <c r="U102" s="205"/>
      <c r="V102" s="205"/>
      <c r="W102" s="205"/>
      <c r="X102" s="205"/>
      <c r="Y102" s="208"/>
      <c r="Z102" s="208"/>
    </row>
    <row r="103" spans="1:26" ht="22.15" customHeight="1" thickBot="1" x14ac:dyDescent="0.35">
      <c r="A103" s="662"/>
      <c r="B103" s="663"/>
      <c r="C103" s="663"/>
      <c r="D103" s="663"/>
      <c r="E103" s="663"/>
      <c r="F103" s="663"/>
      <c r="G103" s="663"/>
      <c r="H103" s="663"/>
      <c r="I103" s="663"/>
      <c r="J103" s="664"/>
      <c r="O103" s="207"/>
      <c r="P103" s="207"/>
      <c r="Q103" s="207"/>
      <c r="T103" s="205"/>
      <c r="U103" s="205"/>
      <c r="V103" s="205"/>
      <c r="W103" s="205"/>
      <c r="X103" s="205"/>
      <c r="Y103" s="208"/>
      <c r="Z103" s="208"/>
    </row>
    <row r="104" spans="1:26" ht="16" thickBot="1" x14ac:dyDescent="0.4">
      <c r="A104" s="251"/>
      <c r="B104" s="251"/>
      <c r="C104" s="251"/>
      <c r="D104" s="251"/>
      <c r="E104" s="251"/>
      <c r="F104" s="251"/>
      <c r="G104" s="251"/>
      <c r="H104" s="251"/>
      <c r="I104" s="251"/>
      <c r="J104" s="251"/>
      <c r="O104" s="207"/>
      <c r="Q104" s="207"/>
      <c r="T104" s="205"/>
      <c r="U104" s="205"/>
      <c r="V104" s="205"/>
      <c r="W104" s="205"/>
      <c r="X104" s="205"/>
    </row>
    <row r="105" spans="1:26" ht="18.399999999999999" customHeight="1" thickBot="1" x14ac:dyDescent="0.6">
      <c r="A105" s="665" t="s">
        <v>212</v>
      </c>
      <c r="B105" s="666"/>
      <c r="C105" s="666"/>
      <c r="D105" s="666"/>
      <c r="E105" s="666"/>
      <c r="F105" s="666"/>
      <c r="G105" s="666"/>
      <c r="H105" s="666"/>
      <c r="I105" s="666"/>
      <c r="J105" s="667"/>
      <c r="K105" s="327"/>
      <c r="O105" s="207"/>
      <c r="Q105" s="207"/>
      <c r="T105" s="205"/>
      <c r="U105" s="205"/>
      <c r="V105" s="205"/>
      <c r="W105" s="205"/>
      <c r="X105" s="205"/>
    </row>
    <row r="106" spans="1:26" ht="28" thickBot="1" x14ac:dyDescent="0.6">
      <c r="A106" s="252"/>
      <c r="B106" s="252"/>
      <c r="C106" s="252"/>
      <c r="D106" s="252"/>
      <c r="E106" s="252"/>
      <c r="F106" s="252"/>
      <c r="G106" s="252"/>
      <c r="H106" s="252"/>
      <c r="I106" s="252"/>
      <c r="J106" s="253"/>
      <c r="K106" s="327"/>
      <c r="O106" s="207"/>
      <c r="P106" s="207"/>
      <c r="Q106" s="207"/>
      <c r="T106" s="205"/>
      <c r="U106" s="205"/>
      <c r="V106" s="205"/>
      <c r="W106" s="205"/>
      <c r="X106" s="205"/>
      <c r="Y106" s="208"/>
      <c r="Z106" s="208"/>
    </row>
    <row r="107" spans="1:26" ht="27.5" x14ac:dyDescent="0.55000000000000004">
      <c r="A107" s="650" t="s">
        <v>313</v>
      </c>
      <c r="B107" s="651"/>
      <c r="C107" s="651"/>
      <c r="D107" s="651"/>
      <c r="E107" s="651"/>
      <c r="F107" s="651"/>
      <c r="G107" s="651"/>
      <c r="H107" s="651"/>
      <c r="I107" s="651"/>
      <c r="J107" s="652"/>
      <c r="K107" s="327"/>
      <c r="X107" s="209"/>
      <c r="Y107" s="209"/>
      <c r="Z107" s="209"/>
    </row>
    <row r="108" spans="1:26" ht="27.5" x14ac:dyDescent="0.55000000000000004">
      <c r="A108" s="653"/>
      <c r="B108" s="654"/>
      <c r="C108" s="654"/>
      <c r="D108" s="654"/>
      <c r="E108" s="654"/>
      <c r="F108" s="654"/>
      <c r="G108" s="654"/>
      <c r="H108" s="654"/>
      <c r="I108" s="654"/>
      <c r="J108" s="655"/>
      <c r="K108" s="327"/>
      <c r="X108" s="209"/>
      <c r="Y108" s="209"/>
      <c r="Z108" s="209"/>
    </row>
    <row r="109" spans="1:26" ht="27.5" x14ac:dyDescent="0.55000000000000004">
      <c r="A109" s="653"/>
      <c r="B109" s="654"/>
      <c r="C109" s="654"/>
      <c r="D109" s="654"/>
      <c r="E109" s="654"/>
      <c r="F109" s="654"/>
      <c r="G109" s="654"/>
      <c r="H109" s="654"/>
      <c r="I109" s="654"/>
      <c r="J109" s="655"/>
      <c r="K109" s="327"/>
      <c r="X109" s="209"/>
      <c r="Y109" s="209"/>
      <c r="Z109" s="209"/>
    </row>
    <row r="110" spans="1:26" ht="28" x14ac:dyDescent="0.6">
      <c r="A110" s="653"/>
      <c r="B110" s="654"/>
      <c r="C110" s="654"/>
      <c r="D110" s="654"/>
      <c r="E110" s="654"/>
      <c r="F110" s="654"/>
      <c r="G110" s="654"/>
      <c r="H110" s="654"/>
      <c r="I110" s="654"/>
      <c r="J110" s="655"/>
      <c r="K110" s="328"/>
      <c r="X110" s="209"/>
      <c r="Y110" s="209"/>
      <c r="Z110" s="209"/>
    </row>
    <row r="111" spans="1:26" ht="28" thickBot="1" x14ac:dyDescent="0.6">
      <c r="A111" s="656"/>
      <c r="B111" s="657"/>
      <c r="C111" s="657"/>
      <c r="D111" s="657"/>
      <c r="E111" s="657"/>
      <c r="F111" s="657"/>
      <c r="G111" s="657"/>
      <c r="H111" s="657"/>
      <c r="I111" s="657"/>
      <c r="J111" s="658"/>
      <c r="K111" s="327"/>
      <c r="X111" s="209"/>
      <c r="Y111" s="209"/>
      <c r="Z111" s="209"/>
    </row>
    <row r="112" spans="1:26" ht="28.15" customHeight="1" thickBot="1" x14ac:dyDescent="0.4">
      <c r="A112" s="211"/>
      <c r="B112" s="211"/>
      <c r="C112" s="211"/>
      <c r="D112" s="211"/>
      <c r="E112" s="211"/>
      <c r="F112" s="211"/>
      <c r="G112" s="211"/>
      <c r="H112" s="211"/>
      <c r="I112" s="211"/>
      <c r="J112" s="211"/>
      <c r="L112" s="18"/>
      <c r="M112" s="18"/>
      <c r="N112" s="18"/>
      <c r="Q112" s="18"/>
      <c r="R112" s="18"/>
    </row>
    <row r="113" spans="1:25" ht="28" thickBot="1" x14ac:dyDescent="0.6">
      <c r="A113" s="674" t="s">
        <v>213</v>
      </c>
      <c r="B113" s="675"/>
      <c r="C113" s="675"/>
      <c r="D113" s="675"/>
      <c r="E113" s="675"/>
      <c r="F113" s="675"/>
      <c r="G113" s="675"/>
      <c r="H113" s="675"/>
      <c r="I113" s="675"/>
      <c r="J113" s="676"/>
      <c r="K113" s="327"/>
      <c r="L113" s="18"/>
      <c r="M113" s="18"/>
      <c r="N113" s="18"/>
      <c r="Q113" s="18"/>
      <c r="R113" s="18"/>
    </row>
    <row r="114" spans="1:25" ht="28" thickBot="1" x14ac:dyDescent="0.6">
      <c r="A114" s="211"/>
      <c r="B114" s="211"/>
      <c r="C114" s="211"/>
      <c r="D114" s="211"/>
      <c r="E114" s="211"/>
      <c r="F114" s="211"/>
      <c r="G114" s="211"/>
      <c r="H114" s="211"/>
      <c r="I114" s="211"/>
      <c r="J114" s="211"/>
      <c r="K114" s="327"/>
      <c r="L114" s="18"/>
      <c r="M114" s="18"/>
      <c r="N114" s="18"/>
      <c r="Q114" s="18"/>
      <c r="R114" s="18"/>
    </row>
    <row r="115" spans="1:25" ht="27.5" x14ac:dyDescent="0.55000000000000004">
      <c r="A115" s="668" t="s">
        <v>312</v>
      </c>
      <c r="B115" s="669"/>
      <c r="C115" s="669"/>
      <c r="D115" s="669"/>
      <c r="E115" s="669"/>
      <c r="F115" s="669"/>
      <c r="G115" s="669"/>
      <c r="H115" s="669"/>
      <c r="I115" s="669"/>
      <c r="J115" s="670"/>
      <c r="K115" s="327"/>
      <c r="L115" s="18"/>
      <c r="M115" s="18"/>
      <c r="N115" s="18"/>
      <c r="Q115" s="18"/>
      <c r="R115" s="18"/>
    </row>
    <row r="116" spans="1:25" ht="31.15" customHeight="1" thickBot="1" x14ac:dyDescent="0.6">
      <c r="A116" s="671"/>
      <c r="B116" s="672"/>
      <c r="C116" s="672"/>
      <c r="D116" s="672"/>
      <c r="E116" s="672"/>
      <c r="F116" s="672"/>
      <c r="G116" s="672"/>
      <c r="H116" s="672"/>
      <c r="I116" s="672"/>
      <c r="J116" s="673"/>
      <c r="K116" s="327"/>
      <c r="Q116" s="18"/>
      <c r="R116" s="18"/>
    </row>
    <row r="117" spans="1:25" ht="28" thickBot="1" x14ac:dyDescent="0.6">
      <c r="A117" s="211"/>
      <c r="B117" s="211"/>
      <c r="C117" s="211"/>
      <c r="D117" s="211"/>
      <c r="E117" s="211"/>
      <c r="F117" s="211"/>
      <c r="G117" s="211"/>
      <c r="H117" s="211"/>
      <c r="I117" s="211"/>
      <c r="J117" s="211"/>
      <c r="K117" s="327"/>
      <c r="Q117" s="18"/>
      <c r="R117" s="18"/>
    </row>
    <row r="118" spans="1:25" ht="50.25" customHeight="1" thickBot="1" x14ac:dyDescent="0.6">
      <c r="A118" s="674" t="s">
        <v>214</v>
      </c>
      <c r="B118" s="675"/>
      <c r="C118" s="675"/>
      <c r="D118" s="675"/>
      <c r="E118" s="675"/>
      <c r="F118" s="675"/>
      <c r="G118" s="675"/>
      <c r="H118" s="675"/>
      <c r="I118" s="675"/>
      <c r="J118" s="676"/>
      <c r="K118" s="327"/>
      <c r="L118" s="18"/>
      <c r="Q118" s="18"/>
      <c r="R118" s="18"/>
    </row>
    <row r="119" spans="1:25" ht="28" thickBot="1" x14ac:dyDescent="0.6">
      <c r="A119" s="211"/>
      <c r="B119" s="211"/>
      <c r="C119" s="211"/>
      <c r="D119" s="211"/>
      <c r="E119" s="211"/>
      <c r="F119" s="211"/>
      <c r="G119" s="211"/>
      <c r="H119" s="211"/>
      <c r="I119" s="211"/>
      <c r="J119" s="211"/>
      <c r="K119" s="327"/>
      <c r="L119" s="18"/>
      <c r="Q119" s="18"/>
      <c r="R119" s="18"/>
    </row>
    <row r="120" spans="1:25" ht="15" customHeight="1" x14ac:dyDescent="0.55000000000000004">
      <c r="A120" s="668" t="s">
        <v>215</v>
      </c>
      <c r="B120" s="669"/>
      <c r="C120" s="669"/>
      <c r="D120" s="669"/>
      <c r="E120" s="669"/>
      <c r="F120" s="669"/>
      <c r="G120" s="669"/>
      <c r="H120" s="669"/>
      <c r="I120" s="669"/>
      <c r="J120" s="670"/>
      <c r="K120" s="327"/>
      <c r="L120" s="18"/>
      <c r="Q120" s="18"/>
      <c r="R120" s="18"/>
    </row>
    <row r="121" spans="1:25" ht="22" customHeight="1" thickBot="1" x14ac:dyDescent="0.35">
      <c r="A121" s="671"/>
      <c r="B121" s="672"/>
      <c r="C121" s="672"/>
      <c r="D121" s="672"/>
      <c r="E121" s="672"/>
      <c r="F121" s="672"/>
      <c r="G121" s="672"/>
      <c r="H121" s="672"/>
      <c r="I121" s="672"/>
      <c r="J121" s="673"/>
      <c r="L121" s="18"/>
      <c r="Q121" s="18"/>
      <c r="R121" s="18"/>
    </row>
    <row r="122" spans="1:25" ht="14.25" customHeight="1" x14ac:dyDescent="0.35">
      <c r="A122" s="211"/>
      <c r="B122" s="211"/>
      <c r="C122" s="211"/>
      <c r="D122" s="211"/>
      <c r="E122" s="211"/>
      <c r="F122" s="211"/>
      <c r="G122" s="211"/>
      <c r="H122" s="211"/>
      <c r="I122" s="211"/>
      <c r="J122" s="211"/>
      <c r="L122" s="18"/>
      <c r="Q122" s="18"/>
      <c r="R122" s="18"/>
    </row>
    <row r="123" spans="1:25" s="42" customFormat="1" ht="52.9" customHeight="1" x14ac:dyDescent="0.3">
      <c r="A123" s="599" t="s">
        <v>314</v>
      </c>
      <c r="B123" s="599"/>
      <c r="C123" s="599"/>
      <c r="D123" s="599"/>
      <c r="E123" s="599"/>
      <c r="F123" s="599"/>
      <c r="G123" s="599"/>
      <c r="H123" s="599"/>
      <c r="I123" s="599"/>
      <c r="J123" s="599"/>
      <c r="K123" s="123"/>
      <c r="L123" s="308"/>
      <c r="M123" s="123"/>
      <c r="N123" s="123"/>
      <c r="O123" s="123"/>
      <c r="P123" s="123"/>
      <c r="R123" s="35"/>
    </row>
    <row r="124" spans="1:25" ht="14.5" thickBot="1" x14ac:dyDescent="0.35">
      <c r="L124" s="18"/>
      <c r="Q124" s="18"/>
      <c r="R124" s="18"/>
    </row>
    <row r="125" spans="1:25" s="7" customFormat="1" ht="20" x14ac:dyDescent="0.4">
      <c r="A125" s="677" t="s">
        <v>315</v>
      </c>
      <c r="B125" s="569"/>
      <c r="C125" s="569"/>
      <c r="D125" s="569"/>
      <c r="E125" s="569"/>
      <c r="F125" s="569"/>
      <c r="G125" s="569"/>
      <c r="H125" s="569"/>
      <c r="I125" s="569"/>
      <c r="J125" s="415"/>
      <c r="K125" s="275"/>
      <c r="L125" s="503"/>
      <c r="M125" s="503"/>
      <c r="N125" s="503"/>
      <c r="O125" s="503"/>
      <c r="P125" s="512"/>
      <c r="Q125" s="503"/>
      <c r="R125" s="513"/>
      <c r="S125" s="503"/>
      <c r="T125" s="503"/>
      <c r="U125" s="503"/>
      <c r="V125" s="513"/>
      <c r="W125" s="9"/>
    </row>
    <row r="126" spans="1:25" s="7" customFormat="1" ht="18" customHeight="1" x14ac:dyDescent="0.4">
      <c r="A126" s="516" t="s">
        <v>226</v>
      </c>
      <c r="B126" s="99"/>
      <c r="C126" s="270"/>
      <c r="D126" s="515" t="s">
        <v>27</v>
      </c>
      <c r="E126" s="99"/>
      <c r="F126" s="272"/>
      <c r="G126" s="99"/>
      <c r="H126" s="274"/>
      <c r="I126" s="274"/>
      <c r="J126" s="517"/>
      <c r="K126" s="275"/>
      <c r="L126" s="513"/>
      <c r="M126" s="275"/>
      <c r="N126" s="275"/>
      <c r="O126" s="275"/>
      <c r="P126" s="275"/>
      <c r="Q126" s="275"/>
      <c r="R126" s="275"/>
      <c r="S126" s="513"/>
      <c r="T126" s="513"/>
      <c r="U126" s="513"/>
      <c r="V126" s="513"/>
    </row>
    <row r="127" spans="1:25" s="7" customFormat="1" ht="20" customHeight="1" thickBot="1" x14ac:dyDescent="0.45">
      <c r="A127" s="514" t="s">
        <v>281</v>
      </c>
      <c r="B127" s="425"/>
      <c r="C127" s="425"/>
      <c r="D127" s="425"/>
      <c r="E127" s="425"/>
      <c r="F127" s="425"/>
      <c r="G127" s="425"/>
      <c r="H127" s="425"/>
      <c r="I127" s="425"/>
      <c r="J127" s="286"/>
      <c r="K127" s="275"/>
      <c r="L127" s="275"/>
      <c r="M127" s="275"/>
      <c r="N127" s="275"/>
      <c r="O127" s="275"/>
      <c r="P127" s="275"/>
      <c r="Q127" s="275"/>
      <c r="R127" s="275"/>
      <c r="S127" s="513"/>
      <c r="T127" s="513"/>
      <c r="U127" s="513"/>
      <c r="V127" s="513"/>
      <c r="W127" s="9"/>
      <c r="X127" s="9"/>
      <c r="Y127" s="9"/>
    </row>
    <row r="128" spans="1:25" x14ac:dyDescent="0.3">
      <c r="K128" s="46"/>
      <c r="L128" s="46"/>
      <c r="M128" s="46"/>
      <c r="N128" s="46"/>
      <c r="O128" s="46"/>
      <c r="P128" s="46"/>
      <c r="Q128" s="46"/>
      <c r="R128" s="46"/>
      <c r="S128" s="46"/>
      <c r="T128" s="46"/>
      <c r="U128" s="46"/>
      <c r="V128" s="46"/>
    </row>
    <row r="129" spans="11:22" x14ac:dyDescent="0.3">
      <c r="K129" s="46"/>
      <c r="L129" s="46"/>
      <c r="M129" s="46"/>
      <c r="N129" s="46"/>
      <c r="O129" s="46"/>
      <c r="P129" s="46"/>
      <c r="Q129" s="46"/>
      <c r="R129" s="46"/>
      <c r="S129" s="46"/>
      <c r="T129" s="46"/>
      <c r="U129" s="46"/>
      <c r="V129" s="46"/>
    </row>
    <row r="130" spans="11:22" x14ac:dyDescent="0.3">
      <c r="K130" s="46"/>
      <c r="L130" s="46"/>
      <c r="M130" s="46"/>
      <c r="N130" s="46"/>
      <c r="O130" s="46"/>
      <c r="P130" s="46"/>
      <c r="Q130" s="46"/>
      <c r="R130" s="46"/>
      <c r="S130" s="46"/>
      <c r="T130" s="46"/>
      <c r="U130" s="46"/>
      <c r="V130" s="46"/>
    </row>
    <row r="131" spans="11:22" x14ac:dyDescent="0.3">
      <c r="K131" s="46"/>
      <c r="L131" s="46"/>
      <c r="M131" s="46"/>
      <c r="N131" s="46"/>
      <c r="O131" s="46"/>
      <c r="P131" s="46"/>
      <c r="Q131" s="46"/>
      <c r="R131" s="46"/>
      <c r="S131" s="46"/>
      <c r="T131" s="46"/>
      <c r="U131" s="46"/>
      <c r="V131" s="46"/>
    </row>
    <row r="132" spans="11:22" x14ac:dyDescent="0.3">
      <c r="K132" s="46"/>
      <c r="L132" s="46"/>
      <c r="M132" s="46"/>
      <c r="N132" s="46"/>
      <c r="O132" s="46"/>
      <c r="P132" s="46"/>
      <c r="Q132" s="46"/>
      <c r="R132" s="46"/>
      <c r="S132" s="46"/>
      <c r="T132" s="46"/>
      <c r="U132" s="46"/>
      <c r="V132" s="46"/>
    </row>
    <row r="133" spans="11:22" x14ac:dyDescent="0.3">
      <c r="K133" s="46"/>
      <c r="L133" s="46"/>
      <c r="M133" s="46"/>
      <c r="N133" s="46"/>
      <c r="O133" s="46"/>
      <c r="P133" s="46"/>
      <c r="Q133" s="46"/>
      <c r="R133" s="46"/>
      <c r="S133" s="46"/>
      <c r="T133" s="46"/>
      <c r="U133" s="46"/>
      <c r="V133" s="46"/>
    </row>
    <row r="134" spans="11:22" x14ac:dyDescent="0.3">
      <c r="K134" s="46"/>
      <c r="L134" s="46"/>
      <c r="M134" s="46"/>
      <c r="N134" s="46"/>
      <c r="O134" s="46"/>
      <c r="P134" s="46"/>
      <c r="Q134" s="46"/>
      <c r="R134" s="46"/>
      <c r="S134" s="46"/>
      <c r="T134" s="46"/>
      <c r="U134" s="46"/>
      <c r="V134" s="46"/>
    </row>
    <row r="135" spans="11:22" x14ac:dyDescent="0.3">
      <c r="K135" s="46"/>
      <c r="L135" s="46"/>
      <c r="M135" s="46"/>
      <c r="N135" s="46"/>
      <c r="O135" s="46"/>
      <c r="P135" s="46"/>
      <c r="Q135" s="46"/>
      <c r="R135" s="46"/>
      <c r="S135" s="46"/>
      <c r="T135" s="46"/>
      <c r="U135" s="46"/>
      <c r="V135" s="46"/>
    </row>
    <row r="136" spans="11:22" x14ac:dyDescent="0.3">
      <c r="K136" s="46"/>
      <c r="L136" s="46"/>
      <c r="M136" s="46"/>
      <c r="N136" s="46"/>
      <c r="O136" s="46"/>
      <c r="P136" s="46"/>
      <c r="Q136" s="46"/>
      <c r="R136" s="46"/>
      <c r="S136" s="46"/>
      <c r="T136" s="46"/>
      <c r="U136" s="46"/>
      <c r="V136" s="46"/>
    </row>
    <row r="137" spans="11:22" x14ac:dyDescent="0.3">
      <c r="K137" s="46"/>
      <c r="L137" s="46"/>
      <c r="M137" s="46"/>
      <c r="N137" s="46"/>
      <c r="O137" s="46"/>
      <c r="P137" s="46"/>
      <c r="Q137" s="46"/>
      <c r="R137" s="46"/>
      <c r="S137" s="46"/>
      <c r="T137" s="46"/>
      <c r="U137" s="46"/>
      <c r="V137" s="46"/>
    </row>
    <row r="138" spans="11:22" x14ac:dyDescent="0.3">
      <c r="K138" s="46"/>
      <c r="L138" s="46"/>
      <c r="M138" s="46"/>
      <c r="N138" s="46"/>
      <c r="O138" s="46"/>
      <c r="P138" s="46"/>
      <c r="Q138" s="46"/>
      <c r="R138" s="46"/>
      <c r="S138" s="46"/>
      <c r="T138" s="46"/>
      <c r="U138" s="46"/>
      <c r="V138" s="46"/>
    </row>
    <row r="139" spans="11:22" x14ac:dyDescent="0.3">
      <c r="K139" s="46"/>
      <c r="L139" s="46"/>
      <c r="M139" s="46"/>
      <c r="N139" s="46"/>
      <c r="O139" s="46"/>
      <c r="P139" s="46"/>
      <c r="Q139" s="46"/>
      <c r="R139" s="46"/>
      <c r="S139" s="46"/>
      <c r="T139" s="46"/>
      <c r="U139" s="46"/>
      <c r="V139" s="46"/>
    </row>
    <row r="140" spans="11:22" x14ac:dyDescent="0.3">
      <c r="K140" s="46"/>
      <c r="L140" s="46"/>
      <c r="M140" s="46"/>
      <c r="N140" s="46"/>
      <c r="O140" s="46"/>
      <c r="P140" s="46"/>
      <c r="Q140" s="46"/>
      <c r="R140" s="46"/>
      <c r="S140" s="46"/>
      <c r="T140" s="46"/>
      <c r="U140" s="46"/>
      <c r="V140" s="46"/>
    </row>
  </sheetData>
  <sheetProtection algorithmName="SHA-512" hashValue="2NXb1Bh2SmSaJJsgkm62Gp44q8+k5umMT6DUywWgHOFvks0GCTWq9mmF3ElpMFvhNF03Mb5U8H6WBx7aLUnaJw==" saltValue="4rTnGB5XRc0sWJ8/XEsKUA==" spinCount="100000" sheet="1" formatColumns="0" formatRows="0" insertRows="0" sort="0"/>
  <protectedRanges>
    <protectedRange sqref="A85:F85" name="Table3"/>
    <protectedRange sqref="A66:C70 D70 A81:D85" name="Range2"/>
    <protectedRange sqref="A37:E56 G37:G56 K37:L56 N37:N56 R37:R56 O56:Q56 M56 H56:J56 F56" name="Range1"/>
    <protectedRange sqref="A56:T56" name="Range3"/>
  </protectedRanges>
  <sortState xmlns:xlrd2="http://schemas.microsoft.com/office/spreadsheetml/2017/richdata2" ref="A38:B46">
    <sortCondition ref="A38"/>
  </sortState>
  <mergeCells count="33">
    <mergeCell ref="A88:B89"/>
    <mergeCell ref="R34:T34"/>
    <mergeCell ref="A60:D60"/>
    <mergeCell ref="A61:D61"/>
    <mergeCell ref="E34:G34"/>
    <mergeCell ref="S61:T61"/>
    <mergeCell ref="D79:F79"/>
    <mergeCell ref="A123:J123"/>
    <mergeCell ref="A118:J118"/>
    <mergeCell ref="A113:J113"/>
    <mergeCell ref="A125:I125"/>
    <mergeCell ref="A120:J121"/>
    <mergeCell ref="A98:J98"/>
    <mergeCell ref="A107:J111"/>
    <mergeCell ref="A102:J103"/>
    <mergeCell ref="A105:J105"/>
    <mergeCell ref="A115:J116"/>
    <mergeCell ref="A92:J92"/>
    <mergeCell ref="A93:J93"/>
    <mergeCell ref="B8:L8"/>
    <mergeCell ref="B7:L7"/>
    <mergeCell ref="O64:P64"/>
    <mergeCell ref="A34:C34"/>
    <mergeCell ref="H34:J34"/>
    <mergeCell ref="D33:R33"/>
    <mergeCell ref="K34:Q34"/>
    <mergeCell ref="A63:B63"/>
    <mergeCell ref="C25:I25"/>
    <mergeCell ref="A64:B64"/>
    <mergeCell ref="A33:C33"/>
    <mergeCell ref="C63:D63"/>
    <mergeCell ref="C64:D64"/>
    <mergeCell ref="A73:B74"/>
  </mergeCells>
  <dataValidations count="1">
    <dataValidation type="list" allowBlank="1" showInputMessage="1" showErrorMessage="1" sqref="C37:C56" xr:uid="{0DB1DED7-FE08-4876-8AF6-118EC17DDFEB}">
      <formula1>"H, S"</formula1>
    </dataValidation>
  </dataValidations>
  <hyperlinks>
    <hyperlink ref="D126" r:id="rId1" display="at aicpa.org/sba." xr:uid="{E664E8B6-5768-42FB-8454-CAB925EE5946}"/>
  </hyperlinks>
  <pageMargins left="0.7" right="0.7" top="0.75" bottom="0.75" header="0.3" footer="0.3"/>
  <pageSetup scale="41" fitToHeight="2"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DCA83-5128-4A50-A13E-D950E6465906}">
  <dimension ref="A1:AC62"/>
  <sheetViews>
    <sheetView showGridLines="0" zoomScale="70" zoomScaleNormal="70" workbookViewId="0"/>
  </sheetViews>
  <sheetFormatPr defaultColWidth="9" defaultRowHeight="14" x14ac:dyDescent="0.3"/>
  <cols>
    <col min="1" max="1" width="12.26953125" style="4" customWidth="1"/>
    <col min="2" max="11" width="9" style="4"/>
    <col min="12" max="12" width="18.81640625" style="4" customWidth="1"/>
    <col min="13" max="13" width="11.6328125" style="4" customWidth="1"/>
    <col min="14" max="14" width="35.7265625" style="4" customWidth="1"/>
    <col min="15" max="15" width="4.7265625" style="4" customWidth="1"/>
    <col min="16" max="16" width="32" style="4" customWidth="1"/>
    <col min="17" max="17" width="4.26953125" style="4" customWidth="1"/>
    <col min="18" max="18" width="13.7265625" style="4" customWidth="1"/>
    <col min="19" max="16384" width="9" style="4"/>
  </cols>
  <sheetData>
    <row r="1" spans="1:29" ht="20" x14ac:dyDescent="0.4">
      <c r="A1" s="3" t="s">
        <v>5</v>
      </c>
      <c r="D1" s="9"/>
    </row>
    <row r="2" spans="1:29" ht="20" x14ac:dyDescent="0.4">
      <c r="A2" s="3" t="s">
        <v>1</v>
      </c>
      <c r="D2" s="18"/>
    </row>
    <row r="3" spans="1:29" ht="20" x14ac:dyDescent="0.4">
      <c r="A3" s="276"/>
      <c r="B3" s="3" t="s">
        <v>227</v>
      </c>
      <c r="D3" s="18"/>
    </row>
    <row r="4" spans="1:29" ht="20" x14ac:dyDescent="0.4">
      <c r="A4" s="23" t="s">
        <v>305</v>
      </c>
      <c r="C4" s="18"/>
      <c r="D4" s="18"/>
      <c r="Q4" s="42"/>
    </row>
    <row r="5" spans="1:29" x14ac:dyDescent="0.3">
      <c r="P5" s="18"/>
      <c r="Q5" s="18"/>
      <c r="R5" s="18"/>
      <c r="S5" s="18"/>
    </row>
    <row r="6" spans="1:29" s="1" customFormat="1" ht="18.5" x14ac:dyDescent="0.45">
      <c r="A6" s="217"/>
      <c r="B6" s="220" t="s">
        <v>90</v>
      </c>
      <c r="C6" s="7"/>
      <c r="D6" s="7"/>
      <c r="E6" s="7"/>
      <c r="F6" s="4"/>
      <c r="G6" s="4"/>
      <c r="H6" s="4"/>
      <c r="I6" s="4"/>
      <c r="J6" s="4"/>
      <c r="K6" s="4"/>
      <c r="L6" s="4"/>
      <c r="M6" s="4"/>
      <c r="N6" s="4"/>
      <c r="O6" s="4"/>
      <c r="P6" s="4"/>
      <c r="Q6" s="7"/>
      <c r="R6" s="7"/>
      <c r="S6" s="7"/>
      <c r="V6" s="7"/>
      <c r="W6" s="7"/>
      <c r="X6" s="7"/>
      <c r="Y6" s="7"/>
      <c r="Z6" s="7"/>
      <c r="AA6" s="7"/>
      <c r="AB6" s="7"/>
      <c r="AC6" s="7"/>
    </row>
    <row r="7" spans="1:29" s="1" customFormat="1" ht="34.5" customHeight="1" x14ac:dyDescent="0.45">
      <c r="B7" s="547" t="s">
        <v>138</v>
      </c>
      <c r="C7" s="547"/>
      <c r="D7" s="547"/>
      <c r="E7" s="547"/>
      <c r="F7" s="547"/>
      <c r="G7" s="547"/>
      <c r="H7" s="547"/>
      <c r="I7" s="547"/>
      <c r="J7" s="547"/>
      <c r="K7" s="547"/>
      <c r="L7" s="547"/>
      <c r="M7" s="547"/>
      <c r="N7" s="547"/>
      <c r="O7" s="547"/>
      <c r="P7" s="547"/>
      <c r="Q7" s="547"/>
      <c r="R7" s="547"/>
      <c r="S7" s="547"/>
      <c r="V7" s="7"/>
      <c r="W7" s="7"/>
      <c r="X7" s="7"/>
      <c r="Y7" s="7"/>
      <c r="Z7" s="7"/>
      <c r="AA7" s="7"/>
      <c r="AB7" s="7"/>
      <c r="AC7" s="7"/>
    </row>
    <row r="8" spans="1:29" s="1" customFormat="1" ht="18" customHeight="1" x14ac:dyDescent="0.45">
      <c r="A8" s="219"/>
      <c r="B8" s="571" t="s">
        <v>91</v>
      </c>
      <c r="C8" s="571"/>
      <c r="D8" s="571"/>
      <c r="E8" s="571"/>
      <c r="F8" s="571"/>
      <c r="G8" s="571"/>
      <c r="H8" s="571"/>
      <c r="I8" s="571"/>
      <c r="J8" s="571"/>
      <c r="K8" s="571"/>
      <c r="L8" s="571"/>
      <c r="M8" s="571"/>
      <c r="N8" s="571"/>
      <c r="O8" s="571"/>
      <c r="P8" s="571"/>
      <c r="Q8" s="571"/>
      <c r="R8" s="571"/>
      <c r="S8" s="571"/>
      <c r="V8" s="7"/>
      <c r="W8" s="7"/>
      <c r="X8" s="7"/>
      <c r="Y8" s="7"/>
      <c r="Z8" s="7"/>
      <c r="AA8" s="7"/>
      <c r="AB8" s="7"/>
      <c r="AC8" s="7"/>
    </row>
    <row r="9" spans="1:29" x14ac:dyDescent="0.3">
      <c r="I9" s="18"/>
      <c r="J9" s="18"/>
      <c r="K9" s="18"/>
      <c r="L9" s="18"/>
      <c r="M9" s="18"/>
      <c r="N9" s="18"/>
    </row>
    <row r="10" spans="1:29" ht="18" x14ac:dyDescent="0.4">
      <c r="A10" s="11" t="s">
        <v>17</v>
      </c>
      <c r="I10" s="46"/>
      <c r="J10" s="18"/>
      <c r="K10" s="18"/>
      <c r="L10" s="18"/>
      <c r="M10" s="18"/>
      <c r="N10" s="210"/>
      <c r="O10" s="18"/>
      <c r="P10" s="18"/>
      <c r="Q10" s="18"/>
    </row>
    <row r="11" spans="1:29" ht="15.5" x14ac:dyDescent="0.35">
      <c r="A11" s="426" t="s">
        <v>259</v>
      </c>
      <c r="B11" s="211"/>
      <c r="C11" s="211"/>
      <c r="D11" s="211"/>
      <c r="E11" s="211"/>
      <c r="F11" s="211"/>
      <c r="G11" s="211"/>
      <c r="H11" s="211"/>
      <c r="I11" s="211"/>
      <c r="J11" s="211"/>
      <c r="K11" s="211"/>
      <c r="L11" s="211"/>
      <c r="M11" s="211"/>
      <c r="N11" s="211"/>
      <c r="O11" s="211"/>
      <c r="P11" s="211"/>
      <c r="Q11" s="211"/>
      <c r="R11" s="211"/>
    </row>
    <row r="12" spans="1:29" ht="34" customHeight="1" x14ac:dyDescent="0.35">
      <c r="A12" s="426"/>
      <c r="B12" s="613" t="s">
        <v>115</v>
      </c>
      <c r="C12" s="613"/>
      <c r="D12" s="613"/>
      <c r="E12" s="613"/>
      <c r="F12" s="613"/>
      <c r="G12" s="613"/>
      <c r="H12" s="613"/>
      <c r="I12" s="613"/>
      <c r="J12" s="613"/>
      <c r="K12" s="613"/>
      <c r="L12" s="613"/>
      <c r="M12" s="613"/>
      <c r="N12" s="613"/>
      <c r="O12" s="613"/>
      <c r="P12" s="613"/>
      <c r="Q12" s="613"/>
      <c r="R12" s="613"/>
    </row>
    <row r="13" spans="1:29" ht="14.5" thickBot="1" x14ac:dyDescent="0.35">
      <c r="A13" s="26"/>
    </row>
    <row r="14" spans="1:29" ht="83.5" customHeight="1" x14ac:dyDescent="0.35">
      <c r="A14" s="695" t="s">
        <v>295</v>
      </c>
      <c r="B14" s="696"/>
      <c r="C14" s="696"/>
      <c r="D14" s="696"/>
      <c r="E14" s="696"/>
      <c r="F14" s="696"/>
      <c r="G14" s="696"/>
      <c r="H14" s="696"/>
      <c r="I14" s="696"/>
      <c r="J14" s="696"/>
      <c r="K14" s="696"/>
      <c r="L14" s="696"/>
      <c r="M14" s="696"/>
      <c r="N14" s="478" t="s">
        <v>261</v>
      </c>
      <c r="O14" s="479"/>
      <c r="P14" s="478" t="s">
        <v>262</v>
      </c>
      <c r="Q14" s="480"/>
      <c r="R14" s="480"/>
      <c r="S14" s="481"/>
    </row>
    <row r="15" spans="1:29" ht="15" customHeight="1" x14ac:dyDescent="0.35">
      <c r="A15" s="472"/>
      <c r="B15" s="495" t="s">
        <v>164</v>
      </c>
      <c r="C15" s="474"/>
      <c r="D15" s="474"/>
      <c r="E15" s="474"/>
      <c r="F15" s="474"/>
      <c r="G15" s="474"/>
      <c r="H15" s="474"/>
      <c r="I15" s="474"/>
      <c r="J15" s="474"/>
      <c r="K15" s="474"/>
      <c r="L15" s="474"/>
      <c r="M15" s="474"/>
      <c r="N15" s="482"/>
      <c r="O15" s="483"/>
      <c r="P15" s="482"/>
      <c r="Q15" s="252"/>
      <c r="R15" s="252"/>
      <c r="S15" s="484"/>
    </row>
    <row r="16" spans="1:29" ht="15" customHeight="1" x14ac:dyDescent="0.35">
      <c r="A16" s="472"/>
      <c r="B16" s="473"/>
      <c r="C16" s="474"/>
      <c r="D16" s="474"/>
      <c r="E16" s="474"/>
      <c r="F16" s="474"/>
      <c r="G16" s="474"/>
      <c r="H16" s="474"/>
      <c r="I16" s="474"/>
      <c r="J16" s="474"/>
      <c r="K16" s="474"/>
      <c r="L16" s="474"/>
      <c r="M16" s="474"/>
      <c r="N16" s="482"/>
      <c r="O16" s="483"/>
      <c r="P16" s="482"/>
      <c r="Q16" s="252"/>
      <c r="R16" s="252"/>
      <c r="S16" s="484"/>
    </row>
    <row r="17" spans="1:22" ht="15.5" x14ac:dyDescent="0.35">
      <c r="A17" s="697" t="s">
        <v>264</v>
      </c>
      <c r="B17" s="698"/>
      <c r="C17" s="698"/>
      <c r="D17" s="698"/>
      <c r="E17" s="698"/>
      <c r="F17" s="698"/>
      <c r="G17" s="698"/>
      <c r="H17" s="698"/>
      <c r="I17" s="698"/>
      <c r="J17" s="698"/>
      <c r="K17" s="698"/>
      <c r="L17" s="698"/>
      <c r="M17" s="475" t="s">
        <v>101</v>
      </c>
      <c r="N17" s="485"/>
      <c r="O17" s="474"/>
      <c r="P17" s="485"/>
      <c r="Q17" s="252"/>
      <c r="R17" s="252"/>
      <c r="S17" s="484"/>
    </row>
    <row r="18" spans="1:22" ht="15.5" x14ac:dyDescent="0.35">
      <c r="A18" s="472"/>
      <c r="B18" s="252"/>
      <c r="C18" s="252"/>
      <c r="D18" s="252"/>
      <c r="E18" s="252"/>
      <c r="F18" s="252"/>
      <c r="G18" s="252"/>
      <c r="H18" s="252"/>
      <c r="I18" s="252"/>
      <c r="J18" s="252"/>
      <c r="K18" s="252"/>
      <c r="L18" s="252"/>
      <c r="M18" s="253"/>
      <c r="N18" s="486"/>
      <c r="O18" s="252"/>
      <c r="P18" s="252"/>
      <c r="Q18" s="252"/>
      <c r="R18" s="252"/>
      <c r="S18" s="484"/>
    </row>
    <row r="19" spans="1:22" ht="15.5" x14ac:dyDescent="0.35">
      <c r="A19" s="476" t="s">
        <v>265</v>
      </c>
      <c r="B19" s="252"/>
      <c r="C19" s="252"/>
      <c r="D19" s="252"/>
      <c r="E19" s="252"/>
      <c r="F19" s="252"/>
      <c r="G19" s="252"/>
      <c r="H19" s="252"/>
      <c r="I19" s="252"/>
      <c r="J19" s="252"/>
      <c r="K19" s="252"/>
      <c r="L19" s="252"/>
      <c r="M19" s="253"/>
      <c r="N19" s="486"/>
      <c r="O19" s="252"/>
      <c r="P19" s="252"/>
      <c r="Q19" s="252"/>
      <c r="R19" s="252"/>
      <c r="S19" s="484"/>
    </row>
    <row r="20" spans="1:22" ht="15.5" x14ac:dyDescent="0.35">
      <c r="A20" s="472" t="s">
        <v>102</v>
      </c>
      <c r="B20" s="252"/>
      <c r="C20" s="252"/>
      <c r="D20" s="252"/>
      <c r="E20" s="252"/>
      <c r="F20" s="252"/>
      <c r="G20" s="252"/>
      <c r="H20" s="252"/>
      <c r="I20" s="252"/>
      <c r="J20" s="252"/>
      <c r="K20" s="252"/>
      <c r="L20" s="252"/>
      <c r="M20" s="475" t="s">
        <v>101</v>
      </c>
      <c r="N20" s="487"/>
      <c r="O20" s="241"/>
      <c r="P20" s="487"/>
      <c r="Q20" s="241"/>
      <c r="R20" s="485"/>
      <c r="S20" s="488"/>
      <c r="T20" s="18"/>
      <c r="U20" s="18"/>
      <c r="V20" s="18"/>
    </row>
    <row r="21" spans="1:22" ht="15.5" x14ac:dyDescent="0.35">
      <c r="A21" s="472"/>
      <c r="B21" s="252"/>
      <c r="C21" s="252"/>
      <c r="D21" s="252"/>
      <c r="E21" s="252"/>
      <c r="F21" s="252"/>
      <c r="G21" s="252"/>
      <c r="H21" s="252"/>
      <c r="I21" s="252"/>
      <c r="J21" s="252"/>
      <c r="K21" s="252"/>
      <c r="L21" s="252"/>
      <c r="M21" s="253"/>
      <c r="N21" s="487"/>
      <c r="O21" s="241"/>
      <c r="P21" s="487"/>
      <c r="Q21" s="241"/>
      <c r="R21" s="489"/>
      <c r="S21" s="488"/>
      <c r="T21" s="18"/>
      <c r="U21" s="18"/>
      <c r="V21" s="18"/>
    </row>
    <row r="22" spans="1:22" ht="15.5" x14ac:dyDescent="0.35">
      <c r="A22" s="477" t="s">
        <v>107</v>
      </c>
      <c r="B22" s="252"/>
      <c r="C22" s="252"/>
      <c r="D22" s="252"/>
      <c r="E22" s="252"/>
      <c r="F22" s="252"/>
      <c r="G22" s="252"/>
      <c r="H22" s="252"/>
      <c r="I22" s="252"/>
      <c r="J22" s="252"/>
      <c r="K22" s="252"/>
      <c r="L22" s="252"/>
      <c r="M22" s="253"/>
      <c r="N22" s="487"/>
      <c r="O22" s="241"/>
      <c r="P22" s="487"/>
      <c r="Q22" s="241"/>
      <c r="R22" s="489"/>
      <c r="S22" s="488"/>
      <c r="T22" s="18"/>
      <c r="U22" s="18"/>
      <c r="V22" s="18"/>
    </row>
    <row r="23" spans="1:22" ht="15.5" x14ac:dyDescent="0.35">
      <c r="A23" s="472" t="s">
        <v>106</v>
      </c>
      <c r="B23" s="252"/>
      <c r="C23" s="252"/>
      <c r="D23" s="252"/>
      <c r="E23" s="252"/>
      <c r="F23" s="252"/>
      <c r="G23" s="252"/>
      <c r="H23" s="252"/>
      <c r="I23" s="252"/>
      <c r="J23" s="252"/>
      <c r="K23" s="252"/>
      <c r="L23" s="252"/>
      <c r="M23" s="475" t="s">
        <v>101</v>
      </c>
      <c r="N23" s="487"/>
      <c r="O23" s="241"/>
      <c r="P23" s="487"/>
      <c r="Q23" s="241"/>
      <c r="R23" s="485"/>
      <c r="S23" s="488"/>
      <c r="T23" s="18"/>
      <c r="U23" s="18"/>
      <c r="V23" s="18"/>
    </row>
    <row r="24" spans="1:22" ht="16" thickBot="1" x14ac:dyDescent="0.4">
      <c r="A24" s="472"/>
      <c r="B24" s="252"/>
      <c r="C24" s="252"/>
      <c r="D24" s="252"/>
      <c r="E24" s="252"/>
      <c r="F24" s="252"/>
      <c r="G24" s="252"/>
      <c r="H24" s="252"/>
      <c r="I24" s="252"/>
      <c r="J24" s="252"/>
      <c r="K24" s="252"/>
      <c r="L24" s="252"/>
      <c r="M24" s="253"/>
      <c r="N24" s="487"/>
      <c r="O24" s="241"/>
      <c r="P24" s="487"/>
      <c r="Q24" s="241"/>
      <c r="R24" s="489"/>
      <c r="S24" s="488"/>
      <c r="T24" s="18"/>
      <c r="U24" s="18"/>
      <c r="V24" s="18"/>
    </row>
    <row r="25" spans="1:22" ht="16" thickBot="1" x14ac:dyDescent="0.4">
      <c r="A25" s="692" t="s">
        <v>263</v>
      </c>
      <c r="B25" s="693"/>
      <c r="C25" s="693"/>
      <c r="D25" s="693"/>
      <c r="E25" s="693"/>
      <c r="F25" s="693"/>
      <c r="G25" s="693"/>
      <c r="H25" s="693"/>
      <c r="I25" s="693"/>
      <c r="J25" s="693"/>
      <c r="K25" s="693"/>
      <c r="L25" s="693"/>
      <c r="M25" s="693"/>
      <c r="N25" s="693"/>
      <c r="O25" s="693"/>
      <c r="P25" s="694"/>
      <c r="Q25" s="417"/>
      <c r="R25" s="490"/>
      <c r="S25" s="488"/>
      <c r="T25" s="18"/>
      <c r="U25" s="18"/>
      <c r="V25" s="18"/>
    </row>
    <row r="26" spans="1:22" ht="15.5" x14ac:dyDescent="0.35">
      <c r="A26" s="491" t="s">
        <v>103</v>
      </c>
      <c r="B26" s="252"/>
      <c r="C26" s="252"/>
      <c r="D26" s="252"/>
      <c r="E26" s="252"/>
      <c r="F26" s="252"/>
      <c r="G26" s="252"/>
      <c r="H26" s="252"/>
      <c r="I26" s="252"/>
      <c r="J26" s="252"/>
      <c r="K26" s="252"/>
      <c r="L26" s="252"/>
      <c r="M26" s="252"/>
      <c r="N26" s="487"/>
      <c r="O26" s="241"/>
      <c r="P26" s="487"/>
      <c r="Q26" s="252"/>
      <c r="R26" s="252"/>
      <c r="S26" s="484"/>
    </row>
    <row r="27" spans="1:22" ht="15.5" x14ac:dyDescent="0.35">
      <c r="A27" s="491" t="s">
        <v>266</v>
      </c>
      <c r="B27" s="252"/>
      <c r="C27" s="252"/>
      <c r="D27" s="252"/>
      <c r="E27" s="252"/>
      <c r="F27" s="252"/>
      <c r="G27" s="252"/>
      <c r="H27" s="252"/>
      <c r="I27" s="252"/>
      <c r="J27" s="252"/>
      <c r="K27" s="252"/>
      <c r="L27" s="252"/>
      <c r="M27" s="252"/>
      <c r="N27" s="487"/>
      <c r="O27" s="241"/>
      <c r="P27" s="487"/>
      <c r="Q27" s="252"/>
      <c r="R27" s="485"/>
      <c r="S27" s="484"/>
    </row>
    <row r="28" spans="1:22" ht="16" thickBot="1" x14ac:dyDescent="0.4">
      <c r="A28" s="492"/>
      <c r="B28" s="493"/>
      <c r="C28" s="493"/>
      <c r="D28" s="493"/>
      <c r="E28" s="493"/>
      <c r="F28" s="493"/>
      <c r="G28" s="493"/>
      <c r="H28" s="493"/>
      <c r="I28" s="493"/>
      <c r="J28" s="493"/>
      <c r="K28" s="493"/>
      <c r="L28" s="493"/>
      <c r="M28" s="493"/>
      <c r="N28" s="493"/>
      <c r="O28" s="493"/>
      <c r="P28" s="493"/>
      <c r="Q28" s="493"/>
      <c r="R28" s="493"/>
      <c r="S28" s="494"/>
    </row>
    <row r="29" spans="1:22" ht="14.5" thickBot="1" x14ac:dyDescent="0.35">
      <c r="A29" s="212"/>
      <c r="B29" s="42"/>
      <c r="C29" s="42"/>
      <c r="D29" s="42"/>
      <c r="E29" s="42"/>
      <c r="F29" s="42"/>
      <c r="G29" s="42"/>
      <c r="H29" s="42"/>
      <c r="I29" s="42"/>
      <c r="J29" s="42"/>
      <c r="K29" s="42"/>
      <c r="L29" s="42"/>
      <c r="M29" s="42"/>
      <c r="N29" s="42"/>
      <c r="O29" s="42"/>
      <c r="P29" s="42"/>
      <c r="Q29" s="42"/>
      <c r="R29" s="42"/>
      <c r="S29" s="42"/>
    </row>
    <row r="30" spans="1:22" ht="15.5" x14ac:dyDescent="0.35">
      <c r="A30" s="102" t="s">
        <v>169</v>
      </c>
      <c r="B30" s="77"/>
      <c r="C30" s="43"/>
      <c r="D30" s="43"/>
      <c r="E30" s="43"/>
      <c r="F30" s="43"/>
      <c r="G30" s="43"/>
      <c r="H30" s="43"/>
      <c r="I30" s="43"/>
      <c r="J30" s="43"/>
      <c r="K30" s="43"/>
      <c r="L30" s="43"/>
      <c r="M30" s="43"/>
      <c r="N30" s="480"/>
      <c r="O30" s="44"/>
    </row>
    <row r="31" spans="1:22" ht="23" x14ac:dyDescent="0.5">
      <c r="A31" s="53"/>
      <c r="B31" s="42"/>
      <c r="C31" s="42"/>
      <c r="D31" s="42"/>
      <c r="E31" s="42"/>
      <c r="F31" s="42"/>
      <c r="G31" s="42"/>
      <c r="H31" s="42"/>
      <c r="I31" s="42"/>
      <c r="J31" s="42"/>
      <c r="K31" s="42"/>
      <c r="L31" s="46"/>
      <c r="M31" s="46"/>
      <c r="N31" s="253"/>
      <c r="O31" s="79"/>
      <c r="P31" s="338"/>
    </row>
    <row r="32" spans="1:22" ht="31.5" customHeight="1" x14ac:dyDescent="0.35">
      <c r="A32" s="706" t="s">
        <v>267</v>
      </c>
      <c r="B32" s="599"/>
      <c r="C32" s="599"/>
      <c r="D32" s="599"/>
      <c r="E32" s="599"/>
      <c r="F32" s="599"/>
      <c r="G32" s="599"/>
      <c r="H32" s="599"/>
      <c r="I32" s="599"/>
      <c r="J32" s="599"/>
      <c r="K32" s="599"/>
      <c r="L32" s="599"/>
      <c r="M32" s="46"/>
      <c r="N32" s="485"/>
      <c r="O32" s="213"/>
      <c r="P32" s="214"/>
      <c r="Q32" s="214"/>
      <c r="R32" s="214"/>
      <c r="S32" s="214"/>
    </row>
    <row r="33" spans="1:23" s="18" customFormat="1" ht="15.5" x14ac:dyDescent="0.35">
      <c r="A33" s="410"/>
      <c r="B33" s="411"/>
      <c r="C33" s="411"/>
      <c r="D33" s="411"/>
      <c r="E33" s="411"/>
      <c r="F33" s="411"/>
      <c r="G33" s="411"/>
      <c r="H33" s="411"/>
      <c r="I33" s="411"/>
      <c r="J33" s="411"/>
      <c r="K33" s="241"/>
      <c r="L33" s="241"/>
      <c r="M33" s="46"/>
      <c r="N33" s="496"/>
      <c r="O33" s="215"/>
    </row>
    <row r="34" spans="1:23" ht="34.5" customHeight="1" x14ac:dyDescent="0.35">
      <c r="A34" s="628" t="s">
        <v>268</v>
      </c>
      <c r="B34" s="599"/>
      <c r="C34" s="599"/>
      <c r="D34" s="599"/>
      <c r="E34" s="599"/>
      <c r="F34" s="599"/>
      <c r="G34" s="599"/>
      <c r="H34" s="599"/>
      <c r="I34" s="599"/>
      <c r="J34" s="599"/>
      <c r="K34" s="599"/>
      <c r="L34" s="599"/>
      <c r="M34" s="46"/>
      <c r="N34" s="485"/>
      <c r="O34" s="213"/>
      <c r="P34" s="340"/>
      <c r="Q34" s="214"/>
      <c r="R34" s="214"/>
      <c r="S34" s="214"/>
    </row>
    <row r="35" spans="1:23" ht="15.5" x14ac:dyDescent="0.35">
      <c r="A35" s="412"/>
      <c r="B35" s="413"/>
      <c r="C35" s="413"/>
      <c r="D35" s="413"/>
      <c r="E35" s="413"/>
      <c r="F35" s="413"/>
      <c r="G35" s="413"/>
      <c r="H35" s="413"/>
      <c r="I35" s="413"/>
      <c r="J35" s="413"/>
      <c r="K35" s="252"/>
      <c r="L35" s="241"/>
      <c r="M35" s="46"/>
      <c r="N35" s="497"/>
      <c r="O35" s="213"/>
    </row>
    <row r="36" spans="1:23" ht="49.5" customHeight="1" x14ac:dyDescent="0.3">
      <c r="A36" s="706" t="s">
        <v>269</v>
      </c>
      <c r="B36" s="599"/>
      <c r="C36" s="599"/>
      <c r="D36" s="599"/>
      <c r="E36" s="599"/>
      <c r="F36" s="599"/>
      <c r="G36" s="599"/>
      <c r="H36" s="599"/>
      <c r="I36" s="599"/>
      <c r="J36" s="599"/>
      <c r="K36" s="599"/>
      <c r="L36" s="599"/>
      <c r="M36" s="46"/>
      <c r="N36" s="498" t="str">
        <f>IF(N34&gt;N32,"Proceed to step 4", (IF((AND((OR(N34&lt;N32,N32=N34)),N32&gt;0,N34&gt;0)),"Complete line 13 of PPP Schedule A by dividing line 12 by line 11 of that schedule","")))</f>
        <v/>
      </c>
      <c r="O36" s="79"/>
      <c r="Q36" s="18"/>
      <c r="R36" s="18"/>
      <c r="S36" s="18"/>
      <c r="T36" s="18"/>
      <c r="U36" s="18"/>
      <c r="V36" s="18"/>
      <c r="W36" s="18"/>
    </row>
    <row r="37" spans="1:23" ht="15.5" x14ac:dyDescent="0.35">
      <c r="A37" s="412"/>
      <c r="B37" s="413"/>
      <c r="C37" s="413"/>
      <c r="D37" s="413"/>
      <c r="E37" s="413"/>
      <c r="F37" s="413"/>
      <c r="G37" s="413"/>
      <c r="H37" s="413"/>
      <c r="I37" s="413"/>
      <c r="J37" s="413"/>
      <c r="K37" s="252"/>
      <c r="L37" s="241"/>
      <c r="M37" s="46"/>
      <c r="N37" s="499"/>
      <c r="O37" s="79"/>
    </row>
    <row r="38" spans="1:23" ht="29.5" customHeight="1" x14ac:dyDescent="0.35">
      <c r="A38" s="707" t="s">
        <v>270</v>
      </c>
      <c r="B38" s="708"/>
      <c r="C38" s="708"/>
      <c r="D38" s="708"/>
      <c r="E38" s="708"/>
      <c r="F38" s="708"/>
      <c r="G38" s="708"/>
      <c r="H38" s="708"/>
      <c r="I38" s="708"/>
      <c r="J38" s="708"/>
      <c r="K38" s="708"/>
      <c r="L38" s="708"/>
      <c r="M38" s="46"/>
      <c r="N38" s="485"/>
      <c r="O38" s="213"/>
      <c r="P38" s="339"/>
      <c r="Q38" s="216"/>
      <c r="R38" s="216"/>
      <c r="S38" s="216"/>
    </row>
    <row r="39" spans="1:23" ht="15.5" x14ac:dyDescent="0.35">
      <c r="A39" s="472"/>
      <c r="B39" s="252"/>
      <c r="C39" s="252"/>
      <c r="D39" s="252"/>
      <c r="E39" s="252"/>
      <c r="F39" s="252"/>
      <c r="G39" s="252"/>
      <c r="H39" s="252"/>
      <c r="I39" s="252"/>
      <c r="J39" s="252"/>
      <c r="K39" s="252"/>
      <c r="L39" s="241"/>
      <c r="M39" s="46"/>
      <c r="N39" s="500"/>
      <c r="O39" s="213"/>
    </row>
    <row r="40" spans="1:23" ht="52.5" customHeight="1" x14ac:dyDescent="0.3">
      <c r="A40" s="628" t="s">
        <v>271</v>
      </c>
      <c r="B40" s="599"/>
      <c r="C40" s="599"/>
      <c r="D40" s="599"/>
      <c r="E40" s="599"/>
      <c r="F40" s="599"/>
      <c r="G40" s="599"/>
      <c r="H40" s="599"/>
      <c r="I40" s="599"/>
      <c r="J40" s="599"/>
      <c r="K40" s="599"/>
      <c r="L40" s="599"/>
      <c r="M40" s="46"/>
      <c r="N40" s="501" t="str">
        <f>IF((AND(N38&gt;=N34,N38&gt;0,N34&gt;0)),"Enter 1.0 on line 13 of PPP Schedule A",(IF(AND(N38&lt;N34,N38&gt;0,N34&gt;0),"Complete line 13 of PPP Schedule A by dividing link 12 by line 11 of that schedule","")))</f>
        <v/>
      </c>
      <c r="O40" s="79"/>
      <c r="P40" s="18"/>
      <c r="Q40" s="18"/>
      <c r="R40" s="18"/>
      <c r="S40" s="18"/>
      <c r="T40" s="18"/>
      <c r="U40" s="18"/>
      <c r="V40" s="18"/>
      <c r="W40" s="18"/>
    </row>
    <row r="41" spans="1:23" ht="16" thickBot="1" x14ac:dyDescent="0.4">
      <c r="A41" s="39"/>
      <c r="B41" s="40"/>
      <c r="C41" s="40"/>
      <c r="D41" s="40"/>
      <c r="E41" s="40"/>
      <c r="F41" s="40"/>
      <c r="G41" s="40"/>
      <c r="H41" s="40"/>
      <c r="I41" s="40"/>
      <c r="J41" s="40"/>
      <c r="K41" s="40"/>
      <c r="L41" s="84"/>
      <c r="M41" s="84"/>
      <c r="N41" s="502"/>
      <c r="O41" s="41"/>
    </row>
    <row r="42" spans="1:23" ht="14.5" thickBot="1" x14ac:dyDescent="0.35">
      <c r="L42" s="18"/>
      <c r="M42" s="18"/>
    </row>
    <row r="43" spans="1:23" ht="14.25" customHeight="1" x14ac:dyDescent="0.3">
      <c r="A43" s="702" t="s">
        <v>272</v>
      </c>
      <c r="B43" s="703"/>
      <c r="C43" s="703"/>
      <c r="D43" s="703"/>
      <c r="E43" s="703"/>
      <c r="F43" s="703"/>
      <c r="G43" s="703"/>
      <c r="H43" s="703"/>
      <c r="I43" s="703"/>
      <c r="J43" s="703"/>
      <c r="K43" s="703"/>
      <c r="L43" s="703"/>
      <c r="M43" s="703"/>
      <c r="N43" s="703"/>
      <c r="O43" s="704"/>
    </row>
    <row r="44" spans="1:23" x14ac:dyDescent="0.3">
      <c r="A44" s="628"/>
      <c r="B44" s="599"/>
      <c r="C44" s="599"/>
      <c r="D44" s="599"/>
      <c r="E44" s="599"/>
      <c r="F44" s="599"/>
      <c r="G44" s="599"/>
      <c r="H44" s="599"/>
      <c r="I44" s="599"/>
      <c r="J44" s="599"/>
      <c r="K44" s="599"/>
      <c r="L44" s="599"/>
      <c r="M44" s="599"/>
      <c r="N44" s="599"/>
      <c r="O44" s="600"/>
    </row>
    <row r="45" spans="1:23" x14ac:dyDescent="0.3">
      <c r="A45" s="628"/>
      <c r="B45" s="599"/>
      <c r="C45" s="599"/>
      <c r="D45" s="599"/>
      <c r="E45" s="599"/>
      <c r="F45" s="599"/>
      <c r="G45" s="599"/>
      <c r="H45" s="599"/>
      <c r="I45" s="599"/>
      <c r="J45" s="599"/>
      <c r="K45" s="599"/>
      <c r="L45" s="599"/>
      <c r="M45" s="599"/>
      <c r="N45" s="599"/>
      <c r="O45" s="600"/>
    </row>
    <row r="46" spans="1:23" ht="38" customHeight="1" x14ac:dyDescent="0.3">
      <c r="A46" s="628"/>
      <c r="B46" s="599"/>
      <c r="C46" s="599"/>
      <c r="D46" s="599"/>
      <c r="E46" s="599"/>
      <c r="F46" s="599"/>
      <c r="G46" s="599"/>
      <c r="H46" s="599"/>
      <c r="I46" s="599"/>
      <c r="J46" s="599"/>
      <c r="K46" s="599"/>
      <c r="L46" s="599"/>
      <c r="M46" s="599"/>
      <c r="N46" s="599"/>
      <c r="O46" s="600"/>
    </row>
    <row r="47" spans="1:23" ht="30.4" customHeight="1" thickBot="1" x14ac:dyDescent="0.35">
      <c r="A47" s="705"/>
      <c r="B47" s="601"/>
      <c r="C47" s="601"/>
      <c r="D47" s="601"/>
      <c r="E47" s="601"/>
      <c r="F47" s="601"/>
      <c r="G47" s="601"/>
      <c r="H47" s="601"/>
      <c r="I47" s="601"/>
      <c r="J47" s="601"/>
      <c r="K47" s="601"/>
      <c r="L47" s="601"/>
      <c r="M47" s="601"/>
      <c r="N47" s="601"/>
      <c r="O47" s="602"/>
    </row>
    <row r="48" spans="1:23" ht="7.5" customHeight="1" thickBot="1" x14ac:dyDescent="0.35">
      <c r="A48" s="311"/>
      <c r="B48" s="311"/>
      <c r="C48" s="311"/>
      <c r="D48" s="311"/>
      <c r="E48" s="311"/>
      <c r="F48" s="311"/>
      <c r="G48" s="311"/>
      <c r="H48" s="311"/>
      <c r="I48" s="311"/>
      <c r="J48" s="311"/>
      <c r="K48" s="311"/>
      <c r="L48" s="311"/>
      <c r="M48" s="311"/>
      <c r="N48" s="311"/>
      <c r="O48" s="311"/>
    </row>
    <row r="49" spans="1:15" ht="7.15" customHeight="1" x14ac:dyDescent="0.3">
      <c r="A49" s="702" t="s">
        <v>260</v>
      </c>
      <c r="B49" s="703"/>
      <c r="C49" s="703"/>
      <c r="D49" s="703"/>
      <c r="E49" s="703"/>
      <c r="F49" s="703"/>
      <c r="G49" s="703"/>
      <c r="H49" s="703"/>
      <c r="I49" s="703"/>
      <c r="J49" s="703"/>
      <c r="K49" s="703"/>
      <c r="L49" s="703"/>
      <c r="M49" s="703"/>
      <c r="N49" s="703"/>
      <c r="O49" s="704"/>
    </row>
    <row r="50" spans="1:15" x14ac:dyDescent="0.3">
      <c r="A50" s="628"/>
      <c r="B50" s="599"/>
      <c r="C50" s="599"/>
      <c r="D50" s="599"/>
      <c r="E50" s="599"/>
      <c r="F50" s="599"/>
      <c r="G50" s="599"/>
      <c r="H50" s="599"/>
      <c r="I50" s="599"/>
      <c r="J50" s="599"/>
      <c r="K50" s="599"/>
      <c r="L50" s="599"/>
      <c r="M50" s="599"/>
      <c r="N50" s="599"/>
      <c r="O50" s="600"/>
    </row>
    <row r="51" spans="1:15" x14ac:dyDescent="0.3">
      <c r="A51" s="628"/>
      <c r="B51" s="599"/>
      <c r="C51" s="599"/>
      <c r="D51" s="599"/>
      <c r="E51" s="599"/>
      <c r="F51" s="599"/>
      <c r="G51" s="599"/>
      <c r="H51" s="599"/>
      <c r="I51" s="599"/>
      <c r="J51" s="599"/>
      <c r="K51" s="599"/>
      <c r="L51" s="599"/>
      <c r="M51" s="599"/>
      <c r="N51" s="599"/>
      <c r="O51" s="600"/>
    </row>
    <row r="52" spans="1:15" ht="31.5" customHeight="1" thickBot="1" x14ac:dyDescent="0.35">
      <c r="A52" s="705"/>
      <c r="B52" s="601"/>
      <c r="C52" s="601"/>
      <c r="D52" s="601"/>
      <c r="E52" s="601"/>
      <c r="F52" s="601"/>
      <c r="G52" s="601"/>
      <c r="H52" s="601"/>
      <c r="I52" s="601"/>
      <c r="J52" s="601"/>
      <c r="K52" s="601"/>
      <c r="L52" s="601"/>
      <c r="M52" s="601"/>
      <c r="N52" s="601"/>
      <c r="O52" s="602"/>
    </row>
    <row r="53" spans="1:15" ht="14.5" thickBot="1" x14ac:dyDescent="0.35">
      <c r="L53" s="18"/>
      <c r="M53" s="18"/>
    </row>
    <row r="54" spans="1:15" ht="20" x14ac:dyDescent="0.4">
      <c r="A54" s="699" t="s">
        <v>306</v>
      </c>
      <c r="B54" s="700"/>
      <c r="C54" s="700"/>
      <c r="D54" s="700"/>
      <c r="E54" s="700"/>
      <c r="F54" s="700"/>
      <c r="G54" s="700"/>
      <c r="H54" s="700"/>
      <c r="I54" s="700"/>
      <c r="J54" s="700"/>
      <c r="K54" s="700"/>
      <c r="L54" s="700"/>
      <c r="M54" s="700"/>
      <c r="N54" s="700"/>
      <c r="O54" s="701"/>
    </row>
    <row r="55" spans="1:15" ht="20" x14ac:dyDescent="0.4">
      <c r="A55" s="422"/>
      <c r="B55" s="423" t="s">
        <v>226</v>
      </c>
      <c r="C55" s="270"/>
      <c r="D55" s="270"/>
      <c r="E55" s="462"/>
      <c r="F55" s="272"/>
      <c r="G55" s="462"/>
      <c r="H55" s="274"/>
      <c r="I55" s="274"/>
      <c r="J55" s="462"/>
      <c r="K55" s="274" t="s">
        <v>27</v>
      </c>
      <c r="L55" s="274"/>
      <c r="M55" s="465"/>
      <c r="N55" s="465"/>
      <c r="O55" s="466"/>
    </row>
    <row r="56" spans="1:15" ht="42.5" customHeight="1" thickBot="1" x14ac:dyDescent="0.45">
      <c r="A56" s="559" t="s">
        <v>124</v>
      </c>
      <c r="B56" s="560"/>
      <c r="C56" s="560"/>
      <c r="D56" s="560"/>
      <c r="E56" s="560"/>
      <c r="F56" s="560"/>
      <c r="G56" s="560"/>
      <c r="H56" s="560"/>
      <c r="I56" s="560"/>
      <c r="J56" s="560"/>
      <c r="K56" s="560"/>
      <c r="L56" s="560"/>
      <c r="M56" s="560"/>
      <c r="N56" s="560"/>
      <c r="O56" s="561"/>
    </row>
    <row r="57" spans="1:15" x14ac:dyDescent="0.3">
      <c r="M57" s="18"/>
    </row>
    <row r="58" spans="1:15" x14ac:dyDescent="0.3">
      <c r="L58" s="18"/>
      <c r="M58" s="18"/>
    </row>
    <row r="59" spans="1:15" x14ac:dyDescent="0.3">
      <c r="L59" s="18"/>
      <c r="M59" s="18"/>
    </row>
    <row r="60" spans="1:15" x14ac:dyDescent="0.3">
      <c r="L60" s="18"/>
      <c r="M60" s="18"/>
    </row>
    <row r="61" spans="1:15" x14ac:dyDescent="0.3">
      <c r="L61" s="18"/>
      <c r="M61" s="18"/>
    </row>
    <row r="62" spans="1:15" x14ac:dyDescent="0.3">
      <c r="L62" s="18"/>
      <c r="M62" s="18"/>
    </row>
  </sheetData>
  <sheetProtection algorithmName="SHA-512" hashValue="u0OORBw7KDkWd/duwANna7XzCnXm/yJrnXZy7LKD0qWofQbBn/1yJVy5kVF4evWlh4foY7m9qmhfixCF5c5fsA==" saltValue="DdiipUQ5L5NJ+VHMAkTY0g==" spinCount="100000" sheet="1" formatColumns="0" formatRows="0"/>
  <protectedRanges>
    <protectedRange sqref="N17 P17 R20 R23 R25 R27 N32 N34 N38" name="Range1"/>
  </protectedRanges>
  <mergeCells count="15">
    <mergeCell ref="A54:O54"/>
    <mergeCell ref="A56:O56"/>
    <mergeCell ref="A49:O52"/>
    <mergeCell ref="A32:L32"/>
    <mergeCell ref="A34:L34"/>
    <mergeCell ref="A36:L36"/>
    <mergeCell ref="A38:L38"/>
    <mergeCell ref="A40:L40"/>
    <mergeCell ref="A43:O47"/>
    <mergeCell ref="A25:P25"/>
    <mergeCell ref="B7:S7"/>
    <mergeCell ref="B8:S8"/>
    <mergeCell ref="B12:R12"/>
    <mergeCell ref="A14:M14"/>
    <mergeCell ref="A17:L17"/>
  </mergeCells>
  <dataValidations count="1">
    <dataValidation type="list" allowBlank="1" showInputMessage="1" showErrorMessage="1" sqref="R25" xr:uid="{29722844-BCB2-49A2-A706-74101819928F}">
      <formula1>"YES"</formula1>
    </dataValidation>
  </dataValidations>
  <hyperlinks>
    <hyperlink ref="K55" r:id="rId1" display="at aicpa.org/sba." xr:uid="{AA448CA0-863D-4577-A6EF-0A148AB48C56}"/>
  </hyperlinks>
  <pageMargins left="0.7" right="0.7" top="0.75" bottom="0.75" header="0.3" footer="0.3"/>
  <pageSetup scale="51" fitToHeight="2" orientation="landscape" r:id="rId2"/>
  <rowBreaks count="1" manualBreakCount="1">
    <brk id="41" max="19"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C31E10CD27B494B9A2BA299E6835980" ma:contentTypeVersion="11" ma:contentTypeDescription="Create a new document." ma:contentTypeScope="" ma:versionID="06815d92bcc8ff8a3547f68fab396881">
  <xsd:schema xmlns:xsd="http://www.w3.org/2001/XMLSchema" xmlns:xs="http://www.w3.org/2001/XMLSchema" xmlns:p="http://schemas.microsoft.com/office/2006/metadata/properties" xmlns:ns2="abc1e682-ecc1-4484-afa3-8feafaf84b88" xmlns:ns3="7f2a72bd-270b-4cfd-860f-82ff9179b96b" targetNamespace="http://schemas.microsoft.com/office/2006/metadata/properties" ma:root="true" ma:fieldsID="b3490954f58b23433de18e5e1f8abb80" ns2:_="" ns3:_="">
    <xsd:import namespace="abc1e682-ecc1-4484-afa3-8feafaf84b88"/>
    <xsd:import namespace="7f2a72bd-270b-4cfd-860f-82ff9179b9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c1e682-ecc1-4484-afa3-8feafaf84b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2a72bd-270b-4cfd-860f-82ff9179b96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363089-A790-4DE2-A4F2-E2C79D804E23}">
  <ds:schemaRefs>
    <ds:schemaRef ds:uri="http://schemas.microsoft.com/sharepoint/v3/contenttype/forms"/>
  </ds:schemaRefs>
</ds:datastoreItem>
</file>

<file path=customXml/itemProps2.xml><?xml version="1.0" encoding="utf-8"?>
<ds:datastoreItem xmlns:ds="http://schemas.openxmlformats.org/officeDocument/2006/customXml" ds:itemID="{67A22CCD-24C6-4571-A803-D0D02003160A}">
  <ds:schemaRefs>
    <ds:schemaRef ds:uri="http://purl.org/dc/terms/"/>
    <ds:schemaRef ds:uri="7f2a72bd-270b-4cfd-860f-82ff9179b96b"/>
    <ds:schemaRef ds:uri="http://schemas.microsoft.com/office/2006/documentManagement/types"/>
    <ds:schemaRef ds:uri="http://schemas.microsoft.com/office/infopath/2007/PartnerControls"/>
    <ds:schemaRef ds:uri="http://purl.org/dc/elements/1.1/"/>
    <ds:schemaRef ds:uri="http://schemas.microsoft.com/office/2006/metadata/properties"/>
    <ds:schemaRef ds:uri="abc1e682-ecc1-4484-afa3-8feafaf84b88"/>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25E5457-93E6-45A7-A835-531D44A6DD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c1e682-ecc1-4484-afa3-8feafaf84b88"/>
    <ds:schemaRef ds:uri="7f2a72bd-270b-4cfd-860f-82ff9179b9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Instructions</vt:lpstr>
      <vt:lpstr>PPP Forgiveness Calculator</vt:lpstr>
      <vt:lpstr>Schedule A</vt:lpstr>
      <vt:lpstr>Schedule A Worksheet</vt:lpstr>
      <vt:lpstr>Non-Payroll Costs Tracker</vt:lpstr>
      <vt:lpstr>Payroll Accumulator</vt:lpstr>
      <vt:lpstr>FTE Input</vt:lpstr>
      <vt:lpstr>'FTE Input'!Print_Area</vt:lpstr>
      <vt:lpstr>Instructions!Print_Area</vt:lpstr>
      <vt:lpstr>'Non-Payroll Costs Tracker'!Print_Area</vt:lpstr>
      <vt:lpstr>'Payroll Accumulator'!Print_Area</vt:lpstr>
      <vt:lpstr>'PPP Forgiveness Calculator'!Print_Area</vt:lpstr>
      <vt:lpstr>'Schedule A'!Print_Area</vt:lpstr>
      <vt:lpstr>'Schedule A Worksheet'!Print_Area</vt:lpstr>
      <vt:lpstr>'FTE Input'!Print_Titles</vt:lpstr>
      <vt:lpstr>'Schedule 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Kari.Hipsak@aicpa-cima.com</dc:creator>
  <cp:lastModifiedBy>Kari Hipsak</cp:lastModifiedBy>
  <cp:lastPrinted>2021-01-25T02:01:28Z</cp:lastPrinted>
  <dcterms:created xsi:type="dcterms:W3CDTF">2020-03-30T14:20:13Z</dcterms:created>
  <dcterms:modified xsi:type="dcterms:W3CDTF">2021-03-15T03:44:42Z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0x010100DC31E10CD27B494B9A2BA299E6835980</vt:lpwstr>
  </property>
</Properties>
</file>