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theipsa.sharepoint.com/sites/Content_Management_SP/Content Management/Guidance Content/Calculators/"/>
    </mc:Choice>
  </mc:AlternateContent>
  <xr:revisionPtr revIDLastSave="0" documentId="8_{796B4D9D-7F1E-425E-8BAC-3CB83F4FE2AA}" xr6:coauthVersionLast="47" xr6:coauthVersionMax="47" xr10:uidLastSave="{00000000-0000-0000-0000-000000000000}"/>
  <bookViews>
    <workbookView xWindow="28680" yWindow="-120" windowWidth="29040" windowHeight="15840" xr2:uid="{D317DF08-20D0-420D-AC48-FF3EBF3FCDE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 r="F10" i="1"/>
  <c r="D10" i="1"/>
  <c r="C20" i="1" l="1"/>
  <c r="C22" i="1" s="1"/>
  <c r="F7" i="1" l="1"/>
  <c r="D4" i="1"/>
  <c r="F8" i="1" l="1"/>
  <c r="F9" i="1" s="1"/>
  <c r="F11" i="1"/>
  <c r="E4" i="1"/>
  <c r="E7" i="1" s="1"/>
  <c r="D7" i="1"/>
  <c r="D11" i="1" s="1"/>
  <c r="E9" i="1" l="1"/>
  <c r="D9" i="1"/>
  <c r="F12" i="1"/>
  <c r="D12" i="1" l="1"/>
  <c r="E12" i="1"/>
</calcChain>
</file>

<file path=xl/sharedStrings.xml><?xml version="1.0" encoding="utf-8"?>
<sst xmlns="http://schemas.openxmlformats.org/spreadsheetml/2006/main" count="39" uniqueCount="38">
  <si>
    <t>Overtime rate (Standard rate x 1.5)</t>
  </si>
  <si>
    <t>Hours worked</t>
  </si>
  <si>
    <t>HOURLY RATE CALCULATION</t>
  </si>
  <si>
    <t>Total cost</t>
  </si>
  <si>
    <t>Pension = 10%</t>
  </si>
  <si>
    <t>Casual's holiday accrued per each hours</t>
  </si>
  <si>
    <t>Accrual rate: % of hours worked</t>
  </si>
  <si>
    <t>ERNIC rate</t>
  </si>
  <si>
    <t>Pension rate</t>
  </si>
  <si>
    <t>FIXED RATES</t>
  </si>
  <si>
    <t>Holiday accrued in hours</t>
  </si>
  <si>
    <t>FULL TIME STAFF</t>
  </si>
  <si>
    <t>CASUAL</t>
  </si>
  <si>
    <t>PART TIME STAFF</t>
  </si>
  <si>
    <t xml:space="preserve">ERNIC = 13.8% </t>
  </si>
  <si>
    <t>Total for ERNIC</t>
  </si>
  <si>
    <t>IMPORTANT NOTES</t>
  </si>
  <si>
    <t>Casual staff only - Holiday accrued for each hour of work (use calculator below)</t>
  </si>
  <si>
    <t>CALC1</t>
  </si>
  <si>
    <t>CALC2</t>
  </si>
  <si>
    <t>CALC3</t>
  </si>
  <si>
    <t>Note as above</t>
  </si>
  <si>
    <t xml:space="preserve">Type Full time Equivalent salary in Cell A4 </t>
  </si>
  <si>
    <t xml:space="preserve">HOW TO CALCULATE THE COST CHARGED TO THE BUDGET OF ONE EXTRA HOUR </t>
  </si>
  <si>
    <t>Type Actual working hours of work in cell C4</t>
  </si>
  <si>
    <t>Type the annual leave entitlement stated on the casual contract in cell C18 (It can vary between 28 and 33)</t>
  </si>
  <si>
    <t>Type FTE hours in cell B4 
(it can vary between 37.5 and 42)</t>
  </si>
  <si>
    <t>Overtime (hours above the full time hours are not pensionable)</t>
  </si>
  <si>
    <t>The staff member is under 21, or has reach pension age and have sent proof of age to IPSA. Type Y or N in cell C16</t>
  </si>
  <si>
    <t>N</t>
  </si>
  <si>
    <t xml:space="preserve">ERNIC threshold monthly </t>
  </si>
  <si>
    <t>Standard or basic hourly rate: Full time salary divided by 52 divided by Full time hours</t>
  </si>
  <si>
    <t>MPs can check the FTE salary and FTE hours on the MP Team's report. Office Managers can check it on the contractual changes form. Employees can check it by multiplying their monthly pay on the payslip by 12, and can check their FTE hours on their contracts.</t>
  </si>
  <si>
    <t xml:space="preserve"> One extra hour costs</t>
  </si>
  <si>
    <t>Part time staff – extra hours above the full time equivalent are treated in the same way as the overtime for full time staff, see CALC2. As a result, in the same week you may have some hours calculated as per Calc1 and some other hours calculated as per Calc2.</t>
  </si>
  <si>
    <t>Ensure you typed the contractual annual leave entitlement in cell C18.</t>
  </si>
  <si>
    <t>Calculate 13.8% on this amount. Please note that ERNIC is only paid on monthly salary amounts over £758. Do not calculate ERNIC, on monthly  salary amount lower than £758.</t>
  </si>
  <si>
    <t>Type the rate of pay in cell F4 (below) – the rate can be taken from the staff contract or it can be calculated in the same way as the standard rate, providing the full time equivalent salary and hours used to calculate the rate are 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</si>
</sst>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b/>
      <sz val="14"/>
      <color theme="0"/>
      <name val="Calibri"/>
      <family val="2"/>
      <scheme val="minor"/>
    </font>
    <font>
      <sz val="14"/>
      <color theme="1"/>
      <name val="Calibri"/>
      <family val="2"/>
      <scheme val="minor"/>
    </font>
    <font>
      <sz val="14"/>
      <color theme="3"/>
      <name val="Calibri"/>
      <family val="2"/>
      <scheme val="minor"/>
    </font>
    <font>
      <b/>
      <sz val="16"/>
      <color theme="0"/>
      <name val="Calibri"/>
      <family val="2"/>
      <scheme val="minor"/>
    </font>
    <font>
      <sz val="16"/>
      <color theme="1"/>
      <name val="Calibri"/>
      <family val="2"/>
      <scheme val="minor"/>
    </font>
    <font>
      <sz val="16"/>
      <color theme="0"/>
      <name val="Calibri"/>
      <family val="2"/>
      <scheme val="minor"/>
    </font>
    <font>
      <sz val="14"/>
      <color theme="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bgColor indexed="64"/>
      </patternFill>
    </fill>
    <fill>
      <patternFill patternType="solid">
        <fgColor theme="2"/>
        <bgColor indexed="64"/>
      </patternFill>
    </fill>
    <fill>
      <patternFill patternType="solid">
        <fgColor rgb="FFA13A8D"/>
        <bgColor indexed="64"/>
      </patternFill>
    </fill>
  </fills>
  <borders count="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Protection="1">
      <protection locked="0"/>
    </xf>
    <xf numFmtId="0" fontId="0" fillId="0" borderId="0" xfId="0" applyAlignment="1" applyProtection="1">
      <alignment vertical="center" wrapText="1"/>
      <protection locked="0"/>
    </xf>
    <xf numFmtId="0" fontId="0" fillId="0" borderId="0" xfId="0" applyAlignment="1" applyProtection="1">
      <alignment horizontal="center"/>
      <protection locked="0"/>
    </xf>
    <xf numFmtId="2" fontId="1" fillId="0" borderId="2" xfId="0" applyNumberFormat="1" applyFont="1" applyBorder="1" applyAlignment="1">
      <alignment horizontal="center" vertical="center" wrapText="1"/>
    </xf>
    <xf numFmtId="0" fontId="1" fillId="5" borderId="2" xfId="0" applyFont="1" applyFill="1" applyBorder="1" applyAlignment="1" applyProtection="1">
      <alignment horizontal="center" vertical="center" wrapText="1"/>
      <protection locked="0"/>
    </xf>
    <xf numFmtId="2" fontId="1" fillId="5" borderId="2" xfId="0" applyNumberFormat="1"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3" fillId="0" borderId="2" xfId="0" applyFont="1" applyBorder="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10" fontId="3" fillId="0" borderId="2" xfId="0" applyNumberFormat="1" applyFont="1" applyBorder="1" applyAlignment="1">
      <alignment horizontal="center" vertical="center" wrapText="1"/>
    </xf>
    <xf numFmtId="2" fontId="4" fillId="0" borderId="2" xfId="0" applyNumberFormat="1" applyFont="1" applyBorder="1" applyAlignment="1">
      <alignment horizontal="center"/>
    </xf>
    <xf numFmtId="0" fontId="6" fillId="0" borderId="0" xfId="0" applyFont="1" applyProtection="1">
      <protection locked="0"/>
    </xf>
    <xf numFmtId="2" fontId="7" fillId="2" borderId="1" xfId="0" applyNumberFormat="1"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5" fillId="2" borderId="0" xfId="0" applyFont="1" applyFill="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10" fontId="8" fillId="6" borderId="2" xfId="0" applyNumberFormat="1" applyFont="1" applyFill="1" applyBorder="1" applyAlignment="1">
      <alignment horizontal="center" vertical="center" wrapText="1"/>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0" fontId="5" fillId="2" borderId="3"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5" fillId="2" borderId="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A13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IPSA Brand">
      <a:dk1>
        <a:sysClr val="windowText" lastClr="000000"/>
      </a:dk1>
      <a:lt1>
        <a:sysClr val="window" lastClr="FFFFFF"/>
      </a:lt1>
      <a:dk2>
        <a:srgbClr val="253746"/>
      </a:dk2>
      <a:lt2>
        <a:srgbClr val="E7E6E6"/>
      </a:lt2>
      <a:accent1>
        <a:srgbClr val="00886C"/>
      </a:accent1>
      <a:accent2>
        <a:srgbClr val="253746"/>
      </a:accent2>
      <a:accent3>
        <a:srgbClr val="989A9A"/>
      </a:accent3>
      <a:accent4>
        <a:srgbClr val="7E335A"/>
      </a:accent4>
      <a:accent5>
        <a:srgbClr val="379A87"/>
      </a:accent5>
      <a:accent6>
        <a:srgbClr val="431C5B"/>
      </a:accent6>
      <a:hlink>
        <a:srgbClr val="00886C"/>
      </a:hlink>
      <a:folHlink>
        <a:srgbClr val="23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E492E-8716-40E5-B7F3-6FE5309498A6}">
  <dimension ref="A1:M22"/>
  <sheetViews>
    <sheetView tabSelected="1" zoomScale="90" zoomScaleNormal="90" workbookViewId="0">
      <selection activeCell="G7" sqref="G7"/>
    </sheetView>
  </sheetViews>
  <sheetFormatPr defaultColWidth="9.1796875" defaultRowHeight="14.5" x14ac:dyDescent="0.35"/>
  <cols>
    <col min="1" max="1" width="21.81640625" style="3" customWidth="1"/>
    <col min="2" max="2" width="22.26953125" style="3" customWidth="1"/>
    <col min="3" max="3" width="21.1796875" style="3" customWidth="1"/>
    <col min="4" max="4" width="27.81640625" style="3" customWidth="1"/>
    <col min="5" max="5" width="30.81640625" style="3" customWidth="1"/>
    <col min="6" max="6" width="41.6328125" style="3" customWidth="1"/>
    <col min="7" max="7" width="96.453125" style="1" customWidth="1"/>
    <col min="8" max="16384" width="9.1796875" style="1"/>
  </cols>
  <sheetData>
    <row r="1" spans="1:13" ht="21" x14ac:dyDescent="0.5">
      <c r="A1" s="30" t="s">
        <v>2</v>
      </c>
      <c r="B1" s="31"/>
      <c r="C1" s="31"/>
      <c r="D1" s="31"/>
      <c r="E1" s="31"/>
      <c r="F1" s="32"/>
      <c r="G1" s="18"/>
    </row>
    <row r="2" spans="1:13" s="2" customFormat="1" ht="21" x14ac:dyDescent="0.5">
      <c r="A2" s="19"/>
      <c r="B2" s="20"/>
      <c r="C2" s="20"/>
      <c r="D2" s="21" t="s">
        <v>13</v>
      </c>
      <c r="E2" s="21" t="s">
        <v>11</v>
      </c>
      <c r="F2" s="21" t="s">
        <v>12</v>
      </c>
      <c r="G2" s="22" t="s">
        <v>16</v>
      </c>
    </row>
    <row r="3" spans="1:13" s="10" customFormat="1" ht="164.5" customHeight="1" x14ac:dyDescent="0.35">
      <c r="A3" s="7" t="s">
        <v>22</v>
      </c>
      <c r="B3" s="7" t="s">
        <v>26</v>
      </c>
      <c r="C3" s="7" t="s">
        <v>24</v>
      </c>
      <c r="D3" s="8" t="s">
        <v>31</v>
      </c>
      <c r="E3" s="8" t="s">
        <v>0</v>
      </c>
      <c r="F3" s="7" t="s">
        <v>37</v>
      </c>
      <c r="G3" s="9" t="s">
        <v>32</v>
      </c>
    </row>
    <row r="4" spans="1:13" s="10" customFormat="1" ht="33" customHeight="1" x14ac:dyDescent="0.35">
      <c r="A4" s="5">
        <v>31000</v>
      </c>
      <c r="B4" s="5">
        <v>39</v>
      </c>
      <c r="C4" s="5">
        <v>15</v>
      </c>
      <c r="D4" s="4">
        <f>A4/52/B4</f>
        <v>15.285996055226825</v>
      </c>
      <c r="E4" s="4">
        <f>D4*1.5</f>
        <v>22.928994082840237</v>
      </c>
      <c r="F4" s="6">
        <v>15</v>
      </c>
    </row>
    <row r="5" spans="1:13" s="23" customFormat="1" ht="18.75" customHeight="1" x14ac:dyDescent="0.35">
      <c r="A5" s="36" t="s">
        <v>23</v>
      </c>
      <c r="B5" s="37"/>
      <c r="C5" s="37"/>
      <c r="D5" s="37"/>
      <c r="E5" s="37"/>
      <c r="F5" s="38"/>
    </row>
    <row r="6" spans="1:13" s="23" customFormat="1" ht="18.75" customHeight="1" x14ac:dyDescent="0.35">
      <c r="A6" s="24"/>
      <c r="B6" s="24"/>
      <c r="C6" s="24"/>
      <c r="D6" s="25" t="s">
        <v>18</v>
      </c>
      <c r="E6" s="25" t="s">
        <v>19</v>
      </c>
      <c r="F6" s="26" t="s">
        <v>20</v>
      </c>
      <c r="G6" s="22" t="s">
        <v>16</v>
      </c>
    </row>
    <row r="7" spans="1:13" s="10" customFormat="1" ht="64" customHeight="1" x14ac:dyDescent="0.35">
      <c r="A7" s="39" t="s">
        <v>33</v>
      </c>
      <c r="B7" s="39"/>
      <c r="C7" s="39"/>
      <c r="D7" s="4">
        <f>D4</f>
        <v>15.285996055226825</v>
      </c>
      <c r="E7" s="4">
        <f>E4</f>
        <v>22.928994082840237</v>
      </c>
      <c r="F7" s="4">
        <f>F4</f>
        <v>15</v>
      </c>
      <c r="G7" s="9" t="s">
        <v>34</v>
      </c>
      <c r="H7" s="11"/>
      <c r="I7" s="11"/>
      <c r="J7" s="11"/>
      <c r="K7" s="11"/>
      <c r="L7" s="11"/>
      <c r="M7" s="11"/>
    </row>
    <row r="8" spans="1:13" s="10" customFormat="1" ht="44.15" customHeight="1" x14ac:dyDescent="0.35">
      <c r="A8" s="39" t="s">
        <v>17</v>
      </c>
      <c r="B8" s="39"/>
      <c r="C8" s="39"/>
      <c r="D8" s="4">
        <v>0</v>
      </c>
      <c r="E8" s="4">
        <v>0</v>
      </c>
      <c r="F8" s="4">
        <f>$C$22*F7</f>
        <v>1.883116883116883</v>
      </c>
      <c r="G8" s="9" t="s">
        <v>35</v>
      </c>
      <c r="H8" s="11"/>
      <c r="I8" s="11"/>
      <c r="J8" s="11"/>
      <c r="K8" s="11"/>
      <c r="L8" s="11"/>
      <c r="M8" s="11"/>
    </row>
    <row r="9" spans="1:13" s="10" customFormat="1" ht="58" customHeight="1" x14ac:dyDescent="0.35">
      <c r="A9" s="39" t="s">
        <v>15</v>
      </c>
      <c r="B9" s="39"/>
      <c r="C9" s="39"/>
      <c r="D9" s="4">
        <f>SUM(D7:D8)</f>
        <v>15.285996055226825</v>
      </c>
      <c r="E9" s="4">
        <f>SUM(E7:E8)</f>
        <v>22.928994082840237</v>
      </c>
      <c r="F9" s="4">
        <f>SUM(F7:F8)</f>
        <v>16.883116883116884</v>
      </c>
      <c r="G9" s="9" t="s">
        <v>36</v>
      </c>
    </row>
    <row r="10" spans="1:13" s="10" customFormat="1" ht="18.75" customHeight="1" x14ac:dyDescent="0.35">
      <c r="A10" s="39" t="s">
        <v>14</v>
      </c>
      <c r="B10" s="39"/>
      <c r="C10" s="39"/>
      <c r="D10" s="27">
        <f>IF($C$16="Y",0,D9*$C$15)</f>
        <v>2.109467455621302</v>
      </c>
      <c r="E10" s="27">
        <f t="shared" ref="E10:F10" si="0">IF($C$16="Y",0,E9*$C$15)</f>
        <v>3.164201183431953</v>
      </c>
      <c r="F10" s="27">
        <f t="shared" si="0"/>
        <v>2.3298701298701303</v>
      </c>
      <c r="G10" s="9" t="s">
        <v>21</v>
      </c>
    </row>
    <row r="11" spans="1:13" s="10" customFormat="1" ht="18.75" customHeight="1" x14ac:dyDescent="0.45">
      <c r="A11" s="40" t="s">
        <v>4</v>
      </c>
      <c r="B11" s="40"/>
      <c r="C11" s="40"/>
      <c r="D11" s="4">
        <f>D7*$C$17</f>
        <v>1.5285996055226825</v>
      </c>
      <c r="E11" s="27">
        <v>0</v>
      </c>
      <c r="F11" s="4">
        <f>F7*$C$17</f>
        <v>1.5</v>
      </c>
      <c r="G11" s="27" t="s">
        <v>27</v>
      </c>
    </row>
    <row r="12" spans="1:13" s="13" customFormat="1" ht="18.5" x14ac:dyDescent="0.45">
      <c r="A12" s="40" t="s">
        <v>3</v>
      </c>
      <c r="B12" s="40"/>
      <c r="C12" s="40"/>
      <c r="D12" s="4">
        <f>D9+D10+D11</f>
        <v>18.92406311637081</v>
      </c>
      <c r="E12" s="4">
        <f t="shared" ref="E12:F12" si="1">E9+E10+E11</f>
        <v>26.09319526627219</v>
      </c>
      <c r="F12" s="4">
        <f t="shared" si="1"/>
        <v>20.712987012987014</v>
      </c>
      <c r="G12" s="12"/>
    </row>
    <row r="13" spans="1:13" s="13" customFormat="1" ht="21" x14ac:dyDescent="0.45">
      <c r="A13" s="33" t="s">
        <v>9</v>
      </c>
      <c r="B13" s="34"/>
      <c r="C13" s="34"/>
      <c r="D13" s="14"/>
      <c r="E13" s="14"/>
      <c r="F13" s="14"/>
    </row>
    <row r="14" spans="1:13" s="13" customFormat="1" ht="18.5" x14ac:dyDescent="0.45">
      <c r="A14" s="12" t="s">
        <v>30</v>
      </c>
      <c r="B14" s="15"/>
      <c r="C14" s="8">
        <v>758</v>
      </c>
      <c r="D14" s="14"/>
      <c r="E14" s="14"/>
      <c r="F14" s="14"/>
    </row>
    <row r="15" spans="1:13" s="13" customFormat="1" ht="18.5" x14ac:dyDescent="0.45">
      <c r="A15" s="28" t="s">
        <v>7</v>
      </c>
      <c r="B15" s="29"/>
      <c r="C15" s="16">
        <v>0.13800000000000001</v>
      </c>
      <c r="D15" s="14"/>
      <c r="E15" s="14"/>
      <c r="F15" s="14"/>
    </row>
    <row r="16" spans="1:13" s="13" customFormat="1" ht="96.75" customHeight="1" x14ac:dyDescent="0.45">
      <c r="A16" s="35" t="s">
        <v>28</v>
      </c>
      <c r="B16" s="35"/>
      <c r="C16" s="27" t="s">
        <v>29</v>
      </c>
      <c r="D16" s="14"/>
      <c r="E16" s="14"/>
      <c r="F16" s="14"/>
    </row>
    <row r="17" spans="1:6" s="13" customFormat="1" ht="18.5" x14ac:dyDescent="0.45">
      <c r="A17" s="28" t="s">
        <v>8</v>
      </c>
      <c r="B17" s="29"/>
      <c r="C17" s="16">
        <v>0.1</v>
      </c>
      <c r="D17" s="14"/>
      <c r="E17" s="14"/>
      <c r="F17" s="14"/>
    </row>
    <row r="18" spans="1:6" s="13" customFormat="1" ht="36.75" customHeight="1" x14ac:dyDescent="0.45">
      <c r="A18" s="39" t="s">
        <v>5</v>
      </c>
      <c r="B18" s="39"/>
      <c r="C18" s="8"/>
      <c r="D18" s="14"/>
      <c r="E18" s="14"/>
      <c r="F18" s="14"/>
    </row>
    <row r="19" spans="1:6" s="13" customFormat="1" ht="90" customHeight="1" x14ac:dyDescent="0.45">
      <c r="A19" s="35" t="s">
        <v>25</v>
      </c>
      <c r="B19" s="35"/>
      <c r="C19" s="5">
        <v>29</v>
      </c>
      <c r="D19" s="14"/>
      <c r="E19" s="14"/>
      <c r="F19" s="14"/>
    </row>
    <row r="20" spans="1:6" s="13" customFormat="1" ht="18.5" x14ac:dyDescent="0.45">
      <c r="A20" s="12" t="s">
        <v>6</v>
      </c>
      <c r="B20" s="15"/>
      <c r="C20" s="17">
        <f>((C19/5)/(52-(C19/5)))*100</f>
        <v>12.554112554112553</v>
      </c>
      <c r="D20" s="14"/>
      <c r="E20" s="14"/>
      <c r="F20" s="14"/>
    </row>
    <row r="21" spans="1:6" s="13" customFormat="1" ht="18.5" x14ac:dyDescent="0.45">
      <c r="A21" s="28" t="s">
        <v>1</v>
      </c>
      <c r="B21" s="29"/>
      <c r="C21" s="8">
        <v>1</v>
      </c>
      <c r="D21" s="14"/>
      <c r="E21" s="14"/>
      <c r="F21" s="14"/>
    </row>
    <row r="22" spans="1:6" s="13" customFormat="1" ht="18.5" x14ac:dyDescent="0.45">
      <c r="A22" s="12" t="s">
        <v>10</v>
      </c>
      <c r="B22" s="15"/>
      <c r="C22" s="17">
        <f>(C20/100)*C21</f>
        <v>0.12554112554112554</v>
      </c>
      <c r="D22" s="14"/>
      <c r="E22" s="14"/>
      <c r="F22" s="14"/>
    </row>
  </sheetData>
  <mergeCells count="15">
    <mergeCell ref="A21:B21"/>
    <mergeCell ref="A1:F1"/>
    <mergeCell ref="A13:C13"/>
    <mergeCell ref="A19:B19"/>
    <mergeCell ref="A5:F5"/>
    <mergeCell ref="A15:B15"/>
    <mergeCell ref="A17:B17"/>
    <mergeCell ref="A18:B18"/>
    <mergeCell ref="A7:C7"/>
    <mergeCell ref="A8:C8"/>
    <mergeCell ref="A9:C9"/>
    <mergeCell ref="A10:C10"/>
    <mergeCell ref="A11:C11"/>
    <mergeCell ref="A12:C12"/>
    <mergeCell ref="A16:B16"/>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90F7455C9B3E459F98391DE05ABD38" ma:contentTypeVersion="18" ma:contentTypeDescription="Create a new document." ma:contentTypeScope="" ma:versionID="2dc159c614a2a9ab5f37068698baa186">
  <xsd:schema xmlns:xsd="http://www.w3.org/2001/XMLSchema" xmlns:xs="http://www.w3.org/2001/XMLSchema" xmlns:p="http://schemas.microsoft.com/office/2006/metadata/properties" xmlns:ns2="dc4cfca7-4594-41f2-978d-b23ae7fd6365" xmlns:ns3="449ca9ca-b184-406b-bb08-28812bd51e71" targetNamespace="http://schemas.microsoft.com/office/2006/metadata/properties" ma:root="true" ma:fieldsID="66efae54b2cfb2a0eb89116f8294a57d" ns2:_="" ns3:_="">
    <xsd:import namespace="dc4cfca7-4594-41f2-978d-b23ae7fd6365"/>
    <xsd:import namespace="449ca9ca-b184-406b-bb08-28812bd51e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4cfca7-4594-41f2-978d-b23ae7fd63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8ae507-2aa3-4da9-bd05-a249b365988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ca9ca-b184-406b-bb08-28812bd51e7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1d9b36-d9d1-4cce-b03b-086aa554e9e1}" ma:internalName="TaxCatchAll" ma:showField="CatchAllData" ma:web="449ca9ca-b184-406b-bb08-28812bd51e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9ca9ca-b184-406b-bb08-28812bd51e71" xsi:nil="true"/>
    <lcf76f155ced4ddcb4097134ff3c332f xmlns="dc4cfca7-4594-41f2-978d-b23ae7fd63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097721-CB02-4060-AFC5-85E45F035A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4cfca7-4594-41f2-978d-b23ae7fd6365"/>
    <ds:schemaRef ds:uri="449ca9ca-b184-406b-bb08-28812bd51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5D598E-8D78-4D61-AD38-D4A438CAA176}">
  <ds:schemaRefs>
    <ds:schemaRef ds:uri="dc4cfca7-4594-41f2-978d-b23ae7fd6365"/>
    <ds:schemaRef ds:uri="http://www.w3.org/XML/1998/namespace"/>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infopath/2007/PartnerControls"/>
    <ds:schemaRef ds:uri="449ca9ca-b184-406b-bb08-28812bd51e71"/>
    <ds:schemaRef ds:uri="http://schemas.microsoft.com/office/2006/metadata/properties"/>
  </ds:schemaRefs>
</ds:datastoreItem>
</file>

<file path=customXml/itemProps3.xml><?xml version="1.0" encoding="utf-8"?>
<ds:datastoreItem xmlns:ds="http://schemas.openxmlformats.org/officeDocument/2006/customXml" ds:itemID="{7263E09D-0782-4816-85EB-3A07CA8656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IPSA</dc:creator>
  <cp:lastModifiedBy>Nick Crinnion</cp:lastModifiedBy>
  <dcterms:created xsi:type="dcterms:W3CDTF">2020-11-30T08:03:12Z</dcterms:created>
  <dcterms:modified xsi:type="dcterms:W3CDTF">2024-03-04T14:16:17Z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0x0101003890F7455C9B3E459F98391DE05ABD38</vt:lpwstr>
  </property>
  <property fmtid="{D5CDD505-2E9C-101B-9397-08002B2CF9AE}" pid="3" name="_NewReviewCycle">
    <vt:lpwstr/>
  </property>
  <property fmtid="{D5CDD505-2E9C-101B-9397-08002B2CF9AE}" pid="4" name="MediaServiceImageTags">
    <vt:lpwstr/>
  </property>
</Properties>
</file>