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otavio.fonseca_credi\Creditas Dropbox\Otávio Ribeiro Fonseca\Creditas IR\21. Results Release\2026 Q1\"/>
    </mc:Choice>
  </mc:AlternateContent>
  <xr:revisionPtr revIDLastSave="0" documentId="13_ncr:1_{142A1D91-C971-43B3-B57C-05D22AA84EF8}" xr6:coauthVersionLast="47" xr6:coauthVersionMax="47" xr10:uidLastSave="{00000000-0000-0000-0000-000000000000}"/>
  <bookViews>
    <workbookView xWindow="-110" yWindow="-110" windowWidth="19420" windowHeight="10300" tabRatio="859" xr2:uid="{30B24FD6-CDEE-44EB-AE01-6EE6AE27BF69}"/>
  </bookViews>
  <sheets>
    <sheet name="Historical financials" sheetId="19" r:id="rId1"/>
    <sheet name="Definitions" sheetId="11" r:id="rId2"/>
  </sheets>
  <definedNames>
    <definedName name="____tab1">#REF!</definedName>
    <definedName name="____tab10">#REF!</definedName>
    <definedName name="____tab2">#REF!</definedName>
    <definedName name="____tab3">#REF!</definedName>
    <definedName name="____tab4">#REF!</definedName>
    <definedName name="____tab6">#REF!</definedName>
    <definedName name="____tab7">#REF!</definedName>
    <definedName name="____tab8">#REF!</definedName>
    <definedName name="____tab9">#REF!</definedName>
    <definedName name="___tab1">#REF!</definedName>
    <definedName name="___tab10">#REF!</definedName>
    <definedName name="___tab2">#REF!</definedName>
    <definedName name="___tab3">#REF!</definedName>
    <definedName name="___tab4">#REF!</definedName>
    <definedName name="___tab5">#REF!</definedName>
    <definedName name="___tab6">#REF!</definedName>
    <definedName name="___tab7">#REF!</definedName>
    <definedName name="___tab8">#REF!</definedName>
    <definedName name="___tab9">#REF!</definedName>
    <definedName name="__tab1">#REF!</definedName>
    <definedName name="__tab10">#REF!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ab9">#REF!</definedName>
    <definedName name="_IV400000">#REF!</definedName>
    <definedName name="_Regression_Int" hidden="1">1</definedName>
    <definedName name="_tab1">#REF!</definedName>
    <definedName name="_tab10">#REF!</definedName>
    <definedName name="_tab2">#REF!</definedName>
    <definedName name="_tab3">#REF!</definedName>
    <definedName name="_tab4">#REF!</definedName>
    <definedName name="_tab5">#REF!</definedName>
    <definedName name="_tab6">#REF!</definedName>
    <definedName name="_tab7">#REF!</definedName>
    <definedName name="_tab8">#REF!</definedName>
    <definedName name="_tab9">#REF!</definedName>
    <definedName name="a">#REF!</definedName>
    <definedName name="accrual">#REF!</definedName>
    <definedName name="Agente_Fiduciario">#REF!</definedName>
    <definedName name="asdf">#REF!</definedName>
    <definedName name="Ativo_C_Aplicacoes">#REF!</definedName>
    <definedName name="Ativo_C_Creditos">#REF!</definedName>
    <definedName name="Ativo_C_Disponibilidades">#REF!</definedName>
    <definedName name="Ativo_C_Outros">#REF!</definedName>
    <definedName name="Ativo_NC_Aplicacoes">#REF!</definedName>
    <definedName name="Ativo_NC_Creditos">#REF!</definedName>
    <definedName name="Ativo_NC_Outros">#REF!</definedName>
    <definedName name="Base">#REF!</definedName>
    <definedName name="bk">#REF!</definedName>
    <definedName name="bk_new">#REF!</definedName>
    <definedName name="Caixa">#REF!</definedName>
    <definedName name="Cargo_Diretor_Responsavel">#REF!</definedName>
    <definedName name="Cargos">#REF!</definedName>
    <definedName name="cc">#REF!</definedName>
    <definedName name="CDI_Mensal">OFFSET(#REF!,0,1,1,#REF!)</definedName>
    <definedName name="Cliente">#REF!</definedName>
    <definedName name="CNPJ_Agencia_Classificadora">#REF!</definedName>
    <definedName name="CNPJ_AgenteFiduciario">#REF!</definedName>
    <definedName name="CNPJ_Custodiante">#REF!</definedName>
    <definedName name="CNPJ_Securitizadora">#REF!</definedName>
    <definedName name="Codigo_Identificacao_Certificado">#REF!</definedName>
    <definedName name="Collateral">OFFSET(#REF!,1,0,#REF!,1)</definedName>
    <definedName name="Cosif_Todo">#REF!</definedName>
    <definedName name="Custodiante">#REF!</definedName>
    <definedName name="CV_Inadimplentes_121a150Dias">#REF!</definedName>
    <definedName name="CV_Inadimplentes_151a180Dias">#REF!</definedName>
    <definedName name="CV_Inadimplentes_31a60Dias">#REF!</definedName>
    <definedName name="CV_Inadimplentes_61a90Dias">#REF!</definedName>
    <definedName name="CV_Inadimplentes_91a120Dias">#REF!</definedName>
    <definedName name="CV_Inadimplentes_Acima180Dias">#REF!</definedName>
    <definedName name="CV_Inadimplentes_Ate30Dias">#REF!</definedName>
    <definedName name="CV_Pagos_Antecipadamente_121a150Dias">#REF!</definedName>
    <definedName name="CV_Pagos_Antecipadamente_151a180Dias">#REF!</definedName>
    <definedName name="CV_Pagos_Antecipadamente_31a60Dias">#REF!</definedName>
    <definedName name="CV_Pagos_Antecipadamente_61a90Dias">#REF!</definedName>
    <definedName name="CV_Pagos_Antecipadamente_91a120Dias">#REF!</definedName>
    <definedName name="CV_Pagos_Antecipadamente_Antes180Dias">#REF!</definedName>
    <definedName name="CV_Pagos_Antecipadamente_Ate30Dias">#REF!</definedName>
    <definedName name="CV_Prazo_121a150Dias">#REF!</definedName>
    <definedName name="CV_Prazo_151a180Dias">#REF!</definedName>
    <definedName name="CV_Prazo_31a60Dias">#REF!</definedName>
    <definedName name="CV_Prazo_61a90Dias">#REF!</definedName>
    <definedName name="CV_Prazo_91a120Dias">#REF!</definedName>
    <definedName name="CV_Prazo_Acima180Dias">#REF!</definedName>
    <definedName name="CV_Prazo_Ate30Dias">#REF!</definedName>
    <definedName name="Data_Competencia">#REF!</definedName>
    <definedName name="Data_Emissao">#REF!</definedName>
    <definedName name="Data_LTV">#REF!</definedName>
    <definedName name="Descontos">#REF!</definedName>
    <definedName name="DIASÚTEIS">#REF!</definedName>
    <definedName name="Diretor_Responsável">#REF!</definedName>
    <definedName name="DtVcto">#REF!</definedName>
    <definedName name="EmissãoNF">#REF!</definedName>
    <definedName name="ês">#REF!</definedName>
    <definedName name="EstRecLiq">#REF!</definedName>
    <definedName name="F">#REF!</definedName>
    <definedName name="Feriados">#REF!</definedName>
    <definedName name="Forma_Calculo_Duration">#REF!</definedName>
    <definedName name="IGP">#REF!</definedName>
    <definedName name="IGPM">#REF!</definedName>
    <definedName name="Indice_LTV">#REF!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43839.5434606482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unho11">#REF!</definedName>
    <definedName name="maio">#REF!</definedName>
    <definedName name="maturity2">#REF!</definedName>
    <definedName name="mes">#REF!</definedName>
    <definedName name="mês">#REF!</definedName>
    <definedName name="Mezz">OFFSET(#REF!,0,1,1,#REF!)</definedName>
    <definedName name="MF_Amortizcao_Senior">#REF!</definedName>
    <definedName name="MF_Descricao_Outros">#REF!</definedName>
    <definedName name="MF_Juros_Senior">#REF!</definedName>
    <definedName name="MF_Outros">#REF!</definedName>
    <definedName name="MF_Outros_Pgtos_Receb">#REF!</definedName>
    <definedName name="MF_Pgtos_Contratuais">#REF!</definedName>
    <definedName name="MF_Pgtos_Despesas_Comissoes">#REF!</definedName>
    <definedName name="MF_Suf_Insuf_Caixa">#REF!</definedName>
    <definedName name="MF_Total_Recebimentos">#REF!</definedName>
    <definedName name="MF_Valor_Fundo_Despesa">#REF!</definedName>
    <definedName name="MF_Valor_Fundo_Reforço">#REF!</definedName>
    <definedName name="MF_Valor_Securitizadora">#REF!</definedName>
    <definedName name="Mon_Rev">OFFSET(#REF!,0,1,1,#REF!)</definedName>
    <definedName name="Mon_Rev_Cum">OFFSET(#REF!,0,1,1,#REF!)</definedName>
    <definedName name="Mon_Rev_Cum_CDI">OFFSET(#REF!,0,1,1,#REF!)</definedName>
    <definedName name="Nome_Securitizadora">#REF!</definedName>
    <definedName name="Numero_Emissao">#REF!</definedName>
    <definedName name="origem">#REF!</definedName>
    <definedName name="Outros_Segmentos_Creditos">#REF!</definedName>
    <definedName name="Passivo_C_Outros">#REF!</definedName>
    <definedName name="Passivo_C_ValoresMobiliarios">#REF!</definedName>
    <definedName name="Passivo_NC_Outros">#REF!</definedName>
    <definedName name="Passivo_NC_ValoresMobiliarios">#REF!</definedName>
    <definedName name="PRICE_LTV">OFFSET(#REF!,1,0,#REF!,1)</definedName>
    <definedName name="PRICE_Out">OFFSET(#REF!,1,0,#REF!,1)</definedName>
    <definedName name="Produto">#REF!</definedName>
    <definedName name="projrate2">#REF!</definedName>
    <definedName name="ProvRec">#REF!</definedName>
    <definedName name="Qtd_Anos_Duration">#REF!</definedName>
    <definedName name="Qtd_Meses_Duration">#REF!</definedName>
    <definedName name="Qtd_Series">#REF!</definedName>
    <definedName name="QtdSeries">#REF!</definedName>
    <definedName name="rate">#REF!</definedName>
    <definedName name="RecBruta">#REF!</definedName>
    <definedName name="RecBrutaComDescontos">#REF!</definedName>
    <definedName name="Regime_Fiduciario">#REF!</definedName>
    <definedName name="rng_Cohort_Dropdown_Auto">#REF!</definedName>
    <definedName name="rng_Cohort_Dropdown_Home">#REF!</definedName>
    <definedName name="rng_Months_Dropdown_Auto">#REF!</definedName>
    <definedName name="rng_Months_Dropdown_Home">#REF!</definedName>
    <definedName name="SAC_LTV">OFFSET(#REF!,1,0,#REF!,1)</definedName>
    <definedName name="SAC_Out">OFFSET(#REF!,1,0,#REF!,1)</definedName>
    <definedName name="score2">#REF!</definedName>
    <definedName name="Segmento_Creditos">#REF!</definedName>
    <definedName name="Senior">OFFSET(#REF!,0,1,1,#REF!)</definedName>
    <definedName name="Taxas_Indexadores_Creditos">#REF!</definedName>
    <definedName name="tipo">#REF!</definedName>
    <definedName name="Tipos_Garantias_Securitizadora">#REF!</definedName>
    <definedName name="Tipos_Garantias_Terceiros">#REF!</definedName>
    <definedName name="Valor_Aquisicao_Creditos">#REF!</definedName>
    <definedName name="VlrRecebido">#REF!</definedName>
    <definedName name="zzz500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2" i="19" l="1"/>
  <c r="AX21" i="19"/>
  <c r="AX20" i="19"/>
  <c r="AX19" i="19"/>
  <c r="AX18" i="19"/>
  <c r="AW22" i="19"/>
  <c r="AW21" i="19"/>
  <c r="AW20" i="19"/>
  <c r="AW19" i="19"/>
  <c r="AW18" i="19"/>
  <c r="L12" i="19"/>
  <c r="L13" i="19"/>
  <c r="L14" i="19"/>
  <c r="L15" i="19"/>
  <c r="L16" i="19"/>
  <c r="L11" i="19"/>
  <c r="K11" i="19"/>
  <c r="J11" i="19"/>
  <c r="I11" i="19"/>
  <c r="H11" i="19"/>
  <c r="G11" i="19"/>
  <c r="F11" i="19"/>
  <c r="E11" i="19"/>
  <c r="K16" i="19"/>
  <c r="J16" i="19"/>
  <c r="I16" i="19"/>
  <c r="H16" i="19"/>
  <c r="G16" i="19"/>
  <c r="F16" i="19"/>
  <c r="E16" i="19"/>
  <c r="K15" i="19"/>
  <c r="J15" i="19"/>
  <c r="I15" i="19"/>
  <c r="H15" i="19"/>
  <c r="G15" i="19"/>
  <c r="F15" i="19"/>
  <c r="E15" i="19"/>
  <c r="K14" i="19"/>
  <c r="J14" i="19"/>
  <c r="I14" i="19"/>
  <c r="H14" i="19"/>
  <c r="G14" i="19"/>
  <c r="F14" i="19"/>
  <c r="E14" i="19"/>
  <c r="K13" i="19"/>
  <c r="J13" i="19"/>
  <c r="I13" i="19"/>
  <c r="H13" i="19"/>
  <c r="G13" i="19"/>
  <c r="F13" i="19"/>
  <c r="E13" i="19"/>
  <c r="K12" i="19"/>
  <c r="J12" i="19"/>
  <c r="I12" i="19"/>
  <c r="H12" i="19"/>
  <c r="G12" i="19"/>
  <c r="F12" i="19"/>
  <c r="E12" i="19"/>
  <c r="R22" i="19"/>
  <c r="L19" i="19" l="1"/>
  <c r="L20" i="19"/>
  <c r="L22" i="19"/>
  <c r="L21" i="19"/>
  <c r="L18" i="19"/>
  <c r="D15" i="19"/>
  <c r="Q21" i="19" l="1"/>
  <c r="P21" i="19"/>
  <c r="O21" i="19"/>
  <c r="N21" i="19"/>
  <c r="Q19" i="19"/>
  <c r="P19" i="19"/>
  <c r="O19" i="19"/>
  <c r="N19" i="19"/>
  <c r="Q18" i="19"/>
  <c r="P18" i="19"/>
  <c r="O18" i="19"/>
  <c r="N18" i="19"/>
  <c r="D16" i="19"/>
  <c r="D14" i="19"/>
  <c r="D13" i="19"/>
  <c r="D12" i="19"/>
  <c r="D11" i="19"/>
  <c r="D20" i="19" l="1"/>
  <c r="D21" i="19"/>
  <c r="D18" i="19"/>
  <c r="D19" i="19"/>
  <c r="AO19" i="19" l="1"/>
  <c r="AO22" i="19"/>
  <c r="V22" i="19"/>
  <c r="R18" i="19"/>
  <c r="Z22" i="19"/>
  <c r="X22" i="19"/>
  <c r="AA22" i="19"/>
  <c r="T18" i="19"/>
  <c r="AG22" i="19"/>
  <c r="T22" i="19"/>
  <c r="AD22" i="19"/>
  <c r="AE22" i="19"/>
  <c r="AN22" i="19"/>
  <c r="AK19" i="19"/>
  <c r="AK22" i="19"/>
  <c r="V19" i="19"/>
  <c r="S18" i="19"/>
  <c r="AL22" i="19"/>
  <c r="AH22" i="19"/>
  <c r="AI22" i="19"/>
  <c r="AC22" i="19"/>
  <c r="AJ22" i="19"/>
  <c r="Y22" i="19"/>
  <c r="W22" i="19"/>
  <c r="S22" i="19"/>
  <c r="U22" i="19"/>
  <c r="AF22" i="19"/>
  <c r="AB22" i="19"/>
  <c r="AM22" i="19"/>
  <c r="X19" i="19"/>
  <c r="F22" i="19" l="1"/>
  <c r="F19" i="19"/>
  <c r="J22" i="19"/>
  <c r="G22" i="19"/>
  <c r="E22" i="19"/>
  <c r="J19" i="19"/>
  <c r="I22" i="19"/>
  <c r="H22" i="19"/>
  <c r="AO20" i="19"/>
  <c r="V20" i="19"/>
  <c r="AN19" i="19"/>
  <c r="AF19" i="19"/>
  <c r="U19" i="19"/>
  <c r="AE19" i="19"/>
  <c r="U18" i="19"/>
  <c r="AA19" i="19"/>
  <c r="W19" i="19"/>
  <c r="S19" i="19"/>
  <c r="AD19" i="19"/>
  <c r="R19" i="19"/>
  <c r="AL19" i="19"/>
  <c r="Z19" i="19"/>
  <c r="AM19" i="19"/>
  <c r="AG19" i="19"/>
  <c r="AC19" i="19"/>
  <c r="Y19" i="19"/>
  <c r="AI19" i="19"/>
  <c r="T19" i="19"/>
  <c r="AH19" i="19"/>
  <c r="AB19" i="19"/>
  <c r="E18" i="19" l="1"/>
  <c r="G19" i="19"/>
  <c r="E19" i="19"/>
  <c r="H19" i="19"/>
  <c r="AF21" i="19"/>
  <c r="X20" i="19"/>
  <c r="X21" i="19"/>
  <c r="AF20" i="19"/>
  <c r="AO21" i="19"/>
  <c r="AI20" i="19"/>
  <c r="AD20" i="19"/>
  <c r="AN20" i="19"/>
  <c r="AC20" i="19"/>
  <c r="AH20" i="19"/>
  <c r="T20" i="19"/>
  <c r="AK20" i="19"/>
  <c r="AL20" i="19"/>
  <c r="U20" i="19"/>
  <c r="R20" i="19"/>
  <c r="W20" i="19"/>
  <c r="AB20" i="19"/>
  <c r="AE20" i="19"/>
  <c r="AG20" i="19"/>
  <c r="Y20" i="19"/>
  <c r="AM20" i="19"/>
  <c r="S20" i="19"/>
  <c r="AA20" i="19"/>
  <c r="Z20" i="19"/>
  <c r="V18" i="19"/>
  <c r="S21" i="19" l="1"/>
  <c r="T21" i="19"/>
  <c r="U21" i="19"/>
  <c r="E20" i="19"/>
  <c r="G20" i="19"/>
  <c r="J20" i="19"/>
  <c r="F20" i="19"/>
  <c r="H20" i="19"/>
  <c r="Y21" i="19"/>
  <c r="AB21" i="19"/>
  <c r="W21" i="19"/>
  <c r="AD21" i="19"/>
  <c r="AL21" i="19"/>
  <c r="Z21" i="19"/>
  <c r="R21" i="19"/>
  <c r="AG21" i="19"/>
  <c r="AA21" i="19"/>
  <c r="AE21" i="19"/>
  <c r="AM21" i="19"/>
  <c r="V21" i="19"/>
  <c r="AC21" i="19"/>
  <c r="W18" i="19"/>
  <c r="G21" i="19" l="1"/>
  <c r="F21" i="19"/>
  <c r="H21" i="19"/>
  <c r="E21" i="19"/>
  <c r="X18" i="19"/>
  <c r="Y18" i="19" l="1"/>
  <c r="F18" i="19" l="1"/>
  <c r="Z18" i="19"/>
  <c r="AA18" i="19" l="1"/>
  <c r="AB18" i="19" l="1"/>
  <c r="AC18" i="19" l="1"/>
  <c r="G18" i="19" l="1"/>
  <c r="AD18" i="19"/>
  <c r="AE18" i="19" l="1"/>
  <c r="AJ19" i="19" l="1"/>
  <c r="I19" i="19" l="1"/>
  <c r="AP22" i="19"/>
  <c r="AJ20" i="19"/>
  <c r="I20" i="19" l="1"/>
  <c r="AP19" i="19"/>
  <c r="AP20" i="19"/>
  <c r="AQ22" i="19" l="1"/>
  <c r="AT22" i="19" l="1"/>
  <c r="AS22" i="19"/>
  <c r="AR22" i="19"/>
  <c r="AQ20" i="19"/>
  <c r="AR19" i="19"/>
  <c r="AQ19" i="19"/>
  <c r="AP21" i="19"/>
  <c r="AT19" i="19" l="1"/>
  <c r="AT20" i="19"/>
  <c r="AR20" i="19"/>
  <c r="AQ21" i="19"/>
  <c r="AU22" i="19" l="1"/>
  <c r="AU18" i="19"/>
  <c r="AT21" i="19"/>
  <c r="AS20" i="19"/>
  <c r="AS19" i="19"/>
  <c r="K22" i="19"/>
  <c r="AV18" i="19" l="1"/>
  <c r="AV22" i="19"/>
  <c r="K20" i="19"/>
  <c r="AU19" i="19"/>
  <c r="AU20" i="19"/>
  <c r="AU21" i="19"/>
  <c r="K19" i="19"/>
  <c r="AR21" i="19"/>
  <c r="AV19" i="19" l="1"/>
  <c r="AS21" i="19"/>
  <c r="AV20" i="19" l="1"/>
  <c r="AV21" i="19"/>
  <c r="K21" i="19" l="1"/>
  <c r="AJ21" i="19" l="1"/>
  <c r="I21" i="19" l="1"/>
  <c r="J21" i="19"/>
  <c r="AK21" i="19"/>
  <c r="AI21" i="19"/>
  <c r="AN21" i="19"/>
  <c r="AH21" i="19"/>
  <c r="AG18" i="19" l="1"/>
  <c r="AH18" i="19"/>
  <c r="AL18" i="19"/>
  <c r="AR18" i="19"/>
  <c r="AP18" i="19"/>
  <c r="AQ18" i="19"/>
  <c r="AI18" i="19"/>
  <c r="AS18" i="19"/>
  <c r="AO18" i="19"/>
  <c r="AM18" i="19"/>
  <c r="AK18" i="19"/>
  <c r="H18" i="19" l="1"/>
  <c r="I18" i="19"/>
  <c r="J18" i="19"/>
  <c r="AJ18" i="19"/>
  <c r="AF18" i="19" l="1"/>
  <c r="AN18" i="19"/>
  <c r="AT18" i="19" l="1"/>
  <c r="K18" i="19" l="1"/>
</calcChain>
</file>

<file path=xl/sharedStrings.xml><?xml version="1.0" encoding="utf-8"?>
<sst xmlns="http://schemas.openxmlformats.org/spreadsheetml/2006/main" count="73" uniqueCount="62">
  <si>
    <t>Creditas Consolidated - Historical financial series</t>
  </si>
  <si>
    <t>Annual</t>
  </si>
  <si>
    <t>Quarterly</t>
  </si>
  <si>
    <t>In R$ million</t>
  </si>
  <si>
    <t>FY 2017</t>
  </si>
  <si>
    <t>Q1-17</t>
  </si>
  <si>
    <t>Q2-17</t>
  </si>
  <si>
    <t>Q3-17</t>
  </si>
  <si>
    <t>Q4-17</t>
  </si>
  <si>
    <t>Q1-18</t>
  </si>
  <si>
    <t>Q2-18</t>
  </si>
  <si>
    <t>Q3-18</t>
  </si>
  <si>
    <t>Q4-18</t>
  </si>
  <si>
    <t>Q1-19</t>
  </si>
  <si>
    <t>Q2-19</t>
  </si>
  <si>
    <t>Q3-19</t>
  </si>
  <si>
    <t>Q4-19</t>
  </si>
  <si>
    <t>Q1-20</t>
  </si>
  <si>
    <t>Q2-20</t>
  </si>
  <si>
    <t>Q3-20</t>
  </si>
  <si>
    <t>Q4-20</t>
  </si>
  <si>
    <t>Q1-21</t>
  </si>
  <si>
    <t>Q2-21</t>
  </si>
  <si>
    <t>Q3-21</t>
  </si>
  <si>
    <t>Q4-21</t>
  </si>
  <si>
    <t>Q1-22</t>
  </si>
  <si>
    <t>Q2-22</t>
  </si>
  <si>
    <t>Portfolio under management</t>
  </si>
  <si>
    <t>New origination</t>
  </si>
  <si>
    <t>Revenues</t>
  </si>
  <si>
    <t>Net income</t>
  </si>
  <si>
    <t>Revenues / Portfolio</t>
  </si>
  <si>
    <t>Revenues growth YoY</t>
  </si>
  <si>
    <t>Definitions</t>
  </si>
  <si>
    <t>Q3-22</t>
  </si>
  <si>
    <t>Q4-22</t>
  </si>
  <si>
    <t>Q1-23</t>
  </si>
  <si>
    <t>Gross Profit</t>
  </si>
  <si>
    <t>Gross Profit / Revenues</t>
  </si>
  <si>
    <t>n.a.</t>
  </si>
  <si>
    <t>Q1-24</t>
  </si>
  <si>
    <t>Q1-25</t>
  </si>
  <si>
    <t>Q2-23</t>
  </si>
  <si>
    <t>Q3-23</t>
  </si>
  <si>
    <t>Q4-23</t>
  </si>
  <si>
    <t>Q2-24</t>
  </si>
  <si>
    <t>Q3-24</t>
  </si>
  <si>
    <t>Q4-24</t>
  </si>
  <si>
    <t>Q2-25</t>
  </si>
  <si>
    <t>Q3-25</t>
  </si>
  <si>
    <t>Operating Profit</t>
  </si>
  <si>
    <t>Net income deducts from our Gross Profit (i) costs of servicing our portfolio, including headcount, (ii) funds’ operational costs (e.g., auditors, rating, administration fees, etc.), (iii) general and administrative expenses, including overhead, (iv) customer acquisition costs, (v) taxes, and (vi) other income and expenses. We currently don’t activate any of our technology investments which include third party providers, third party platforms and salaries of our product technology team.</t>
  </si>
  <si>
    <t>We present all our financials under IFRS (International Financial Reporting Standards). The key definitions of our financial and operating metrics are below:</t>
  </si>
  <si>
    <t>Net income Adjusted</t>
  </si>
  <si>
    <t>Income received from our operating activities including (i) recurrent interest from the credit portfolio, (ii) recurrent servicing fees paid by the customers from the credit portfolio related to our collections activities, (iii) up-front fees charged to our customers at the time of origination, (iv) take rate of the insurance premiums issued, (v) other revenues from both lending and non-lending products.</t>
  </si>
  <si>
    <t>Gross Profit calculation adds or deducts from our revenues (i) funding costs of our portfolio comprising interest paid to investors and (ii) cost of credit including credit provisions and write-offs related to our credit portfolio which, under IFRS, are significantly frontloaded to account for future losses. (Note: given the shift in strategy, the cars marketplace margin is now considered as other income and expenses, below Gross Profit for the entire horizon).</t>
  </si>
  <si>
    <t>Operating Profit / Revenues</t>
  </si>
  <si>
    <t>Adjusted Net income / Revenues</t>
  </si>
  <si>
    <t>Includes (i) volume of new loans granted, (ii) net insurance premiums issued in the period and (iii) net rentals premiums issued in the period. If new loans refinance outstanding loans at Creditas, new loan origination reflects only the net increase in the customer loan.</t>
  </si>
  <si>
    <t>Q4-25</t>
  </si>
  <si>
    <t>Q1-26</t>
  </si>
  <si>
    <t>Includes (i) Outstanding principal balance of all our lending products net of writte-offs, with interest income recognised only up to 180 days past due for Home Equity loans and 90 days past due for all other loan products (ii) outstanding premiums of our insurance business (iiI) outstanding premiums of our rentals business. Our credit portfolio is mostly securitized in ring-fenced vehicles and funded by both institutional and retail investors. Our insurance portfolio is underwritten by 14 insurance carriers. Our rentals portfolio is allocated internally, where we act as the guarantor of the lease for the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</si>
</sst>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 #,##0.00_);_(* \(#,##0.00\);_(* &quot;-&quot;??_);_(@_)"/>
    <numFmt numFmtId="165" formatCode="#,##0.0"/>
    <numFmt numFmtId="166" formatCode="0.0%"/>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0" tint="-0.249977111117893"/>
      <name val="Calibri"/>
      <family val="2"/>
      <scheme val="minor"/>
    </font>
    <font>
      <sz val="12"/>
      <color rgb="FFFF0000"/>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sz val="12"/>
      <name val="Calibri"/>
      <family val="2"/>
      <scheme val="minor"/>
    </font>
    <font>
      <sz val="12"/>
      <color theme="0" tint="-0.499984740745262"/>
      <name val="Calibri"/>
      <family val="2"/>
      <scheme val="minor"/>
    </font>
    <font>
      <sz val="11"/>
      <color theme="1"/>
      <name val="Calibri"/>
      <family val="2"/>
      <scheme val="minor"/>
    </font>
    <font>
      <sz val="11"/>
      <color theme="1"/>
      <name val="Arial"/>
      <family val="2"/>
    </font>
    <font>
      <sz val="10"/>
      <color rgb="FF000000"/>
      <name val="Arial"/>
      <family val="2"/>
    </font>
    <font>
      <sz val="12"/>
      <color rgb="FF000000"/>
      <name val="Calibri"/>
      <family val="2"/>
      <scheme val="minor"/>
    </font>
    <font>
      <sz val="12"/>
      <color theme="1"/>
      <name val="Calibri"/>
      <family val="2"/>
    </font>
    <font>
      <sz val="12"/>
      <color rgb="FF000000"/>
      <name val="Calibri"/>
      <family val="2"/>
    </font>
    <font>
      <sz val="8"/>
      <name val="Calibri"/>
      <family val="2"/>
      <scheme val="minor"/>
    </font>
  </fonts>
  <fills count="2">
    <fill>
      <patternFill patternType="none"/>
    </fill>
    <fill>
      <patternFill patternType="gray125"/>
    </fill>
  </fills>
  <borders count="1">
    <border>
      <left/>
      <right/>
      <top/>
      <bottom/>
      <diagonal/>
    </border>
  </borders>
  <cellStyleXfs count="63">
    <xf numFmtId="0" fontId="0"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16"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8"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17" fillId="0" borderId="0"/>
    <xf numFmtId="0" fontId="18" fillId="0" borderId="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7"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5">
    <xf numFmtId="0" fontId="0" fillId="0" borderId="0" xfId="0"/>
    <xf numFmtId="0" fontId="9" fillId="0" borderId="0" xfId="0" applyFont="1"/>
    <xf numFmtId="0" fontId="10" fillId="0" borderId="0" xfId="0" applyFont="1"/>
    <xf numFmtId="0" fontId="11" fillId="0" borderId="0" xfId="0" applyFont="1"/>
    <xf numFmtId="17" fontId="0" fillId="0" borderId="0" xfId="0" applyNumberFormat="1"/>
    <xf numFmtId="0" fontId="0" fillId="0" borderId="0" xfId="0" applyAlignment="1">
      <alignment horizontal="centerContinuous"/>
    </xf>
    <xf numFmtId="0" fontId="12" fillId="0" borderId="0" xfId="0" applyFont="1"/>
    <xf numFmtId="0" fontId="0" fillId="0" borderId="0" xfId="0" applyAlignment="1">
      <alignment horizontal="center"/>
    </xf>
    <xf numFmtId="0" fontId="13" fillId="0" borderId="0" xfId="0" applyFont="1" applyAlignment="1">
      <alignment horizontal="center"/>
    </xf>
    <xf numFmtId="0" fontId="13" fillId="0" borderId="0" xfId="0" applyFont="1" applyAlignment="1">
      <alignment horizontal="right"/>
    </xf>
    <xf numFmtId="11" fontId="0" fillId="0" borderId="0" xfId="0" applyNumberFormat="1"/>
    <xf numFmtId="165" fontId="0" fillId="0" borderId="0" xfId="0" applyNumberFormat="1"/>
    <xf numFmtId="9" fontId="0" fillId="0" borderId="0" xfId="1" applyFont="1"/>
    <xf numFmtId="166" fontId="0" fillId="0" borderId="0" xfId="1" applyNumberFormat="1" applyFont="1"/>
    <xf numFmtId="0" fontId="12" fillId="0" borderId="0" xfId="0" applyFont="1" applyAlignment="1">
      <alignment vertical="top"/>
    </xf>
    <xf numFmtId="0" fontId="0" fillId="0" borderId="0" xfId="0" applyAlignment="1">
      <alignment vertical="top" wrapText="1"/>
    </xf>
    <xf numFmtId="0" fontId="0" fillId="0" borderId="0" xfId="0" applyAlignment="1">
      <alignment vertical="top"/>
    </xf>
    <xf numFmtId="165" fontId="14" fillId="0" borderId="0" xfId="0" applyNumberFormat="1" applyFont="1"/>
    <xf numFmtId="0" fontId="15" fillId="0" borderId="0" xfId="0" applyFont="1"/>
    <xf numFmtId="166" fontId="19" fillId="0" borderId="0" xfId="1" applyNumberFormat="1" applyFont="1"/>
    <xf numFmtId="165" fontId="19" fillId="0" borderId="0" xfId="0" applyNumberFormat="1" applyFont="1"/>
    <xf numFmtId="0" fontId="20" fillId="0" borderId="0" xfId="0" applyFont="1"/>
    <xf numFmtId="165" fontId="21" fillId="0" borderId="0" xfId="0" applyNumberFormat="1" applyFont="1" applyAlignment="1">
      <alignment horizontal="right"/>
    </xf>
    <xf numFmtId="165" fontId="20" fillId="0" borderId="0" xfId="0" applyNumberFormat="1" applyFont="1"/>
    <xf numFmtId="0" fontId="20" fillId="0" borderId="0" xfId="0" applyFont="1" applyAlignment="1">
      <alignment horizontal="centerContinuous"/>
    </xf>
  </cellXfs>
  <cellStyles count="63">
    <cellStyle name="Comma 2" xfId="2" xr:uid="{E292C36D-FEE2-4093-8457-E6E9B2F0421D}"/>
    <cellStyle name="Comma 2 2" xfId="30" xr:uid="{91B5CA06-4E20-48CB-B652-65D88A95E275}"/>
    <cellStyle name="Comma 2 2 2" xfId="59" xr:uid="{6094CD5E-A72F-4165-B1A6-13BD1F01654C}"/>
    <cellStyle name="Comma 2 3" xfId="23" xr:uid="{0546460E-DF35-469E-97D2-C08D13554742}"/>
    <cellStyle name="Comma 2 3 2" xfId="54" xr:uid="{EBED4225-4E7D-41D1-B63F-811BAAB668CE}"/>
    <cellStyle name="Comma 2 4" xfId="35" xr:uid="{E847AA55-9930-4291-AE6D-DAE54A527415}"/>
    <cellStyle name="Comma 3" xfId="5" xr:uid="{4A16928E-99A1-44CB-A5ED-C098F50B2C29}"/>
    <cellStyle name="Comma 3 2" xfId="24" xr:uid="{1E04B9A1-1D3F-4040-8CB2-85520C46BB02}"/>
    <cellStyle name="Comma 3 2 2" xfId="55" xr:uid="{5C7E080F-6776-4CB5-AC69-4D7A0A82C8EC}"/>
    <cellStyle name="Comma 3 3" xfId="37" xr:uid="{2963908E-CA2C-4857-A6DF-E94250484B85}"/>
    <cellStyle name="Comma 4" xfId="8" xr:uid="{5206CEC7-8C9A-4CE1-AC98-3BB631ADAF9E}"/>
    <cellStyle name="Comma 4 2" xfId="28" xr:uid="{EA3C2361-77FB-4EF9-9BF8-28FD9C28DB4A}"/>
    <cellStyle name="Comma 4 2 2" xfId="57" xr:uid="{8D1E64DD-8B88-4766-A065-AA34991A9356}"/>
    <cellStyle name="Comma 4 3" xfId="40" xr:uid="{06B19132-00D8-4F4F-A9DC-A32AD478FD44}"/>
    <cellStyle name="Comma 5" xfId="13" xr:uid="{2057DCA3-EF76-4263-A988-C368DEE95FD1}"/>
    <cellStyle name="Comma 5 2" xfId="45" xr:uid="{9BD86CAD-C537-4B21-B96A-771DA541FAE9}"/>
    <cellStyle name="Comma 6" xfId="17" xr:uid="{C12E5F93-07E1-4C72-8A9B-A56F6D7403E0}"/>
    <cellStyle name="Comma 6 2" xfId="49" xr:uid="{35AB88BC-443C-4976-B2AD-FEA8A4F89E39}"/>
    <cellStyle name="Comma 7" xfId="21" xr:uid="{590C17A5-38F1-40DB-AFE2-85C94EB0C6A3}"/>
    <cellStyle name="Comma 7 2" xfId="52" xr:uid="{1817F2F9-FA81-41C7-9BAB-7F0B485625B3}"/>
    <cellStyle name="Comma 8" xfId="34" xr:uid="{F01BD672-AB55-4994-BA9C-C226C1E8248B}"/>
    <cellStyle name="Comma 8 2" xfId="62" xr:uid="{B8328308-8D8C-4B3D-A71A-DF8ECB814AA7}"/>
    <cellStyle name="Currency 2" xfId="27" xr:uid="{5E709DFB-638B-457A-AD15-F1E07E93C0BD}"/>
    <cellStyle name="Currency 2 2" xfId="56" xr:uid="{F92C9D4E-128D-46BC-9238-36ADFEEB99C0}"/>
    <cellStyle name="Moeda 2" xfId="29" xr:uid="{9B02937C-A0C2-4588-87F9-87F2D2FD4CE4}"/>
    <cellStyle name="Moeda 2 2" xfId="58" xr:uid="{0988FD77-A85E-4C5A-BDF3-A87A2785FC20}"/>
    <cellStyle name="Normal" xfId="0" builtinId="0"/>
    <cellStyle name="Normal 2" xfId="3" xr:uid="{DF4FA3B2-8235-42AC-9ECC-BAEEFBED2313}"/>
    <cellStyle name="Normal 2 2" xfId="22" xr:uid="{ED823AC7-B38E-443E-A1E2-433C7778A8F4}"/>
    <cellStyle name="Normal 2 2 2" xfId="53" xr:uid="{0466058C-60CE-446F-93B9-7CA1FFCA69EC}"/>
    <cellStyle name="Normal 2 3" xfId="25" xr:uid="{98E8B7FC-1655-4537-AB34-2C7742263AB4}"/>
    <cellStyle name="Normal 2 4" xfId="18" xr:uid="{DF7F5926-D81F-4B3E-A2FF-7D461D028FB9}"/>
    <cellStyle name="Normal 3" xfId="4" xr:uid="{FD8BFEBD-AC69-4B68-9E60-A3FFDA493379}"/>
    <cellStyle name="Normal 3 2" xfId="10" xr:uid="{76BDE79A-DF18-4CAD-8A62-CC8C80AE28A3}"/>
    <cellStyle name="Normal 3 2 2" xfId="42" xr:uid="{0F554C13-58C9-4FC1-AE67-48C6E269F546}"/>
    <cellStyle name="Normal 3 3" xfId="26" xr:uid="{1D9B25F3-1A74-4D15-A582-DE59B2DCD1BD}"/>
    <cellStyle name="Normal 3 4" xfId="36" xr:uid="{9500745F-DA4E-402E-999E-F5A54361313B}"/>
    <cellStyle name="Normal 4" xfId="7" xr:uid="{72CB59A4-329A-498D-8FBB-F3551500FDEF}"/>
    <cellStyle name="Normal 4 2" xfId="39" xr:uid="{09247B4C-94A7-480A-9B31-9B38EC250E1E}"/>
    <cellStyle name="Normal 5" xfId="12" xr:uid="{0A0D5375-8B40-47EE-9C94-246B4A52148C}"/>
    <cellStyle name="Normal 5 2" xfId="44" xr:uid="{FC828013-2A7F-4044-A353-C1B0B92CF9BF}"/>
    <cellStyle name="Normal 6" xfId="15" xr:uid="{F138D0DD-8234-4B40-8C81-C6AA9F4B2EFD}"/>
    <cellStyle name="Normal 6 2" xfId="47" xr:uid="{8FF12CBC-1FBA-4205-BA7C-2F060622B6BA}"/>
    <cellStyle name="Normal 7" xfId="19" xr:uid="{37022E19-5CBE-46FE-A8CE-7461A7430477}"/>
    <cellStyle name="Normal 7 2" xfId="50" xr:uid="{4023AD83-FF86-4285-A69B-CFEB83ECF608}"/>
    <cellStyle name="Normal 8" xfId="32" xr:uid="{60F8E12B-95A8-41C4-8188-509AC999647C}"/>
    <cellStyle name="Normal 8 2" xfId="60" xr:uid="{17C86732-A248-4CD4-A6F4-77ABC5851206}"/>
    <cellStyle name="Percent 2" xfId="6" xr:uid="{3DA3F954-626C-4668-82E4-16117D947B75}"/>
    <cellStyle name="Percent 2 2" xfId="11" xr:uid="{F68AA3FF-222D-4D77-8C9A-4473C1EE81DB}"/>
    <cellStyle name="Percent 2 2 2" xfId="43" xr:uid="{092C1685-368D-482E-A267-F75CDA6824C5}"/>
    <cellStyle name="Percent 2 3" xfId="31" xr:uid="{BFE2DDB7-9EDC-4009-88D0-2BC1AA6DD203}"/>
    <cellStyle name="Percent 2 4" xfId="38" xr:uid="{D2104F53-1D88-466A-A467-EA6EBEFFFC06}"/>
    <cellStyle name="Percent 3" xfId="9" xr:uid="{40F6A33C-0C38-42EF-947A-A0CB139069FA}"/>
    <cellStyle name="Percent 3 2" xfId="41" xr:uid="{0FCAEFAB-772A-49BA-9E27-436EFE20BE5F}"/>
    <cellStyle name="Percent 4" xfId="14" xr:uid="{7C658C85-6521-450A-B264-636255EB4076}"/>
    <cellStyle name="Percent 4 2" xfId="46" xr:uid="{BC0AF046-60B5-4DAB-9276-06EF25BFDDD2}"/>
    <cellStyle name="Percent 5" xfId="16" xr:uid="{3EA85503-2B24-45B2-9762-657FE523D863}"/>
    <cellStyle name="Percent 5 2" xfId="48" xr:uid="{6A63A105-AE3A-4DBD-BB96-A17985AA4976}"/>
    <cellStyle name="Percent 6" xfId="20" xr:uid="{E80638F6-DD0B-490F-828C-D018A8BF9BC7}"/>
    <cellStyle name="Percent 6 2" xfId="51" xr:uid="{DF5BF53E-6FD7-4F1B-93F6-323FE6E97071}"/>
    <cellStyle name="Percent 7" xfId="33" xr:uid="{2626F8FC-2DB1-4C3D-97E3-0FCCE38DDBEB}"/>
    <cellStyle name="Percent 7 2" xfId="61" xr:uid="{B3FC5216-38A8-4A1E-91E5-AB35FA856B87}"/>
    <cellStyle name="Porcentagem" xfId="1" builtinId="5"/>
  </cellStyles>
  <dxfs count="0"/>
  <tableStyles count="0" defaultTableStyle="TableStyleMedium2" defaultPivotStyle="PivotStyleLight16"/>
  <colors>
    <mruColors>
      <color rgb="FF8FDB00"/>
      <color rgb="FFFFFFCC"/>
      <color rgb="FF70AD47"/>
      <color rgb="FF70AD15"/>
      <color rgb="FF70AD6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57150</xdr:rowOff>
    </xdr:from>
    <xdr:to>
      <xdr:col>1</xdr:col>
      <xdr:colOff>2464905</xdr:colOff>
      <xdr:row>4</xdr:row>
      <xdr:rowOff>130185</xdr:rowOff>
    </xdr:to>
    <xdr:pic>
      <xdr:nvPicPr>
        <xdr:cNvPr id="3" name="Google Shape;77;p16">
          <a:extLst>
            <a:ext uri="{FF2B5EF4-FFF2-40B4-BE49-F238E27FC236}">
              <a16:creationId xmlns:a16="http://schemas.microsoft.com/office/drawing/2014/main" id="{48704DD9-795F-4E40-B97D-8A4B476B6E9C}"/>
            </a:ext>
          </a:extLst>
        </xdr:cNvPr>
        <xdr:cNvPicPr preferRelativeResize="0"/>
      </xdr:nvPicPr>
      <xdr:blipFill>
        <a:blip xmlns:r="http://schemas.openxmlformats.org/officeDocument/2006/relationships" r:embed="rId1">
          <a:alphaModFix/>
        </a:blip>
        <a:stretch>
          <a:fillRect/>
        </a:stretch>
      </xdr:blipFill>
      <xdr:spPr>
        <a:xfrm>
          <a:off x="266700" y="257175"/>
          <a:ext cx="2468080" cy="6731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xdr:row>
      <xdr:rowOff>47625</xdr:rowOff>
    </xdr:from>
    <xdr:to>
      <xdr:col>3</xdr:col>
      <xdr:colOff>353530</xdr:colOff>
      <xdr:row>4</xdr:row>
      <xdr:rowOff>123835</xdr:rowOff>
    </xdr:to>
    <xdr:pic>
      <xdr:nvPicPr>
        <xdr:cNvPr id="4" name="Google Shape;77;p16">
          <a:extLst>
            <a:ext uri="{FF2B5EF4-FFF2-40B4-BE49-F238E27FC236}">
              <a16:creationId xmlns:a16="http://schemas.microsoft.com/office/drawing/2014/main" id="{9AE75071-B6F2-4DDC-AE1C-A5E79881A8E6}"/>
            </a:ext>
          </a:extLst>
        </xdr:cNvPr>
        <xdr:cNvPicPr preferRelativeResize="0"/>
      </xdr:nvPicPr>
      <xdr:blipFill>
        <a:blip xmlns:r="http://schemas.openxmlformats.org/officeDocument/2006/relationships" r:embed="rId1">
          <a:alphaModFix/>
        </a:blip>
        <a:stretch>
          <a:fillRect/>
        </a:stretch>
      </xdr:blipFill>
      <xdr:spPr>
        <a:xfrm>
          <a:off x="142875" y="247650"/>
          <a:ext cx="2468080" cy="676285"/>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Creditas">
      <a:dk1>
        <a:srgbClr val="000000"/>
      </a:dk1>
      <a:lt1>
        <a:srgbClr val="FFFFFF"/>
      </a:lt1>
      <a:dk2>
        <a:srgbClr val="455F51"/>
      </a:dk2>
      <a:lt2>
        <a:srgbClr val="E3DED1"/>
      </a:lt2>
      <a:accent1>
        <a:srgbClr val="8FDB00"/>
      </a:accent1>
      <a:accent2>
        <a:srgbClr val="DD5A20"/>
      </a:accent2>
      <a:accent3>
        <a:srgbClr val="F67E3D"/>
      </a:accent3>
      <a:accent4>
        <a:srgbClr val="DD6B9F"/>
      </a:accent4>
      <a:accent5>
        <a:srgbClr val="A5CFD5"/>
      </a:accent5>
      <a:accent6>
        <a:srgbClr val="00B050"/>
      </a:accent6>
      <a:hlink>
        <a:srgbClr val="3C7880"/>
      </a:hlink>
      <a:folHlink>
        <a:srgbClr val="476D0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D045-75A8-4BEF-BEE9-0ADAAF7AC091}">
  <dimension ref="A1:AY24"/>
  <sheetViews>
    <sheetView showGridLines="0" tabSelected="1" zoomScaleNormal="100" workbookViewId="0">
      <pane xSplit="2" ySplit="9" topLeftCell="C10" activePane="bottomRight" state="frozen"/>
      <selection pane="topRight" activeCell="C1" sqref="C1"/>
      <selection pane="bottomLeft" activeCell="A10" sqref="A10"/>
      <selection pane="bottomRight"/>
    </sheetView>
  </sheetViews>
  <sheetFormatPr defaultColWidth="0" defaultRowHeight="15.5" customHeight="1" zeroHeight="1" x14ac:dyDescent="0.35"/>
  <cols>
    <col min="1" max="1" width="3.5" customWidth="1"/>
    <col min="2" max="2" width="43" customWidth="1"/>
    <col min="3" max="3" width="3.83203125" customWidth="1"/>
    <col min="4" max="12" width="11" customWidth="1"/>
    <col min="13" max="13" width="5.75" bestFit="1" customWidth="1"/>
    <col min="14" max="14" width="11" customWidth="1"/>
    <col min="15" max="15" width="8.5" customWidth="1"/>
    <col min="16" max="18" width="11" customWidth="1"/>
    <col min="19" max="19" width="8.5" customWidth="1"/>
    <col min="20" max="21" width="11" customWidth="1"/>
    <col min="22" max="22" width="12" customWidth="1"/>
    <col min="23" max="30" width="11" customWidth="1"/>
    <col min="31" max="31" width="12" customWidth="1"/>
    <col min="32" max="33" width="11.5" customWidth="1"/>
    <col min="34" max="34" width="10.83203125" customWidth="1"/>
    <col min="35" max="50" width="11" customWidth="1"/>
    <col min="51" max="51" width="7" customWidth="1"/>
    <col min="52" max="16384" width="11" hidden="1"/>
  </cols>
  <sheetData>
    <row r="1" spans="1:51" x14ac:dyDescent="0.35">
      <c r="A1" s="1"/>
      <c r="AR1" s="3"/>
      <c r="AS1" s="3"/>
      <c r="AT1" s="3"/>
      <c r="AU1" s="3"/>
      <c r="AV1" s="3"/>
      <c r="AW1" s="3"/>
      <c r="AX1" s="3"/>
      <c r="AY1" s="3"/>
    </row>
    <row r="2" spans="1:51" x14ac:dyDescent="0.35">
      <c r="A2" s="1"/>
    </row>
    <row r="3" spans="1:51" x14ac:dyDescent="0.35"/>
    <row r="4" spans="1:51" x14ac:dyDescent="0.35">
      <c r="F4" s="2"/>
      <c r="G4" s="2"/>
      <c r="H4" s="2"/>
      <c r="I4" s="2"/>
      <c r="J4" s="2"/>
      <c r="K4" s="2"/>
      <c r="L4" s="2"/>
    </row>
    <row r="5" spans="1:51" x14ac:dyDescent="0.35"/>
    <row r="6" spans="1:51" x14ac:dyDescent="0.35">
      <c r="B6" s="3" t="s">
        <v>0</v>
      </c>
      <c r="D6" s="5"/>
      <c r="J6" s="12"/>
      <c r="K6" s="12"/>
      <c r="L6" s="12"/>
      <c r="R6" s="4"/>
      <c r="S6" s="4"/>
      <c r="T6" s="4"/>
      <c r="U6" s="4"/>
      <c r="V6" s="4"/>
      <c r="W6" s="4"/>
      <c r="X6" s="4"/>
      <c r="Y6" s="4"/>
      <c r="Z6" s="4"/>
      <c r="AA6" s="4"/>
      <c r="AB6" s="4"/>
      <c r="AC6" s="4"/>
      <c r="AD6" s="4"/>
      <c r="AE6" s="4"/>
      <c r="AF6" s="4"/>
      <c r="AG6" s="4"/>
      <c r="AH6" s="4"/>
      <c r="AI6" s="4"/>
    </row>
    <row r="7" spans="1:51" x14ac:dyDescent="0.35">
      <c r="D7" s="4"/>
      <c r="E7" s="4"/>
      <c r="F7" s="4"/>
      <c r="G7" s="4"/>
      <c r="H7" s="4"/>
      <c r="I7" s="4"/>
      <c r="J7" s="4"/>
      <c r="K7" s="4"/>
      <c r="L7" s="4"/>
    </row>
    <row r="8" spans="1:51" x14ac:dyDescent="0.35">
      <c r="E8" s="9"/>
      <c r="F8" s="9"/>
      <c r="G8" s="24" t="s">
        <v>1</v>
      </c>
      <c r="H8" s="9"/>
      <c r="I8" s="9"/>
      <c r="J8" s="9"/>
      <c r="K8" s="9"/>
      <c r="L8" s="9"/>
      <c r="N8" s="4"/>
      <c r="O8" s="4"/>
      <c r="P8" s="4"/>
      <c r="Q8" s="4"/>
      <c r="R8" s="4"/>
      <c r="S8" s="4"/>
      <c r="T8" s="4"/>
      <c r="U8" s="4"/>
      <c r="V8" s="4"/>
      <c r="W8" s="4"/>
      <c r="X8" s="4"/>
      <c r="Y8" s="4"/>
      <c r="Z8" s="4"/>
      <c r="AA8" s="4"/>
      <c r="AB8" s="4"/>
      <c r="AC8" s="4"/>
      <c r="AD8" s="4"/>
      <c r="AE8" s="5" t="s">
        <v>2</v>
      </c>
      <c r="AF8" s="4"/>
      <c r="AG8" s="4"/>
      <c r="AH8" s="4"/>
      <c r="AI8" s="4"/>
      <c r="AJ8" s="4"/>
      <c r="AK8" s="4"/>
      <c r="AL8" s="4"/>
      <c r="AM8" s="4"/>
      <c r="AN8" s="4"/>
      <c r="AO8" s="4"/>
      <c r="AP8" s="4"/>
      <c r="AQ8" s="4"/>
      <c r="AR8" s="4"/>
      <c r="AS8" s="4"/>
      <c r="AT8" s="4"/>
      <c r="AU8" s="4"/>
      <c r="AV8" s="4"/>
      <c r="AW8" s="4"/>
      <c r="AX8" s="4"/>
      <c r="AY8" s="4"/>
    </row>
    <row r="9" spans="1:51" x14ac:dyDescent="0.35">
      <c r="B9" s="6" t="s">
        <v>3</v>
      </c>
      <c r="C9" s="7"/>
      <c r="D9" s="8" t="s">
        <v>4</v>
      </c>
      <c r="E9" s="8">
        <v>2018</v>
      </c>
      <c r="F9" s="8">
        <v>2019</v>
      </c>
      <c r="G9" s="8">
        <v>2020</v>
      </c>
      <c r="H9" s="8">
        <v>2021</v>
      </c>
      <c r="I9" s="8">
        <v>2022</v>
      </c>
      <c r="J9" s="8">
        <v>2023</v>
      </c>
      <c r="K9" s="8">
        <v>2024</v>
      </c>
      <c r="L9" s="8">
        <v>2025</v>
      </c>
      <c r="M9" s="8"/>
      <c r="N9" s="9" t="s">
        <v>5</v>
      </c>
      <c r="O9" s="9" t="s">
        <v>6</v>
      </c>
      <c r="P9" s="9" t="s">
        <v>7</v>
      </c>
      <c r="Q9" s="9" t="s">
        <v>8</v>
      </c>
      <c r="R9" s="9" t="s">
        <v>9</v>
      </c>
      <c r="S9" s="9" t="s">
        <v>10</v>
      </c>
      <c r="T9" s="9" t="s">
        <v>11</v>
      </c>
      <c r="U9" s="9" t="s">
        <v>12</v>
      </c>
      <c r="V9" s="9" t="s">
        <v>13</v>
      </c>
      <c r="W9" s="9" t="s">
        <v>14</v>
      </c>
      <c r="X9" s="9" t="s">
        <v>15</v>
      </c>
      <c r="Y9" s="9" t="s">
        <v>16</v>
      </c>
      <c r="Z9" s="9" t="s">
        <v>17</v>
      </c>
      <c r="AA9" s="9" t="s">
        <v>18</v>
      </c>
      <c r="AB9" s="9" t="s">
        <v>19</v>
      </c>
      <c r="AC9" s="9" t="s">
        <v>20</v>
      </c>
      <c r="AD9" s="9" t="s">
        <v>21</v>
      </c>
      <c r="AE9" s="9" t="s">
        <v>22</v>
      </c>
      <c r="AF9" s="9" t="s">
        <v>23</v>
      </c>
      <c r="AG9" s="9" t="s">
        <v>24</v>
      </c>
      <c r="AH9" s="9" t="s">
        <v>25</v>
      </c>
      <c r="AI9" s="9" t="s">
        <v>26</v>
      </c>
      <c r="AJ9" s="9" t="s">
        <v>34</v>
      </c>
      <c r="AK9" s="9" t="s">
        <v>35</v>
      </c>
      <c r="AL9" s="9" t="s">
        <v>36</v>
      </c>
      <c r="AM9" s="9" t="s">
        <v>42</v>
      </c>
      <c r="AN9" s="9" t="s">
        <v>43</v>
      </c>
      <c r="AO9" s="9" t="s">
        <v>44</v>
      </c>
      <c r="AP9" s="9" t="s">
        <v>40</v>
      </c>
      <c r="AQ9" s="9" t="s">
        <v>45</v>
      </c>
      <c r="AR9" s="9" t="s">
        <v>46</v>
      </c>
      <c r="AS9" s="9" t="s">
        <v>47</v>
      </c>
      <c r="AT9" s="9" t="s">
        <v>41</v>
      </c>
      <c r="AU9" s="9" t="s">
        <v>48</v>
      </c>
      <c r="AV9" s="9" t="s">
        <v>49</v>
      </c>
      <c r="AW9" s="9" t="s">
        <v>59</v>
      </c>
      <c r="AX9" s="9" t="s">
        <v>60</v>
      </c>
      <c r="AY9" s="9"/>
    </row>
    <row r="10" spans="1:51" x14ac:dyDescent="0.35">
      <c r="N10" s="10"/>
      <c r="R10" s="10"/>
      <c r="Y10" s="10"/>
      <c r="AM10" s="12"/>
      <c r="AN10" s="13"/>
    </row>
    <row r="11" spans="1:51" ht="15.5" customHeight="1" x14ac:dyDescent="0.35">
      <c r="B11" t="s">
        <v>27</v>
      </c>
      <c r="C11" s="11"/>
      <c r="D11" s="11">
        <f>Q11</f>
        <v>95.1</v>
      </c>
      <c r="E11" s="23">
        <f>U11</f>
        <v>255.7</v>
      </c>
      <c r="F11" s="23">
        <f>Y11</f>
        <v>678.4</v>
      </c>
      <c r="G11" s="23">
        <f>AC11</f>
        <v>1244.4000000000001</v>
      </c>
      <c r="H11" s="23">
        <f>AG11</f>
        <v>3710.7</v>
      </c>
      <c r="I11" s="23">
        <f>AK11</f>
        <v>5734.3</v>
      </c>
      <c r="J11" s="23">
        <f>AO11</f>
        <v>5632.1</v>
      </c>
      <c r="K11" s="23">
        <f>AS11</f>
        <v>5962.2</v>
      </c>
      <c r="L11" s="23">
        <f>AW11</f>
        <v>7116.1</v>
      </c>
      <c r="M11" s="13"/>
      <c r="N11" s="20">
        <v>2.8</v>
      </c>
      <c r="O11" s="20">
        <v>7.8</v>
      </c>
      <c r="P11" s="20">
        <v>67.5</v>
      </c>
      <c r="Q11" s="20">
        <v>95.1</v>
      </c>
      <c r="R11" s="20">
        <v>127.4</v>
      </c>
      <c r="S11" s="20">
        <v>170.8</v>
      </c>
      <c r="T11" s="20">
        <v>216.2</v>
      </c>
      <c r="U11" s="20">
        <v>255.7</v>
      </c>
      <c r="V11" s="20">
        <v>311</v>
      </c>
      <c r="W11" s="20">
        <v>386.3</v>
      </c>
      <c r="X11" s="20">
        <v>533.79999999999995</v>
      </c>
      <c r="Y11" s="20">
        <v>678.4</v>
      </c>
      <c r="Z11" s="20">
        <v>891.1</v>
      </c>
      <c r="AA11" s="20">
        <v>914.3</v>
      </c>
      <c r="AB11" s="20">
        <v>1038.4000000000001</v>
      </c>
      <c r="AC11" s="20">
        <v>1244.4000000000001</v>
      </c>
      <c r="AD11" s="20">
        <v>1541.3</v>
      </c>
      <c r="AE11" s="20">
        <v>2002.7</v>
      </c>
      <c r="AF11" s="20">
        <v>2933.4</v>
      </c>
      <c r="AG11" s="20">
        <v>3710.7</v>
      </c>
      <c r="AH11" s="20">
        <v>4428.3999999999996</v>
      </c>
      <c r="AI11" s="20">
        <v>5021.3999999999996</v>
      </c>
      <c r="AJ11" s="17">
        <v>5529.9</v>
      </c>
      <c r="AK11" s="17">
        <v>5734.3</v>
      </c>
      <c r="AL11" s="17">
        <v>5886</v>
      </c>
      <c r="AM11" s="11">
        <v>5793.3</v>
      </c>
      <c r="AN11" s="11">
        <v>5710.6</v>
      </c>
      <c r="AO11" s="11">
        <v>5632.1</v>
      </c>
      <c r="AP11" s="11">
        <v>5563.1</v>
      </c>
      <c r="AQ11" s="11">
        <v>5620.7</v>
      </c>
      <c r="AR11" s="11">
        <v>5762.6</v>
      </c>
      <c r="AS11" s="11">
        <v>5962.2</v>
      </c>
      <c r="AT11" s="11">
        <v>6189.2</v>
      </c>
      <c r="AU11" s="11">
        <v>6410.2</v>
      </c>
      <c r="AV11" s="11">
        <v>6716.7</v>
      </c>
      <c r="AW11" s="11">
        <v>7116.1</v>
      </c>
      <c r="AX11" s="11">
        <v>7572.7</v>
      </c>
      <c r="AY11" s="11"/>
    </row>
    <row r="12" spans="1:51" ht="15.5" customHeight="1" x14ac:dyDescent="0.35">
      <c r="B12" t="s">
        <v>28</v>
      </c>
      <c r="C12" s="11"/>
      <c r="D12" s="11">
        <f t="shared" ref="D12:D16" si="0">SUM(N12:Q12)</f>
        <v>54.3</v>
      </c>
      <c r="E12" s="23">
        <f t="shared" ref="E12:E16" si="1">SUM(R12:U12)</f>
        <v>205.2</v>
      </c>
      <c r="F12" s="23">
        <f t="shared" ref="F12:F16" si="2">SUM(V12:Y12)</f>
        <v>532.20000000000005</v>
      </c>
      <c r="G12" s="23">
        <f t="shared" ref="G12:G16" si="3">SUM(Z12:AC12)</f>
        <v>904</v>
      </c>
      <c r="H12" s="23">
        <f t="shared" ref="H12:H16" si="4">SUM(AD12:AG12)</f>
        <v>2979.2</v>
      </c>
      <c r="I12" s="23">
        <f t="shared" ref="I12:I16" si="5">SUM(AH12:AK12)</f>
        <v>3636.3999999999996</v>
      </c>
      <c r="J12" s="23">
        <f t="shared" ref="J12:J13" si="6">SUM(AL12:AO12)</f>
        <v>2293.8000000000002</v>
      </c>
      <c r="K12" s="23">
        <f>SUM(AP12:AS12)</f>
        <v>2919.1</v>
      </c>
      <c r="L12" s="23">
        <f t="shared" ref="L12:L16" si="7">SUM(AT12:AW12)</f>
        <v>3785.2</v>
      </c>
      <c r="M12" s="13"/>
      <c r="N12" s="20">
        <v>1.8</v>
      </c>
      <c r="O12" s="20">
        <v>5.4</v>
      </c>
      <c r="P12" s="20">
        <v>17.100000000000001</v>
      </c>
      <c r="Q12" s="20">
        <v>30</v>
      </c>
      <c r="R12" s="20">
        <v>39.1</v>
      </c>
      <c r="S12" s="20">
        <v>50</v>
      </c>
      <c r="T12" s="20">
        <v>58.5</v>
      </c>
      <c r="U12" s="20">
        <v>57.6</v>
      </c>
      <c r="V12" s="20">
        <v>78</v>
      </c>
      <c r="W12" s="20">
        <v>100.9</v>
      </c>
      <c r="X12" s="20">
        <v>162.4</v>
      </c>
      <c r="Y12" s="20">
        <v>190.9</v>
      </c>
      <c r="Z12" s="20">
        <v>268.39999999999998</v>
      </c>
      <c r="AA12" s="20">
        <v>95.6</v>
      </c>
      <c r="AB12" s="20">
        <v>227.3</v>
      </c>
      <c r="AC12" s="20">
        <v>312.7</v>
      </c>
      <c r="AD12" s="20">
        <v>417.7</v>
      </c>
      <c r="AE12" s="20">
        <v>609.1</v>
      </c>
      <c r="AF12" s="20">
        <v>928</v>
      </c>
      <c r="AG12" s="20">
        <v>1024.4000000000001</v>
      </c>
      <c r="AH12" s="20">
        <v>1034.5</v>
      </c>
      <c r="AI12" s="20">
        <v>927.4</v>
      </c>
      <c r="AJ12" s="17">
        <v>950.8</v>
      </c>
      <c r="AK12" s="17">
        <v>723.7</v>
      </c>
      <c r="AL12" s="17">
        <v>672.2</v>
      </c>
      <c r="AM12" s="11">
        <v>517</v>
      </c>
      <c r="AN12" s="11">
        <v>549.6</v>
      </c>
      <c r="AO12" s="11">
        <v>555</v>
      </c>
      <c r="AP12" s="11">
        <v>598.6</v>
      </c>
      <c r="AQ12" s="11">
        <v>695.9</v>
      </c>
      <c r="AR12" s="11">
        <v>819.6</v>
      </c>
      <c r="AS12" s="11">
        <v>805</v>
      </c>
      <c r="AT12" s="11">
        <v>861.7</v>
      </c>
      <c r="AU12" s="11">
        <v>848.3</v>
      </c>
      <c r="AV12" s="11">
        <v>984.9</v>
      </c>
      <c r="AW12" s="11">
        <v>1090.3</v>
      </c>
      <c r="AX12" s="11">
        <v>1113.5</v>
      </c>
      <c r="AY12" s="11"/>
    </row>
    <row r="13" spans="1:51" ht="15.5" customHeight="1" x14ac:dyDescent="0.35">
      <c r="B13" t="s">
        <v>29</v>
      </c>
      <c r="C13" s="11"/>
      <c r="D13" s="11">
        <f t="shared" si="0"/>
        <v>23.700000000000003</v>
      </c>
      <c r="E13" s="23">
        <f t="shared" si="1"/>
        <v>68.599999999999994</v>
      </c>
      <c r="F13" s="23">
        <f t="shared" si="2"/>
        <v>118.10000000000001</v>
      </c>
      <c r="G13" s="23">
        <f t="shared" si="3"/>
        <v>233.5</v>
      </c>
      <c r="H13" s="23">
        <f t="shared" si="4"/>
        <v>640</v>
      </c>
      <c r="I13" s="23">
        <f t="shared" si="5"/>
        <v>1446.2</v>
      </c>
      <c r="J13" s="23">
        <f t="shared" si="6"/>
        <v>1797.5</v>
      </c>
      <c r="K13" s="23">
        <f t="shared" ref="K13:K16" si="8">SUM(AP13:AS13)</f>
        <v>1893</v>
      </c>
      <c r="L13" s="23">
        <f t="shared" si="7"/>
        <v>2192.1000000000004</v>
      </c>
      <c r="M13" s="11"/>
      <c r="N13" s="20">
        <v>1.4</v>
      </c>
      <c r="O13" s="20">
        <v>2.4</v>
      </c>
      <c r="P13" s="20">
        <v>10</v>
      </c>
      <c r="Q13" s="20">
        <v>9.9</v>
      </c>
      <c r="R13" s="20">
        <v>10.7</v>
      </c>
      <c r="S13" s="20">
        <v>15.1</v>
      </c>
      <c r="T13" s="20">
        <v>17.7</v>
      </c>
      <c r="U13" s="20">
        <v>25.1</v>
      </c>
      <c r="V13" s="20">
        <v>13.6</v>
      </c>
      <c r="W13" s="20">
        <v>23.5</v>
      </c>
      <c r="X13" s="20">
        <v>38.700000000000003</v>
      </c>
      <c r="Y13" s="20">
        <v>42.3</v>
      </c>
      <c r="Z13" s="20">
        <v>55.4</v>
      </c>
      <c r="AA13" s="20">
        <v>48</v>
      </c>
      <c r="AB13" s="20">
        <v>55.6</v>
      </c>
      <c r="AC13" s="20">
        <v>74.5</v>
      </c>
      <c r="AD13" s="20">
        <v>94.5</v>
      </c>
      <c r="AE13" s="20">
        <v>117.4</v>
      </c>
      <c r="AF13" s="20">
        <v>180.1</v>
      </c>
      <c r="AG13" s="20">
        <v>248</v>
      </c>
      <c r="AH13" s="20">
        <v>295.5</v>
      </c>
      <c r="AI13" s="20">
        <v>363.2</v>
      </c>
      <c r="AJ13" s="17">
        <v>384.3</v>
      </c>
      <c r="AK13" s="17">
        <v>403.2</v>
      </c>
      <c r="AL13" s="17">
        <v>454.6</v>
      </c>
      <c r="AM13" s="11">
        <v>459.6</v>
      </c>
      <c r="AN13" s="11">
        <v>445.8</v>
      </c>
      <c r="AO13" s="11">
        <v>437.5</v>
      </c>
      <c r="AP13" s="11">
        <v>455.6</v>
      </c>
      <c r="AQ13" s="11">
        <v>461.9</v>
      </c>
      <c r="AR13" s="11">
        <v>478.8</v>
      </c>
      <c r="AS13" s="11">
        <v>496.7</v>
      </c>
      <c r="AT13" s="11">
        <v>514.29999999999995</v>
      </c>
      <c r="AU13" s="11">
        <v>555.1</v>
      </c>
      <c r="AV13" s="11">
        <v>540</v>
      </c>
      <c r="AW13" s="11">
        <v>582.70000000000005</v>
      </c>
      <c r="AX13" s="11">
        <v>633</v>
      </c>
      <c r="AY13" s="11"/>
    </row>
    <row r="14" spans="1:51" ht="15.5" customHeight="1" x14ac:dyDescent="0.35">
      <c r="B14" t="s">
        <v>37</v>
      </c>
      <c r="C14" s="11"/>
      <c r="D14" s="11">
        <f t="shared" si="0"/>
        <v>20.7</v>
      </c>
      <c r="E14" s="23">
        <f t="shared" si="1"/>
        <v>42.9</v>
      </c>
      <c r="F14" s="23">
        <f t="shared" si="2"/>
        <v>76.099999999999994</v>
      </c>
      <c r="G14" s="23">
        <f t="shared" si="3"/>
        <v>129.60000000000002</v>
      </c>
      <c r="H14" s="23">
        <f t="shared" si="4"/>
        <v>251.7</v>
      </c>
      <c r="I14" s="23">
        <f t="shared" si="5"/>
        <v>247.7</v>
      </c>
      <c r="J14" s="23">
        <f>SUM(AL14:AO14)</f>
        <v>584.40000000000009</v>
      </c>
      <c r="K14" s="23">
        <f t="shared" si="8"/>
        <v>826.7</v>
      </c>
      <c r="L14" s="23">
        <f t="shared" si="7"/>
        <v>821.3</v>
      </c>
      <c r="M14" s="12"/>
      <c r="N14" s="20">
        <v>1.4</v>
      </c>
      <c r="O14" s="20">
        <v>2.4</v>
      </c>
      <c r="P14" s="20">
        <v>8.9</v>
      </c>
      <c r="Q14" s="20">
        <v>8</v>
      </c>
      <c r="R14" s="20">
        <v>3.4</v>
      </c>
      <c r="S14" s="20">
        <v>10.9</v>
      </c>
      <c r="T14" s="20">
        <v>9.1999999999999993</v>
      </c>
      <c r="U14" s="20">
        <v>19.399999999999999</v>
      </c>
      <c r="V14" s="20">
        <v>5.5</v>
      </c>
      <c r="W14" s="20">
        <v>13.6</v>
      </c>
      <c r="X14" s="20">
        <v>25.6</v>
      </c>
      <c r="Y14" s="20">
        <v>31.4</v>
      </c>
      <c r="Z14" s="20">
        <v>31.6</v>
      </c>
      <c r="AA14" s="20">
        <v>25</v>
      </c>
      <c r="AB14" s="20">
        <v>34.299999999999997</v>
      </c>
      <c r="AC14" s="20">
        <v>38.700000000000003</v>
      </c>
      <c r="AD14" s="20">
        <v>49.8</v>
      </c>
      <c r="AE14" s="20">
        <v>57</v>
      </c>
      <c r="AF14" s="20">
        <v>79.400000000000006</v>
      </c>
      <c r="AG14" s="20">
        <v>65.5</v>
      </c>
      <c r="AH14" s="20">
        <v>51.4</v>
      </c>
      <c r="AI14" s="20">
        <v>53.5</v>
      </c>
      <c r="AJ14" s="17">
        <v>60.8</v>
      </c>
      <c r="AK14" s="17">
        <v>82</v>
      </c>
      <c r="AL14" s="17">
        <v>122.5</v>
      </c>
      <c r="AM14" s="11">
        <v>141.1</v>
      </c>
      <c r="AN14" s="11">
        <v>165.6</v>
      </c>
      <c r="AO14" s="11">
        <v>155.19999999999999</v>
      </c>
      <c r="AP14" s="11">
        <v>200.9</v>
      </c>
      <c r="AQ14" s="11">
        <v>212.3</v>
      </c>
      <c r="AR14" s="11">
        <v>238.5</v>
      </c>
      <c r="AS14" s="11">
        <v>175</v>
      </c>
      <c r="AT14" s="11">
        <v>204.3</v>
      </c>
      <c r="AU14" s="11">
        <v>199.6</v>
      </c>
      <c r="AV14" s="11">
        <v>206.2</v>
      </c>
      <c r="AW14" s="11">
        <v>211.2</v>
      </c>
      <c r="AX14" s="11">
        <v>253.5</v>
      </c>
      <c r="AY14" s="11"/>
    </row>
    <row r="15" spans="1:51" ht="15.5" customHeight="1" x14ac:dyDescent="0.35">
      <c r="B15" t="s">
        <v>50</v>
      </c>
      <c r="C15" s="11"/>
      <c r="D15" s="11">
        <f t="shared" si="0"/>
        <v>0</v>
      </c>
      <c r="E15" s="23">
        <f t="shared" si="1"/>
        <v>-63.7</v>
      </c>
      <c r="F15" s="23">
        <f t="shared" si="2"/>
        <v>-239.2</v>
      </c>
      <c r="G15" s="23">
        <f t="shared" si="3"/>
        <v>-395</v>
      </c>
      <c r="H15" s="23">
        <f t="shared" si="4"/>
        <v>-815.6</v>
      </c>
      <c r="I15" s="23">
        <f t="shared" si="5"/>
        <v>-1148.4000000000001</v>
      </c>
      <c r="J15" s="23">
        <f t="shared" ref="J15:J16" si="9">SUM(AL15:AO15)</f>
        <v>-480.4</v>
      </c>
      <c r="K15" s="23">
        <f t="shared" si="8"/>
        <v>-133.1</v>
      </c>
      <c r="L15" s="23">
        <f t="shared" si="7"/>
        <v>-307.79999999999995</v>
      </c>
      <c r="M15" s="11"/>
      <c r="N15" s="22" t="s">
        <v>39</v>
      </c>
      <c r="O15" s="22" t="s">
        <v>39</v>
      </c>
      <c r="P15" s="22" t="s">
        <v>39</v>
      </c>
      <c r="Q15" s="22" t="s">
        <v>39</v>
      </c>
      <c r="R15" s="11">
        <v>-15</v>
      </c>
      <c r="S15" s="11">
        <v>-14.6</v>
      </c>
      <c r="T15" s="11">
        <v>-20.8</v>
      </c>
      <c r="U15" s="11">
        <v>-13.3</v>
      </c>
      <c r="V15" s="11">
        <v>-37.5</v>
      </c>
      <c r="W15" s="11">
        <v>-38</v>
      </c>
      <c r="X15" s="11">
        <v>-62.7</v>
      </c>
      <c r="Y15" s="11">
        <v>-101</v>
      </c>
      <c r="Z15" s="11">
        <v>-108.9</v>
      </c>
      <c r="AA15" s="11">
        <v>-77.5</v>
      </c>
      <c r="AB15" s="11">
        <v>-90.3</v>
      </c>
      <c r="AC15" s="11">
        <v>-118.3</v>
      </c>
      <c r="AD15" s="11">
        <v>-121.5</v>
      </c>
      <c r="AE15" s="11">
        <v>-173.1</v>
      </c>
      <c r="AF15" s="11">
        <v>-219.6</v>
      </c>
      <c r="AG15" s="11">
        <v>-301.39999999999998</v>
      </c>
      <c r="AH15" s="11">
        <v>-321.10000000000002</v>
      </c>
      <c r="AI15" s="11">
        <v>-308</v>
      </c>
      <c r="AJ15" s="11">
        <v>-291</v>
      </c>
      <c r="AK15" s="11">
        <v>-228.3</v>
      </c>
      <c r="AL15" s="11">
        <v>-180.2</v>
      </c>
      <c r="AM15" s="11">
        <v>-138.6</v>
      </c>
      <c r="AN15" s="11">
        <v>-82</v>
      </c>
      <c r="AO15" s="11">
        <v>-79.599999999999994</v>
      </c>
      <c r="AP15" s="11">
        <v>-4.5</v>
      </c>
      <c r="AQ15" s="11">
        <v>-9.6</v>
      </c>
      <c r="AR15" s="11">
        <v>-6</v>
      </c>
      <c r="AS15" s="11">
        <v>-113</v>
      </c>
      <c r="AT15" s="11">
        <v>-67.3</v>
      </c>
      <c r="AU15" s="11">
        <v>-77.8</v>
      </c>
      <c r="AV15" s="11">
        <v>-81.8</v>
      </c>
      <c r="AW15" s="11">
        <v>-80.900000000000006</v>
      </c>
      <c r="AX15" s="11">
        <v>-34.9</v>
      </c>
      <c r="AY15" s="11"/>
    </row>
    <row r="16" spans="1:51" ht="15.5" customHeight="1" x14ac:dyDescent="0.35">
      <c r="B16" t="s">
        <v>53</v>
      </c>
      <c r="C16" s="11"/>
      <c r="D16" s="11">
        <f t="shared" si="0"/>
        <v>-2.0999999999999996</v>
      </c>
      <c r="E16" s="23">
        <f t="shared" si="1"/>
        <v>-47</v>
      </c>
      <c r="F16" s="23">
        <f t="shared" si="2"/>
        <v>-214.60000000000002</v>
      </c>
      <c r="G16" s="23">
        <f t="shared" si="3"/>
        <v>-258.29999999999995</v>
      </c>
      <c r="H16" s="23">
        <f t="shared" si="4"/>
        <v>-716.1</v>
      </c>
      <c r="I16" s="23">
        <f t="shared" si="5"/>
        <v>-1038</v>
      </c>
      <c r="J16" s="23">
        <f t="shared" si="9"/>
        <v>-440.4</v>
      </c>
      <c r="K16" s="23">
        <f t="shared" si="8"/>
        <v>-165.2</v>
      </c>
      <c r="L16" s="23">
        <f t="shared" si="7"/>
        <v>-401.6</v>
      </c>
      <c r="M16" s="11"/>
      <c r="N16" s="20">
        <v>-3.5</v>
      </c>
      <c r="O16" s="20">
        <v>-4.5999999999999996</v>
      </c>
      <c r="P16" s="20">
        <v>-2.4</v>
      </c>
      <c r="Q16" s="20">
        <v>8.4</v>
      </c>
      <c r="R16" s="20">
        <v>-15.6</v>
      </c>
      <c r="S16" s="20">
        <v>-14.9</v>
      </c>
      <c r="T16" s="20">
        <v>-21.7</v>
      </c>
      <c r="U16" s="20">
        <v>5.2</v>
      </c>
      <c r="V16" s="20">
        <v>-36.4</v>
      </c>
      <c r="W16" s="20">
        <v>-36.4</v>
      </c>
      <c r="X16" s="20">
        <v>-63.6</v>
      </c>
      <c r="Y16" s="20">
        <v>-78.2</v>
      </c>
      <c r="Z16" s="20">
        <v>-127.9</v>
      </c>
      <c r="AA16" s="20">
        <v>-67.5</v>
      </c>
      <c r="AB16" s="20">
        <v>-87</v>
      </c>
      <c r="AC16" s="20">
        <v>24.1</v>
      </c>
      <c r="AD16" s="20">
        <v>-87.7</v>
      </c>
      <c r="AE16" s="20">
        <v>-120.4</v>
      </c>
      <c r="AF16" s="20">
        <v>-148.9</v>
      </c>
      <c r="AG16" s="20">
        <v>-359.1</v>
      </c>
      <c r="AH16" s="20">
        <v>-321.39999999999998</v>
      </c>
      <c r="AI16" s="20">
        <v>-282</v>
      </c>
      <c r="AJ16" s="20">
        <v>-239.7</v>
      </c>
      <c r="AK16" s="20">
        <v>-194.9</v>
      </c>
      <c r="AL16" s="20">
        <v>-129.19999999999999</v>
      </c>
      <c r="AM16" s="20">
        <v>-121.4</v>
      </c>
      <c r="AN16" s="20">
        <v>-90.9</v>
      </c>
      <c r="AO16" s="20">
        <v>-98.9</v>
      </c>
      <c r="AP16" s="20">
        <v>-3.8</v>
      </c>
      <c r="AQ16" s="20">
        <v>-12.2</v>
      </c>
      <c r="AR16" s="20">
        <v>-29</v>
      </c>
      <c r="AS16" s="20">
        <v>-120.2</v>
      </c>
      <c r="AT16" s="20">
        <v>-69.400000000000006</v>
      </c>
      <c r="AU16" s="20">
        <v>-95.1</v>
      </c>
      <c r="AV16" s="20">
        <v>-93.8</v>
      </c>
      <c r="AW16" s="20">
        <v>-143.30000000000001</v>
      </c>
      <c r="AX16" s="20">
        <v>-75.900000000000006</v>
      </c>
      <c r="AY16" s="20"/>
    </row>
    <row r="17" spans="2:51" ht="7" customHeight="1" x14ac:dyDescent="0.35">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2:51" x14ac:dyDescent="0.35">
      <c r="B18" t="s">
        <v>31</v>
      </c>
      <c r="C18" s="12"/>
      <c r="D18" s="13">
        <f t="shared" ref="D18:K18" si="10">D13/D11</f>
        <v>0.249211356466877</v>
      </c>
      <c r="E18" s="13">
        <f t="shared" si="10"/>
        <v>0.26828314430973799</v>
      </c>
      <c r="F18" s="13">
        <f t="shared" si="10"/>
        <v>0.17408608490566038</v>
      </c>
      <c r="G18" s="13">
        <f t="shared" si="10"/>
        <v>0.18764063002250078</v>
      </c>
      <c r="H18" s="13">
        <f t="shared" si="10"/>
        <v>0.17247419624329643</v>
      </c>
      <c r="I18" s="13">
        <f t="shared" si="10"/>
        <v>0.25220166367298535</v>
      </c>
      <c r="J18" s="13">
        <f t="shared" si="10"/>
        <v>0.31915271390777861</v>
      </c>
      <c r="K18" s="13">
        <f t="shared" si="10"/>
        <v>0.3175002515849854</v>
      </c>
      <c r="L18" s="13">
        <f t="shared" ref="L18" si="11">L13/L11</f>
        <v>0.30804794761175369</v>
      </c>
      <c r="M18" s="13"/>
      <c r="N18" s="19">
        <f t="shared" ref="N18:AV18" si="12">N13/N11</f>
        <v>0.5</v>
      </c>
      <c r="O18" s="19">
        <f t="shared" si="12"/>
        <v>0.30769230769230771</v>
      </c>
      <c r="P18" s="19">
        <f t="shared" si="12"/>
        <v>0.14814814814814814</v>
      </c>
      <c r="Q18" s="19">
        <f t="shared" si="12"/>
        <v>0.10410094637223975</v>
      </c>
      <c r="R18" s="19">
        <f t="shared" si="12"/>
        <v>8.3987441130298268E-2</v>
      </c>
      <c r="S18" s="19">
        <f t="shared" si="12"/>
        <v>8.840749414519905E-2</v>
      </c>
      <c r="T18" s="19">
        <f t="shared" si="12"/>
        <v>8.1868640148011096E-2</v>
      </c>
      <c r="U18" s="19">
        <f t="shared" si="12"/>
        <v>9.8161908486507632E-2</v>
      </c>
      <c r="V18" s="19">
        <f t="shared" si="12"/>
        <v>4.3729903536977491E-2</v>
      </c>
      <c r="W18" s="19">
        <f t="shared" si="12"/>
        <v>6.0833549055138492E-2</v>
      </c>
      <c r="X18" s="19">
        <f t="shared" si="12"/>
        <v>7.2499063319595367E-2</v>
      </c>
      <c r="Y18" s="19">
        <f t="shared" si="12"/>
        <v>6.235259433962264E-2</v>
      </c>
      <c r="Z18" s="19">
        <f t="shared" si="12"/>
        <v>6.2170351251262482E-2</v>
      </c>
      <c r="AA18" s="19">
        <f t="shared" si="12"/>
        <v>5.2499179700317186E-2</v>
      </c>
      <c r="AB18" s="19">
        <f t="shared" si="12"/>
        <v>5.3543913713405236E-2</v>
      </c>
      <c r="AC18" s="19">
        <f t="shared" si="12"/>
        <v>5.9868209578913527E-2</v>
      </c>
      <c r="AD18" s="19">
        <f t="shared" si="12"/>
        <v>6.1311879582170895E-2</v>
      </c>
      <c r="AE18" s="19">
        <f t="shared" si="12"/>
        <v>5.8620861836520696E-2</v>
      </c>
      <c r="AF18" s="19">
        <f t="shared" si="12"/>
        <v>6.1396331901547689E-2</v>
      </c>
      <c r="AG18" s="19">
        <f t="shared" si="12"/>
        <v>6.683375104427737E-2</v>
      </c>
      <c r="AH18" s="19">
        <f t="shared" si="12"/>
        <v>6.672838948604462E-2</v>
      </c>
      <c r="AI18" s="19">
        <f t="shared" si="12"/>
        <v>7.233042577767157E-2</v>
      </c>
      <c r="AJ18" s="19">
        <f t="shared" si="12"/>
        <v>6.9494927575543874E-2</v>
      </c>
      <c r="AK18" s="19">
        <f t="shared" si="12"/>
        <v>7.0313726174075303E-2</v>
      </c>
      <c r="AL18" s="19">
        <f t="shared" si="12"/>
        <v>7.723411484879375E-2</v>
      </c>
      <c r="AM18" s="19">
        <f t="shared" si="12"/>
        <v>7.9333022629589356E-2</v>
      </c>
      <c r="AN18" s="19">
        <f t="shared" si="12"/>
        <v>7.8065352152138126E-2</v>
      </c>
      <c r="AO18" s="19">
        <f t="shared" si="12"/>
        <v>7.7679728697998968E-2</v>
      </c>
      <c r="AP18" s="19">
        <f t="shared" si="12"/>
        <v>8.1896784167101069E-2</v>
      </c>
      <c r="AQ18" s="19">
        <f t="shared" si="12"/>
        <v>8.2178376358816516E-2</v>
      </c>
      <c r="AR18" s="19">
        <f t="shared" si="12"/>
        <v>8.3087495227848543E-2</v>
      </c>
      <c r="AS18" s="19">
        <f t="shared" si="12"/>
        <v>8.3308174834792525E-2</v>
      </c>
      <c r="AT18" s="19">
        <f t="shared" si="12"/>
        <v>8.3096361403735539E-2</v>
      </c>
      <c r="AU18" s="19">
        <f t="shared" si="12"/>
        <v>8.6596362047986028E-2</v>
      </c>
      <c r="AV18" s="19">
        <f t="shared" si="12"/>
        <v>8.0396623341819642E-2</v>
      </c>
      <c r="AW18" s="19">
        <f t="shared" ref="AW18" si="13">AW13/AW11</f>
        <v>8.1884740236927531E-2</v>
      </c>
      <c r="AX18" s="19">
        <f t="shared" ref="AX18" si="14">AX13/AX11</f>
        <v>8.3589736817779661E-2</v>
      </c>
      <c r="AY18" s="19"/>
    </row>
    <row r="19" spans="2:51" x14ac:dyDescent="0.35">
      <c r="B19" t="s">
        <v>38</v>
      </c>
      <c r="D19" s="13">
        <f t="shared" ref="D19:K19" si="15">D14/D13</f>
        <v>0.87341772151898722</v>
      </c>
      <c r="E19" s="13">
        <f t="shared" si="15"/>
        <v>0.62536443148688048</v>
      </c>
      <c r="F19" s="13">
        <f t="shared" si="15"/>
        <v>0.6443691786621506</v>
      </c>
      <c r="G19" s="13">
        <f t="shared" si="15"/>
        <v>0.55503211991434698</v>
      </c>
      <c r="H19" s="13">
        <f t="shared" si="15"/>
        <v>0.39328124999999997</v>
      </c>
      <c r="I19" s="13">
        <f t="shared" si="15"/>
        <v>0.17127644862398006</v>
      </c>
      <c r="J19" s="13">
        <f t="shared" si="15"/>
        <v>0.32511821974965233</v>
      </c>
      <c r="K19" s="13">
        <f t="shared" si="15"/>
        <v>0.43671421024828316</v>
      </c>
      <c r="L19" s="13">
        <f t="shared" ref="L19" si="16">L14/L13</f>
        <v>0.37466356461840239</v>
      </c>
      <c r="M19" s="12"/>
      <c r="N19" s="19">
        <f t="shared" ref="N19:AV19" si="17">N14/N13</f>
        <v>1</v>
      </c>
      <c r="O19" s="19">
        <f t="shared" si="17"/>
        <v>1</v>
      </c>
      <c r="P19" s="19">
        <f t="shared" si="17"/>
        <v>0.89</v>
      </c>
      <c r="Q19" s="19">
        <f t="shared" si="17"/>
        <v>0.80808080808080807</v>
      </c>
      <c r="R19" s="19">
        <f t="shared" si="17"/>
        <v>0.31775700934579443</v>
      </c>
      <c r="S19" s="19">
        <f t="shared" si="17"/>
        <v>0.72185430463576161</v>
      </c>
      <c r="T19" s="19">
        <f t="shared" si="17"/>
        <v>0.51977401129943501</v>
      </c>
      <c r="U19" s="19">
        <f t="shared" si="17"/>
        <v>0.77290836653386441</v>
      </c>
      <c r="V19" s="19">
        <f t="shared" si="17"/>
        <v>0.40441176470588236</v>
      </c>
      <c r="W19" s="19">
        <f t="shared" si="17"/>
        <v>0.5787234042553191</v>
      </c>
      <c r="X19" s="19">
        <f t="shared" si="17"/>
        <v>0.66149870801033595</v>
      </c>
      <c r="Y19" s="19">
        <f t="shared" si="17"/>
        <v>0.74231678486997632</v>
      </c>
      <c r="Z19" s="19">
        <f t="shared" si="17"/>
        <v>0.5703971119133574</v>
      </c>
      <c r="AA19" s="19">
        <f t="shared" si="17"/>
        <v>0.52083333333333337</v>
      </c>
      <c r="AB19" s="19">
        <f t="shared" si="17"/>
        <v>0.61690647482014382</v>
      </c>
      <c r="AC19" s="19">
        <f t="shared" si="17"/>
        <v>0.51946308724832213</v>
      </c>
      <c r="AD19" s="19">
        <f t="shared" si="17"/>
        <v>0.526984126984127</v>
      </c>
      <c r="AE19" s="19">
        <f t="shared" si="17"/>
        <v>0.48551959114139692</v>
      </c>
      <c r="AF19" s="19">
        <f t="shared" si="17"/>
        <v>0.44086618545252643</v>
      </c>
      <c r="AG19" s="19">
        <f t="shared" si="17"/>
        <v>0.26411290322580644</v>
      </c>
      <c r="AH19" s="19">
        <f t="shared" si="17"/>
        <v>0.17394247038917091</v>
      </c>
      <c r="AI19" s="19">
        <f t="shared" si="17"/>
        <v>0.14730176211453744</v>
      </c>
      <c r="AJ19" s="19">
        <f t="shared" si="17"/>
        <v>0.15820973198022378</v>
      </c>
      <c r="AK19" s="19">
        <f t="shared" si="17"/>
        <v>0.20337301587301587</v>
      </c>
      <c r="AL19" s="19">
        <f t="shared" si="17"/>
        <v>0.26946766388033433</v>
      </c>
      <c r="AM19" s="19">
        <f t="shared" si="17"/>
        <v>0.307006092254134</v>
      </c>
      <c r="AN19" s="19">
        <f t="shared" si="17"/>
        <v>0.37146702557200534</v>
      </c>
      <c r="AO19" s="19">
        <f t="shared" si="17"/>
        <v>0.35474285714285714</v>
      </c>
      <c r="AP19" s="19">
        <f t="shared" si="17"/>
        <v>0.44095697980684812</v>
      </c>
      <c r="AQ19" s="19">
        <f t="shared" si="17"/>
        <v>0.45962329508551641</v>
      </c>
      <c r="AR19" s="19">
        <f t="shared" si="17"/>
        <v>0.49812030075187969</v>
      </c>
      <c r="AS19" s="19">
        <f t="shared" si="17"/>
        <v>0.35232534729212805</v>
      </c>
      <c r="AT19" s="19">
        <f t="shared" si="17"/>
        <v>0.39723896558428939</v>
      </c>
      <c r="AU19" s="19">
        <f t="shared" si="17"/>
        <v>0.35957485137813006</v>
      </c>
      <c r="AV19" s="19">
        <f t="shared" si="17"/>
        <v>0.38185185185185183</v>
      </c>
      <c r="AW19" s="19">
        <f t="shared" ref="AW19:AX19" si="18">AW14/AW13</f>
        <v>0.36245066071735021</v>
      </c>
      <c r="AX19" s="19">
        <f t="shared" si="18"/>
        <v>0.40047393364928913</v>
      </c>
      <c r="AY19" s="19"/>
    </row>
    <row r="20" spans="2:51" s="18" customFormat="1" x14ac:dyDescent="0.35">
      <c r="B20" t="s">
        <v>56</v>
      </c>
      <c r="C20"/>
      <c r="D20" s="19">
        <f t="shared" ref="D20:K20" si="19">D15/D13</f>
        <v>0</v>
      </c>
      <c r="E20" s="19">
        <f t="shared" si="19"/>
        <v>-0.92857142857142871</v>
      </c>
      <c r="F20" s="19">
        <f t="shared" si="19"/>
        <v>-2.0254022015241318</v>
      </c>
      <c r="G20" s="19">
        <f t="shared" si="19"/>
        <v>-1.6916488222698072</v>
      </c>
      <c r="H20" s="19">
        <f t="shared" si="19"/>
        <v>-1.274375</v>
      </c>
      <c r="I20" s="19">
        <f t="shared" si="19"/>
        <v>-0.79408103996680957</v>
      </c>
      <c r="J20" s="19">
        <f t="shared" si="19"/>
        <v>-0.26726008344923502</v>
      </c>
      <c r="K20" s="19">
        <f t="shared" si="19"/>
        <v>-7.0311674590596937E-2</v>
      </c>
      <c r="L20" s="19">
        <f t="shared" ref="L20" si="20">L15/L13</f>
        <v>-0.14041330231285065</v>
      </c>
      <c r="M20" s="13"/>
      <c r="N20" s="22" t="s">
        <v>39</v>
      </c>
      <c r="O20" s="22" t="s">
        <v>39</v>
      </c>
      <c r="P20" s="22" t="s">
        <v>39</v>
      </c>
      <c r="Q20" s="22" t="s">
        <v>39</v>
      </c>
      <c r="R20" s="19">
        <f t="shared" ref="R20:AV20" si="21">R15/R13</f>
        <v>-1.4018691588785048</v>
      </c>
      <c r="S20" s="19">
        <f t="shared" si="21"/>
        <v>-0.9668874172185431</v>
      </c>
      <c r="T20" s="19">
        <f t="shared" si="21"/>
        <v>-1.1751412429378532</v>
      </c>
      <c r="U20" s="19">
        <f t="shared" si="21"/>
        <v>-0.52988047808764938</v>
      </c>
      <c r="V20" s="19">
        <f t="shared" si="21"/>
        <v>-2.7573529411764706</v>
      </c>
      <c r="W20" s="19">
        <f t="shared" si="21"/>
        <v>-1.6170212765957446</v>
      </c>
      <c r="X20" s="19">
        <f t="shared" si="21"/>
        <v>-1.6201550387596899</v>
      </c>
      <c r="Y20" s="19">
        <f t="shared" si="21"/>
        <v>-2.3877068557919623</v>
      </c>
      <c r="Z20" s="19">
        <f t="shared" si="21"/>
        <v>-1.9657039711191338</v>
      </c>
      <c r="AA20" s="19">
        <f t="shared" si="21"/>
        <v>-1.6145833333333333</v>
      </c>
      <c r="AB20" s="19">
        <f t="shared" si="21"/>
        <v>-1.6241007194244603</v>
      </c>
      <c r="AC20" s="19">
        <f t="shared" si="21"/>
        <v>-1.5879194630872482</v>
      </c>
      <c r="AD20" s="19">
        <f t="shared" si="21"/>
        <v>-1.2857142857142858</v>
      </c>
      <c r="AE20" s="19">
        <f t="shared" si="21"/>
        <v>-1.4744463373083474</v>
      </c>
      <c r="AF20" s="19">
        <f t="shared" si="21"/>
        <v>-1.2193225985563576</v>
      </c>
      <c r="AG20" s="19">
        <f t="shared" si="21"/>
        <v>-1.2153225806451613</v>
      </c>
      <c r="AH20" s="19">
        <f t="shared" si="21"/>
        <v>-1.0866328257191202</v>
      </c>
      <c r="AI20" s="19">
        <f t="shared" si="21"/>
        <v>-0.84801762114537449</v>
      </c>
      <c r="AJ20" s="19">
        <f t="shared" si="21"/>
        <v>-0.75722092115534734</v>
      </c>
      <c r="AK20" s="19">
        <f t="shared" si="21"/>
        <v>-0.56622023809523814</v>
      </c>
      <c r="AL20" s="19">
        <f t="shared" si="21"/>
        <v>-0.39639243290805098</v>
      </c>
      <c r="AM20" s="19">
        <f t="shared" si="21"/>
        <v>-0.3015665796344647</v>
      </c>
      <c r="AN20" s="19">
        <f t="shared" si="21"/>
        <v>-0.18393898609241813</v>
      </c>
      <c r="AO20" s="19">
        <f t="shared" si="21"/>
        <v>-0.18194285714285713</v>
      </c>
      <c r="AP20" s="19">
        <f t="shared" si="21"/>
        <v>-9.8770851624231781E-3</v>
      </c>
      <c r="AQ20" s="19">
        <f t="shared" si="21"/>
        <v>-2.0783719419787832E-2</v>
      </c>
      <c r="AR20" s="19">
        <f t="shared" si="21"/>
        <v>-1.2531328320802004E-2</v>
      </c>
      <c r="AS20" s="19">
        <f t="shared" si="21"/>
        <v>-0.22750150996577412</v>
      </c>
      <c r="AT20" s="19">
        <f t="shared" si="21"/>
        <v>-0.13085747618121721</v>
      </c>
      <c r="AU20" s="19">
        <f t="shared" si="21"/>
        <v>-0.14015492704017293</v>
      </c>
      <c r="AV20" s="19">
        <f t="shared" si="21"/>
        <v>-0.15148148148148147</v>
      </c>
      <c r="AW20" s="19">
        <f t="shared" ref="AW20:AX20" si="22">AW15/AW13</f>
        <v>-0.13883645100394715</v>
      </c>
      <c r="AX20" s="19">
        <f t="shared" si="22"/>
        <v>-5.5134281200631907E-2</v>
      </c>
      <c r="AY20" s="19"/>
    </row>
    <row r="21" spans="2:51" x14ac:dyDescent="0.35">
      <c r="B21" s="21" t="s">
        <v>57</v>
      </c>
      <c r="D21" s="13">
        <f t="shared" ref="D21:K21" si="23">D16/D13</f>
        <v>-8.8607594936708833E-2</v>
      </c>
      <c r="E21" s="13">
        <f t="shared" si="23"/>
        <v>-0.685131195335277</v>
      </c>
      <c r="F21" s="13">
        <f t="shared" si="23"/>
        <v>-1.8171041490262489</v>
      </c>
      <c r="G21" s="13">
        <f t="shared" si="23"/>
        <v>-1.1062098501070663</v>
      </c>
      <c r="H21" s="13">
        <f t="shared" si="23"/>
        <v>-1.11890625</v>
      </c>
      <c r="I21" s="13">
        <f t="shared" si="23"/>
        <v>-0.71774305075369937</v>
      </c>
      <c r="J21" s="13">
        <f t="shared" si="23"/>
        <v>-0.2450069541029207</v>
      </c>
      <c r="K21" s="13">
        <f t="shared" si="23"/>
        <v>-8.7268885367142099E-2</v>
      </c>
      <c r="L21" s="13">
        <f t="shared" ref="L21" si="24">L16/L13</f>
        <v>-0.18320332101637696</v>
      </c>
      <c r="M21" s="13"/>
      <c r="N21" s="19">
        <f t="shared" ref="N21:AV21" si="25">N16/N13</f>
        <v>-2.5</v>
      </c>
      <c r="O21" s="19">
        <f t="shared" si="25"/>
        <v>-1.9166666666666665</v>
      </c>
      <c r="P21" s="19">
        <f t="shared" si="25"/>
        <v>-0.24</v>
      </c>
      <c r="Q21" s="19">
        <f t="shared" si="25"/>
        <v>0.84848484848484851</v>
      </c>
      <c r="R21" s="19">
        <f t="shared" si="25"/>
        <v>-1.457943925233645</v>
      </c>
      <c r="S21" s="19">
        <f t="shared" si="25"/>
        <v>-0.98675496688741726</v>
      </c>
      <c r="T21" s="19">
        <f t="shared" si="25"/>
        <v>-1.2259887005649717</v>
      </c>
      <c r="U21" s="19">
        <f t="shared" si="25"/>
        <v>0.20717131474103584</v>
      </c>
      <c r="V21" s="19">
        <f t="shared" si="25"/>
        <v>-2.6764705882352939</v>
      </c>
      <c r="W21" s="19">
        <f t="shared" si="25"/>
        <v>-1.548936170212766</v>
      </c>
      <c r="X21" s="19">
        <f t="shared" si="25"/>
        <v>-1.6434108527131781</v>
      </c>
      <c r="Y21" s="19">
        <f t="shared" si="25"/>
        <v>-1.8486997635933808</v>
      </c>
      <c r="Z21" s="19">
        <f t="shared" si="25"/>
        <v>-2.3086642599277978</v>
      </c>
      <c r="AA21" s="19">
        <f t="shared" si="25"/>
        <v>-1.40625</v>
      </c>
      <c r="AB21" s="19">
        <f t="shared" si="25"/>
        <v>-1.564748201438849</v>
      </c>
      <c r="AC21" s="19">
        <f t="shared" si="25"/>
        <v>0.32348993288590605</v>
      </c>
      <c r="AD21" s="19">
        <f t="shared" si="25"/>
        <v>-0.92804232804232811</v>
      </c>
      <c r="AE21" s="19">
        <f t="shared" si="25"/>
        <v>-1.0255536626916524</v>
      </c>
      <c r="AF21" s="19">
        <f t="shared" si="25"/>
        <v>-0.8267629094947252</v>
      </c>
      <c r="AG21" s="19">
        <f t="shared" si="25"/>
        <v>-1.4479838709677419</v>
      </c>
      <c r="AH21" s="19">
        <f t="shared" si="25"/>
        <v>-1.087648054145516</v>
      </c>
      <c r="AI21" s="19">
        <f t="shared" si="25"/>
        <v>-0.77643171806167399</v>
      </c>
      <c r="AJ21" s="19">
        <f t="shared" si="25"/>
        <v>-0.62373145979703348</v>
      </c>
      <c r="AK21" s="19">
        <f t="shared" si="25"/>
        <v>-0.48338293650793651</v>
      </c>
      <c r="AL21" s="19">
        <f t="shared" si="25"/>
        <v>-0.28420589529256485</v>
      </c>
      <c r="AM21" s="19">
        <f t="shared" si="25"/>
        <v>-0.26414273281114015</v>
      </c>
      <c r="AN21" s="19">
        <f t="shared" si="25"/>
        <v>-0.20390309555854644</v>
      </c>
      <c r="AO21" s="19">
        <f t="shared" si="25"/>
        <v>-0.22605714285714287</v>
      </c>
      <c r="AP21" s="19">
        <f t="shared" si="25"/>
        <v>-8.3406496927129047E-3</v>
      </c>
      <c r="AQ21" s="19">
        <f t="shared" si="25"/>
        <v>-2.6412643429313706E-2</v>
      </c>
      <c r="AR21" s="19">
        <f t="shared" si="25"/>
        <v>-6.0568086883876354E-2</v>
      </c>
      <c r="AS21" s="19">
        <f t="shared" si="25"/>
        <v>-0.24199718139722168</v>
      </c>
      <c r="AT21" s="19">
        <f t="shared" si="25"/>
        <v>-0.13494069609177525</v>
      </c>
      <c r="AU21" s="19">
        <f t="shared" si="25"/>
        <v>-0.17132048279589263</v>
      </c>
      <c r="AV21" s="19">
        <f t="shared" si="25"/>
        <v>-0.17370370370370369</v>
      </c>
      <c r="AW21" s="19">
        <f t="shared" ref="AW21:AX21" si="26">AW16/AW13</f>
        <v>-0.24592414621589154</v>
      </c>
      <c r="AX21" s="19">
        <f t="shared" si="26"/>
        <v>-0.11990521327014218</v>
      </c>
      <c r="AY21" s="19"/>
    </row>
    <row r="22" spans="2:51" x14ac:dyDescent="0.35">
      <c r="B22" t="s">
        <v>32</v>
      </c>
      <c r="D22" s="13"/>
      <c r="E22" s="13">
        <f t="shared" ref="E22:K22" si="27">E13/D13-1</f>
        <v>1.8945147679324887</v>
      </c>
      <c r="F22" s="13">
        <f t="shared" si="27"/>
        <v>0.72157434402332399</v>
      </c>
      <c r="G22" s="13">
        <f t="shared" si="27"/>
        <v>0.97713801862828098</v>
      </c>
      <c r="H22" s="13">
        <f t="shared" si="27"/>
        <v>1.7408993576017129</v>
      </c>
      <c r="I22" s="13">
        <f t="shared" si="27"/>
        <v>1.2596875000000001</v>
      </c>
      <c r="J22" s="13">
        <f t="shared" si="27"/>
        <v>0.24291246024063051</v>
      </c>
      <c r="K22" s="13">
        <f t="shared" si="27"/>
        <v>5.3129346314325421E-2</v>
      </c>
      <c r="L22" s="13">
        <f t="shared" ref="L22" si="28">L13/K13-1</f>
        <v>0.15800316957210803</v>
      </c>
      <c r="M22" s="13"/>
      <c r="N22" s="13"/>
      <c r="O22" s="13"/>
      <c r="P22" s="13"/>
      <c r="Q22" s="13"/>
      <c r="R22" s="19">
        <f t="shared" ref="R22:AX22" si="29">R13/N13-1</f>
        <v>6.6428571428571432</v>
      </c>
      <c r="S22" s="19">
        <f t="shared" si="29"/>
        <v>5.291666666666667</v>
      </c>
      <c r="T22" s="19">
        <f t="shared" si="29"/>
        <v>0.77</v>
      </c>
      <c r="U22" s="19">
        <f t="shared" si="29"/>
        <v>1.5353535353535355</v>
      </c>
      <c r="V22" s="19">
        <f t="shared" si="29"/>
        <v>0.27102803738317771</v>
      </c>
      <c r="W22" s="19">
        <f t="shared" si="29"/>
        <v>0.55629139072847678</v>
      </c>
      <c r="X22" s="19">
        <f t="shared" si="29"/>
        <v>1.1864406779661021</v>
      </c>
      <c r="Y22" s="19">
        <f t="shared" si="29"/>
        <v>0.68525896414342613</v>
      </c>
      <c r="Z22" s="19">
        <f t="shared" si="29"/>
        <v>3.0735294117647056</v>
      </c>
      <c r="AA22" s="19">
        <f t="shared" si="29"/>
        <v>1.0425531914893615</v>
      </c>
      <c r="AB22" s="19">
        <f t="shared" si="29"/>
        <v>0.43669250645994828</v>
      </c>
      <c r="AC22" s="19">
        <f t="shared" si="29"/>
        <v>0.76122931442080399</v>
      </c>
      <c r="AD22" s="19">
        <f t="shared" si="29"/>
        <v>0.70577617328519859</v>
      </c>
      <c r="AE22" s="19">
        <f t="shared" si="29"/>
        <v>1.4458333333333333</v>
      </c>
      <c r="AF22" s="19">
        <f t="shared" si="29"/>
        <v>2.2392086330935248</v>
      </c>
      <c r="AG22" s="19">
        <f t="shared" si="29"/>
        <v>2.3288590604026846</v>
      </c>
      <c r="AH22" s="19">
        <f t="shared" si="29"/>
        <v>2.126984126984127</v>
      </c>
      <c r="AI22" s="19">
        <f t="shared" si="29"/>
        <v>2.0936967632027255</v>
      </c>
      <c r="AJ22" s="19">
        <f t="shared" si="29"/>
        <v>1.1338145474736261</v>
      </c>
      <c r="AK22" s="19">
        <f t="shared" si="29"/>
        <v>0.62580645161290316</v>
      </c>
      <c r="AL22" s="19">
        <f t="shared" si="29"/>
        <v>0.53840947546531304</v>
      </c>
      <c r="AM22" s="19">
        <f t="shared" si="29"/>
        <v>0.26541850220264318</v>
      </c>
      <c r="AN22" s="19">
        <f t="shared" si="29"/>
        <v>0.16003122560499605</v>
      </c>
      <c r="AO22" s="19">
        <f t="shared" si="29"/>
        <v>8.506944444444442E-2</v>
      </c>
      <c r="AP22" s="19">
        <f t="shared" si="29"/>
        <v>2.1997360316761139E-3</v>
      </c>
      <c r="AQ22" s="19">
        <f t="shared" si="29"/>
        <v>5.0043516100957142E-3</v>
      </c>
      <c r="AR22" s="19">
        <f t="shared" si="29"/>
        <v>7.4024226110363411E-2</v>
      </c>
      <c r="AS22" s="19">
        <f t="shared" si="29"/>
        <v>0.13531428571428572</v>
      </c>
      <c r="AT22" s="19">
        <f t="shared" si="29"/>
        <v>0.12884108867427546</v>
      </c>
      <c r="AU22" s="19">
        <f t="shared" si="29"/>
        <v>0.20177527603377365</v>
      </c>
      <c r="AV22" s="19">
        <f t="shared" si="29"/>
        <v>0.1278195488721805</v>
      </c>
      <c r="AW22" s="19">
        <f t="shared" si="29"/>
        <v>0.17314274209784597</v>
      </c>
      <c r="AX22" s="19">
        <f t="shared" si="29"/>
        <v>0.23079914446820937</v>
      </c>
      <c r="AY22" s="19"/>
    </row>
    <row r="23" spans="2:51" ht="15.5" customHeight="1" x14ac:dyDescent="0.35"/>
    <row r="24" spans="2:51" ht="15.5" customHeight="1" x14ac:dyDescent="0.35"/>
  </sheetData>
  <phoneticPr fontId="22" type="noConversion"/>
  <pageMargins left="0.7" right="0.7" top="0.75" bottom="0.75" header="0.3" footer="0.3"/>
  <pageSetup paperSize="9" orientation="portrait" r:id="rId1"/>
  <ignoredErrors>
    <ignoredError sqref="D19 AI19:AL19 AM19:AN19 AO19:AT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A9B1-D5DE-4C05-8F53-CFAB1AFAAADD}">
  <dimension ref="A1:D19"/>
  <sheetViews>
    <sheetView showGridLines="0" zoomScaleNormal="100" workbookViewId="0"/>
  </sheetViews>
  <sheetFormatPr defaultColWidth="0" defaultRowHeight="15.75" customHeight="1" zeroHeight="1" x14ac:dyDescent="0.35"/>
  <cols>
    <col min="1" max="1" width="3.83203125" customWidth="1"/>
    <col min="2" max="2" width="21.83203125" customWidth="1"/>
    <col min="3" max="3" width="3.83203125" customWidth="1"/>
    <col min="4" max="4" width="137" customWidth="1"/>
    <col min="5" max="16384" width="11" hidden="1"/>
  </cols>
  <sheetData>
    <row r="1" spans="2:4" ht="15.5" x14ac:dyDescent="0.35"/>
    <row r="2" spans="2:4" ht="15.5" x14ac:dyDescent="0.35"/>
    <row r="3" spans="2:4" ht="15.5" x14ac:dyDescent="0.35"/>
    <row r="4" spans="2:4" ht="15.5" x14ac:dyDescent="0.35"/>
    <row r="5" spans="2:4" ht="15.5" x14ac:dyDescent="0.35"/>
    <row r="6" spans="2:4" ht="15.5" x14ac:dyDescent="0.35">
      <c r="B6" s="3" t="s">
        <v>33</v>
      </c>
    </row>
    <row r="7" spans="2:4" ht="15.5" x14ac:dyDescent="0.35"/>
    <row r="8" spans="2:4" ht="15.5" x14ac:dyDescent="0.35">
      <c r="D8" s="15" t="s">
        <v>52</v>
      </c>
    </row>
    <row r="9" spans="2:4" ht="15.5" x14ac:dyDescent="0.35"/>
    <row r="10" spans="2:4" ht="62" x14ac:dyDescent="0.35">
      <c r="B10" s="14" t="s">
        <v>27</v>
      </c>
      <c r="D10" s="15" t="s">
        <v>61</v>
      </c>
    </row>
    <row r="11" spans="2:4" ht="15.5" x14ac:dyDescent="0.35">
      <c r="B11" s="14"/>
      <c r="D11" s="16"/>
    </row>
    <row r="12" spans="2:4" ht="31" x14ac:dyDescent="0.35">
      <c r="B12" s="14" t="s">
        <v>28</v>
      </c>
      <c r="D12" s="15" t="s">
        <v>58</v>
      </c>
    </row>
    <row r="13" spans="2:4" ht="15.5" x14ac:dyDescent="0.35">
      <c r="B13" s="14"/>
      <c r="D13" s="16"/>
    </row>
    <row r="14" spans="2:4" ht="46.5" x14ac:dyDescent="0.35">
      <c r="B14" s="14" t="s">
        <v>29</v>
      </c>
      <c r="D14" s="15" t="s">
        <v>54</v>
      </c>
    </row>
    <row r="15" spans="2:4" ht="15.5" x14ac:dyDescent="0.35">
      <c r="B15" s="14"/>
      <c r="D15" s="16"/>
    </row>
    <row r="16" spans="2:4" ht="46.5" x14ac:dyDescent="0.35">
      <c r="B16" s="14" t="s">
        <v>37</v>
      </c>
      <c r="D16" s="15" t="s">
        <v>55</v>
      </c>
    </row>
    <row r="17" spans="2:4" ht="15.5" x14ac:dyDescent="0.35">
      <c r="B17" s="14"/>
      <c r="D17" s="16"/>
    </row>
    <row r="18" spans="2:4" ht="46.5" x14ac:dyDescent="0.35">
      <c r="B18" s="14" t="s">
        <v>30</v>
      </c>
      <c r="D18" s="15" t="s">
        <v>51</v>
      </c>
    </row>
    <row r="19" spans="2:4" ht="15.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Historical financials</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Shirlei Silva</dc:creator>
  <cp:lastModifiedBy>Otavio Ribeiro Fonseca</cp:lastModifiedBy>
  <cp:lastPrinted>2023-03-21T17:29:47Z</cp:lastPrinted>
  <dcterms:created xsi:type="dcterms:W3CDTF">2022-10-04T23:44:44Z</dcterms:created>
  <dcterms:modified xsi:type="dcterms:W3CDTF">2026-05-06T17:37:02Z</dcterms:modified>
</cp:coreProperties>
</file>