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eräkna själv" sheetId="1" r:id="rId5"/>
    <sheet state="visible" name="Exempel" sheetId="2" r:id="rId6"/>
    <sheet state="visible" name="Källor &amp; antaganden" sheetId="3" r:id="rId7"/>
  </sheets>
  <definedNames/>
  <calcPr/>
</workbook>
</file>

<file path=xl/sharedStrings.xml><?xml version="1.0" encoding="utf-8"?>
<sst xmlns="http://schemas.openxmlformats.org/spreadsheetml/2006/main" count="137" uniqueCount="105">
  <si>
    <t>Beräkna drönarbatterier och flygtid i fält</t>
  </si>
  <si>
    <t>Fyll i de gula cellerna. Resultatet visar ungefärlig total flygtid baserat på antal startladdade batterier, kraftstationens kapacitet och antagen verkningsgrad. Kalkylen är en energiberäkning och ersätter inte kontroll av laddflöde, laddtid och operativa säkerhetsmarginaler.</t>
  </si>
  <si>
    <t>Inmatning</t>
  </si>
  <si>
    <t>Antal startladdade drönarbatterier</t>
  </si>
  <si>
    <t>st</t>
  </si>
  <si>
    <t>Hur många fulladdade drönarbatterier du har med från start.</t>
  </si>
  <si>
    <t>Batteriets energiinnehåll</t>
  </si>
  <si>
    <t>Wh</t>
  </si>
  <si>
    <t>Exempel: DJI Matrice 4-serien har 99,5 Wh per batteri.</t>
  </si>
  <si>
    <t>Effektiv flygtid per batteri, normal drift</t>
  </si>
  <si>
    <t>min</t>
  </si>
  <si>
    <t>Planeringsvärde baserat på praktisk drift.</t>
  </si>
  <si>
    <t>Effektiv flygtid per batteri, krävande förhållanden</t>
  </si>
  <si>
    <t>Konservativt värde vid kyla, vind eller krävande flygmönster.</t>
  </si>
  <si>
    <t>Kraftstationens kapacitet</t>
  </si>
  <si>
    <t>Exempel: DJI Power 1000 V2 = 1024 Wh, DJI Power 2000 = 2048 Wh.</t>
  </si>
  <si>
    <t>Antagen verkningsgrad</t>
  </si>
  <si>
    <t>Välj ett värde i listan. Vanligt planeringsintervall är 75 % till 90 %.</t>
  </si>
  <si>
    <t>Övrig energiförbrukning från kraftstationen</t>
  </si>
  <si>
    <t>Används om kraftstationen även driver dator, laddare eller annan utrustning.</t>
  </si>
  <si>
    <t>Resultat</t>
  </si>
  <si>
    <t>Användbar energi från kraftstationen</t>
  </si>
  <si>
    <t>Motsvarande fulladdningar från kraftstationen</t>
  </si>
  <si>
    <t>Totalt antal möjliga flygpass</t>
  </si>
  <si>
    <t>Total flygtid, normal drift</t>
  </si>
  <si>
    <t>timmar</t>
  </si>
  <si>
    <t>Visning, normal drift</t>
  </si>
  <si>
    <t>Total flygtid, krävande förhållanden</t>
  </si>
  <si>
    <t>Visning, krävande förhållanden</t>
  </si>
  <si>
    <t>Snabb tolkning</t>
  </si>
  <si>
    <t>Viktigt att kontrollera separat</t>
  </si>
  <si>
    <t>Laddtid</t>
  </si>
  <si>
    <t>Kontrollera att laddaren hinner ladda batterierna i samma takt som de förbrukas.</t>
  </si>
  <si>
    <t>Uteffekt</t>
  </si>
  <si>
    <t>Kraftstationens kontinuerliga uteffekt måste räcka för laddare och annan utrustning.</t>
  </si>
  <si>
    <t>Temperatur</t>
  </si>
  <si>
    <t>Kyla kan minska både effektiv flygtid och laddprestanda.</t>
  </si>
  <si>
    <t>Säkerhetsmarginal</t>
  </si>
  <si>
    <t>Planera inte uppdraget utifrån att batterier flygs ned till 0 procent.</t>
  </si>
  <si>
    <t>Exempelberäkningar</t>
  </si>
  <si>
    <t>Exemplen använder 4 startladdade batterier, ett batteriinnehåll på 99,5 Wh och två planeringsvärden för effektiv flygtid: 35 minuter vid normal drift och 25 minuter vid mer krävande förhållanden.</t>
  </si>
  <si>
    <t>Kraftstation</t>
  </si>
  <si>
    <t>Kapacitet Wh</t>
  </si>
  <si>
    <t>Verkningsgrad</t>
  </si>
  <si>
    <t>Startbatterier</t>
  </si>
  <si>
    <t>Batteri Wh</t>
  </si>
  <si>
    <t>Effektiv flygtid min</t>
  </si>
  <si>
    <t>Fulladdningar från kraftstation</t>
  </si>
  <si>
    <t>Totalt möjliga flygpass</t>
  </si>
  <si>
    <t>Total flygtid min</t>
  </si>
  <si>
    <t>Effektiv flygtid</t>
  </si>
  <si>
    <t>DJI Power 1000 V2</t>
  </si>
  <si>
    <t>DJI Power 2000</t>
  </si>
  <si>
    <t>Källor och antaganden</t>
  </si>
  <si>
    <t>Val för verkningsgrad</t>
  </si>
  <si>
    <t>Formel</t>
  </si>
  <si>
    <t>Total flygtid ≈ (Antal batterier + (Kraftstationens Wh × verkningsgrad ÷ Batteriets Wh)) × Effektiv flygtid per batteri</t>
  </si>
  <si>
    <t>Antaganden</t>
  </si>
  <si>
    <t>0,75 till 0,90</t>
  </si>
  <si>
    <t>Planeringsintervall</t>
  </si>
  <si>
    <t>Förluster uppstår i omvandling. Använd ett konservativt värde vid osäkra förhållanden.</t>
  </si>
  <si>
    <t>35 min normal drift</t>
  </si>
  <si>
    <t>Planeringsvärde</t>
  </si>
  <si>
    <t>Använd ett värde som speglar faktisk drift, inte bara maximal specifikation.</t>
  </si>
  <si>
    <t>Krävande förhållanden</t>
  </si>
  <si>
    <t>25 min</t>
  </si>
  <si>
    <t>Använd vid kyla, vind, upprepade start/landningar eller mer krävande flygmönster.</t>
  </si>
  <si>
    <t>Övrig energiförbrukning</t>
  </si>
  <si>
    <t>0 Wh som standard</t>
  </si>
  <si>
    <t>Justerbart</t>
  </si>
  <si>
    <t>Fyll i om kraftstationen även driver exempelvis dator, skärm eller annan utrustning.</t>
  </si>
  <si>
    <t>Laddflöde</t>
  </si>
  <si>
    <t>Kontrolleras separat</t>
  </si>
  <si>
    <t>Viktigt</t>
  </si>
  <si>
    <t>Den totala energin räcker inte om laddningen inte hinner med batterirotationen.</t>
  </si>
  <si>
    <t>Produktvärden och källor</t>
  </si>
  <si>
    <t>Produkt / parameter</t>
  </si>
  <si>
    <t>Värde i mallen</t>
  </si>
  <si>
    <t>Kommentar</t>
  </si>
  <si>
    <t>Källa</t>
  </si>
  <si>
    <t>DJI Matrice 4-serien</t>
  </si>
  <si>
    <t>Batteri 99,5 Wh, upp till 49 min flygtid</t>
  </si>
  <si>
    <t>Används som exempel i mallen.</t>
  </si>
  <si>
    <r>
      <rPr>
        <rFont val="Roboto"/>
        <color rgb="FF1155CC"/>
        <sz val="11.0"/>
        <u/>
      </rPr>
      <t>https://enterprise.dji.com/matrice-4-series/specs</t>
    </r>
    <r>
      <rPr>
        <rFont val="Roboto"/>
        <sz val="11.0"/>
      </rPr>
      <t xml:space="preserve"> </t>
    </r>
  </si>
  <si>
    <t>1024 Wh, 2600 W kontinuerlig uteffekt</t>
  </si>
  <si>
    <t>Exempel på kraftstation.</t>
  </si>
  <si>
    <r>
      <rPr>
        <rFont val="Roboto"/>
        <color rgb="FF1155CC"/>
        <sz val="11.0"/>
        <u/>
      </rPr>
      <t>https://www.dji.com/global/power-1000-v2/specs</t>
    </r>
    <r>
      <rPr>
        <rFont val="Roboto"/>
        <sz val="11.0"/>
      </rPr>
      <t xml:space="preserve"> </t>
    </r>
  </si>
  <si>
    <t>2048 Wh, 3000 W uteffekt</t>
  </si>
  <si>
    <r>
      <rPr>
        <rFont val="Roboto"/>
        <color rgb="FF1155CC"/>
        <sz val="11.0"/>
        <u/>
      </rPr>
      <t>https://www.dji.com/power-2000/specs</t>
    </r>
    <r>
      <rPr>
        <rFont val="Roboto"/>
        <sz val="11.0"/>
      </rPr>
      <t xml:space="preserve"> </t>
    </r>
  </si>
  <si>
    <t>EcoFlow DELTA 3 Plus</t>
  </si>
  <si>
    <t>1024 Wh, 1800 W kontinuerlig effekt</t>
  </si>
  <si>
    <t>Referens i samma kapacitetsklass.</t>
  </si>
  <si>
    <r>
      <rPr>
        <rFont val="Roboto"/>
        <color rgb="FF1155CC"/>
        <sz val="11.0"/>
        <u/>
      </rPr>
      <t>https://ecoflow.se/products/ecoflow-delta-3-plus</t>
    </r>
    <r>
      <rPr>
        <rFont val="Roboto"/>
        <sz val="11.0"/>
      </rPr>
      <t xml:space="preserve"> </t>
    </r>
  </si>
  <si>
    <t>EcoFlow DELTA 3 Max Plus</t>
  </si>
  <si>
    <t>2048 Wh, 3000 W kontinuerlig AC-effekt</t>
  </si>
  <si>
    <t>Referensmodell i 2048 Wh-klassen.</t>
  </si>
  <si>
    <r>
      <rPr>
        <rFont val="Roboto"/>
        <color rgb="FF1155CC"/>
        <sz val="11.0"/>
        <u/>
      </rPr>
      <t>https://www.ecoflow.com/eu/delta-3-max-plus-portable-power-station</t>
    </r>
    <r>
      <rPr>
        <rFont val="Roboto"/>
        <sz val="11.0"/>
      </rPr>
      <t xml:space="preserve"> </t>
    </r>
  </si>
  <si>
    <t>Snabbreferens: kraftstationer</t>
  </si>
  <si>
    <t>Produkt</t>
  </si>
  <si>
    <t>Kontinuerlig uteffekt W</t>
  </si>
  <si>
    <t>DJI Power med SDC-stöd</t>
  </si>
  <si>
    <t>EcoFlow DELTA 3 / DELTA 3 Plus</t>
  </si>
  <si>
    <t>Generell kraftstation, laddning via 230 V-uttag</t>
  </si>
  <si>
    <t>DJI Power med högre kapacitet</t>
  </si>
  <si>
    <t>Generell kraftstation i 2048 Wh-klassen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</si>
</sst>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4">
    <font>
      <sz val="11.0"/>
      <color rgb="FF000000"/>
      <name val="Carlito"/>
      <scheme val="minor"/>
    </font>
    <font>
      <sz val="16.0"/>
      <color rgb="FFFFFFFF"/>
      <name val="Roboto"/>
    </font>
    <font>
      <sz val="10.0"/>
      <color rgb="FF111827"/>
      <name val="Roboto"/>
    </font>
    <font>
      <color theme="1"/>
      <name val="Roboto"/>
    </font>
    <font>
      <sz val="13.0"/>
      <color rgb="FFFFFFFF"/>
      <name val="Roboto"/>
    </font>
    <font>
      <sz val="11.0"/>
      <color theme="1"/>
      <name val="Roboto"/>
    </font>
    <font>
      <b/>
      <sz val="11.0"/>
      <color theme="1"/>
      <name val="Roboto"/>
    </font>
    <font>
      <sz val="9.0"/>
      <color rgb="FF4B5563"/>
      <name val="Roboto"/>
    </font>
    <font>
      <sz val="13.0"/>
      <color rgb="FF000000"/>
      <name val="Roboto"/>
    </font>
    <font>
      <b/>
      <sz val="11.0"/>
      <color rgb="FFFFFFFF"/>
      <name val="Roboto"/>
    </font>
    <font>
      <color theme="1"/>
      <name val="Carlito"/>
      <scheme val="minor"/>
    </font>
    <font>
      <sz val="11.0"/>
      <color rgb="FFFFFFFF"/>
      <name val="Roboto"/>
    </font>
    <font>
      <u/>
      <sz val="11.0"/>
      <color rgb="FF0000FF"/>
      <name val="Roboto"/>
    </font>
    <font>
      <u/>
      <sz val="11.0"/>
      <color rgb="FF0000FF"/>
      <name val="Roboto"/>
    </font>
  </fonts>
  <fills count="15">
    <fill>
      <patternFill patternType="none"/>
    </fill>
    <fill>
      <patternFill patternType="lightGray"/>
    </fill>
    <fill>
      <patternFill patternType="solid">
        <fgColor rgb="FF000000"/>
        <bgColor rgb="FF000000"/>
      </patternFill>
    </fill>
    <fill>
      <patternFill patternType="solid">
        <fgColor rgb="FFF3F4F6"/>
        <bgColor rgb="FFF3F4F6"/>
      </patternFill>
    </fill>
    <fill>
      <patternFill patternType="solid">
        <fgColor rgb="FF434343"/>
        <bgColor rgb="FF434343"/>
      </patternFill>
    </fill>
    <fill>
      <patternFill patternType="solid">
        <fgColor rgb="FFFFFFFF"/>
        <bgColor rgb="FFFFFFFF"/>
      </patternFill>
    </fill>
    <fill>
      <patternFill patternType="solid">
        <fgColor rgb="FFFFF2CC"/>
        <bgColor rgb="FFFFF2CC"/>
      </patternFill>
    </fill>
    <fill>
      <patternFill patternType="solid">
        <fgColor rgb="FFF9FAFB"/>
        <bgColor rgb="FFF9FAFB"/>
      </patternFill>
    </fill>
    <fill>
      <patternFill patternType="solid">
        <fgColor rgb="FFDDEFE6"/>
        <bgColor rgb="FFDDEFE6"/>
      </patternFill>
    </fill>
    <fill>
      <patternFill patternType="solid">
        <fgColor rgb="FFE69138"/>
        <bgColor rgb="FFE69138"/>
      </patternFill>
    </fill>
    <fill>
      <patternFill patternType="solid">
        <fgColor rgb="FFF9CB9C"/>
        <bgColor rgb="FFF9CB9C"/>
      </patternFill>
    </fill>
    <fill>
      <patternFill patternType="solid">
        <fgColor rgb="FFFCE5CD"/>
        <bgColor rgb="FFFCE5CD"/>
      </patternFill>
    </fill>
    <fill>
      <patternFill patternType="solid">
        <fgColor rgb="FFD9D9D9"/>
        <bgColor rgb="FFD9D9D9"/>
      </patternFill>
    </fill>
    <fill>
      <patternFill patternType="solid">
        <fgColor rgb="FFE5E7EB"/>
        <bgColor rgb="FFE5E7EB"/>
      </patternFill>
    </fill>
    <fill>
      <patternFill patternType="solid">
        <fgColor rgb="FF666666"/>
        <bgColor rgb="FF666666"/>
      </patternFill>
    </fill>
  </fills>
  <borders count="1">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3" fontId="2" numFmtId="0" xfId="0" applyAlignment="1" applyFill="1" applyFont="1">
      <alignment horizontal="left" shrinkToFit="0" vertical="center" wrapText="1"/>
    </xf>
    <xf borderId="0" fillId="0" fontId="3" numFmtId="0" xfId="0" applyFont="1"/>
    <xf borderId="0" fillId="4" fontId="4" numFmtId="0" xfId="0" applyAlignment="1" applyFill="1" applyFont="1">
      <alignment vertical="center"/>
    </xf>
    <xf borderId="0" fillId="5" fontId="5" numFmtId="0" xfId="0" applyAlignment="1" applyFill="1" applyFont="1">
      <alignment shrinkToFit="0" wrapText="1"/>
    </xf>
    <xf borderId="0" fillId="6" fontId="6" numFmtId="1" xfId="0" applyAlignment="1" applyFill="1" applyFont="1" applyNumberFormat="1">
      <alignment horizontal="center" readingOrder="0"/>
    </xf>
    <xf borderId="0" fillId="5" fontId="5" numFmtId="0" xfId="0" applyAlignment="1" applyFont="1">
      <alignment horizontal="center"/>
    </xf>
    <xf borderId="0" fillId="7" fontId="7" numFmtId="0" xfId="0" applyAlignment="1" applyFill="1" applyFont="1">
      <alignment shrinkToFit="0" wrapText="1"/>
    </xf>
    <xf borderId="0" fillId="6" fontId="6" numFmtId="164" xfId="0" applyAlignment="1" applyFont="1" applyNumberFormat="1">
      <alignment horizontal="center"/>
    </xf>
    <xf borderId="0" fillId="6" fontId="6" numFmtId="9" xfId="0" applyAlignment="1" applyFont="1" applyNumberFormat="1">
      <alignment horizontal="center" readingOrder="0"/>
    </xf>
    <xf borderId="0" fillId="8" fontId="6" numFmtId="164" xfId="0" applyAlignment="1" applyFill="1" applyFont="1" applyNumberFormat="1">
      <alignment horizontal="center"/>
    </xf>
    <xf borderId="0" fillId="8" fontId="6" numFmtId="0" xfId="0" applyAlignment="1" applyFont="1">
      <alignment horizontal="center"/>
    </xf>
    <xf borderId="0" fillId="5" fontId="5" numFmtId="0" xfId="0" applyAlignment="1" applyFont="1">
      <alignment shrinkToFit="0" vertical="center" wrapText="1"/>
    </xf>
    <xf borderId="0" fillId="9" fontId="8" numFmtId="0" xfId="0" applyAlignment="1" applyFill="1" applyFont="1">
      <alignment readingOrder="0" vertical="center"/>
    </xf>
    <xf borderId="0" fillId="10" fontId="6" numFmtId="0" xfId="0" applyFill="1" applyFont="1"/>
    <xf borderId="0" fillId="11" fontId="5" numFmtId="0" xfId="0" applyAlignment="1" applyFill="1" applyFont="1">
      <alignment shrinkToFit="0" wrapText="1"/>
    </xf>
    <xf borderId="0" fillId="3" fontId="5" numFmtId="0" xfId="0" applyAlignment="1" applyFont="1">
      <alignment shrinkToFit="0" vertical="center" wrapText="1"/>
    </xf>
    <xf borderId="0" fillId="4" fontId="9" numFmtId="0" xfId="0" applyAlignment="1" applyFont="1">
      <alignment horizontal="left" shrinkToFit="0" vertical="center" wrapText="1"/>
    </xf>
    <xf borderId="0" fillId="4" fontId="9" numFmtId="0" xfId="0" applyAlignment="1" applyFont="1">
      <alignment horizontal="right" shrinkToFit="0" vertical="center" wrapText="1"/>
    </xf>
    <xf borderId="0" fillId="4" fontId="9" numFmtId="0" xfId="0" applyAlignment="1" applyFont="1">
      <alignment horizontal="right" readingOrder="0" shrinkToFit="0" vertical="center" wrapText="1"/>
    </xf>
    <xf borderId="0" fillId="12" fontId="5" numFmtId="0" xfId="0" applyAlignment="1" applyFill="1" applyFont="1">
      <alignment shrinkToFit="0" vertical="center" wrapText="1"/>
    </xf>
    <xf borderId="0" fillId="12" fontId="5" numFmtId="1" xfId="0" applyAlignment="1" applyFont="1" applyNumberFormat="1">
      <alignment shrinkToFit="0" vertical="center" wrapText="1"/>
    </xf>
    <xf borderId="0" fillId="12" fontId="5" numFmtId="9" xfId="0" applyAlignment="1" applyFont="1" applyNumberFormat="1">
      <alignment shrinkToFit="0" vertical="center" wrapText="1"/>
    </xf>
    <xf borderId="0" fillId="12" fontId="5" numFmtId="164" xfId="0" applyAlignment="1" applyFont="1" applyNumberFormat="1">
      <alignment shrinkToFit="0" vertical="center" wrapText="1"/>
    </xf>
    <xf borderId="0" fillId="12" fontId="6" numFmtId="0" xfId="0" applyAlignment="1" applyFont="1">
      <alignment horizontal="right" shrinkToFit="0" vertical="center" wrapText="1"/>
    </xf>
    <xf borderId="0" fillId="0" fontId="5" numFmtId="0" xfId="0" applyAlignment="1" applyFont="1">
      <alignment shrinkToFit="0" vertical="center" wrapText="1"/>
    </xf>
    <xf borderId="0" fillId="0" fontId="5" numFmtId="1" xfId="0" applyAlignment="1" applyFont="1" applyNumberFormat="1">
      <alignment shrinkToFit="0" vertical="center" wrapText="1"/>
    </xf>
    <xf borderId="0" fillId="0" fontId="5" numFmtId="9" xfId="0" applyAlignment="1" applyFont="1" applyNumberFormat="1">
      <alignment shrinkToFit="0" vertical="center" wrapText="1"/>
    </xf>
    <xf borderId="0" fillId="0" fontId="5" numFmtId="164" xfId="0" applyAlignment="1" applyFont="1" applyNumberFormat="1">
      <alignment shrinkToFit="0" vertical="center" wrapText="1"/>
    </xf>
    <xf borderId="0" fillId="0" fontId="6" numFmtId="0" xfId="0" applyAlignment="1" applyFont="1">
      <alignment horizontal="right" shrinkToFit="0" vertical="center" wrapText="1"/>
    </xf>
    <xf borderId="0" fillId="13" fontId="5" numFmtId="0" xfId="0" applyAlignment="1" applyFill="1" applyFont="1">
      <alignment horizontal="center"/>
    </xf>
    <xf borderId="0" fillId="0" fontId="5" numFmtId="9" xfId="0" applyFont="1" applyNumberFormat="1"/>
    <xf borderId="0" fillId="0" fontId="5" numFmtId="9" xfId="0" applyAlignment="1" applyFont="1" applyNumberFormat="1">
      <alignment vertical="center"/>
    </xf>
    <xf borderId="0" fillId="5" fontId="6" numFmtId="0" xfId="0" applyAlignment="1" applyFont="1">
      <alignment shrinkToFit="0" wrapText="1"/>
    </xf>
    <xf borderId="0" fillId="0" fontId="5" numFmtId="0" xfId="0" applyAlignment="1" applyFont="1">
      <alignment shrinkToFit="0" wrapText="1"/>
    </xf>
    <xf borderId="0" fillId="0" fontId="5" numFmtId="0" xfId="0" applyAlignment="1" applyFont="1">
      <alignment readingOrder="0" shrinkToFit="0" wrapText="1"/>
    </xf>
    <xf borderId="0" fillId="0" fontId="10" numFmtId="0" xfId="0" applyAlignment="1" applyFont="1">
      <alignment vertical="center"/>
    </xf>
    <xf borderId="0" fillId="4" fontId="4" numFmtId="0" xfId="0" applyAlignment="1" applyFont="1">
      <alignment shrinkToFit="0" vertical="center" wrapText="1"/>
    </xf>
    <xf borderId="0" fillId="14" fontId="11" numFmtId="0" xfId="0" applyAlignment="1" applyFill="1" applyFont="1">
      <alignment shrinkToFit="0" vertical="center" wrapText="1"/>
    </xf>
    <xf borderId="0" fillId="12" fontId="12" numFmtId="0" xfId="0" applyAlignment="1" applyFont="1">
      <alignment readingOrder="0" shrinkToFit="0" vertical="center" wrapText="1"/>
    </xf>
    <xf borderId="0" fillId="0" fontId="13" numFmtId="0" xfId="0" applyAlignment="1" applyFont="1">
      <alignment readingOrder="0" shrinkToFit="0" vertical="center" wrapText="1"/>
    </xf>
    <xf borderId="0" fillId="0" fontId="5" numFmtId="0" xfId="0" applyAlignment="1" applyFont="1">
      <alignment readingOrder="0" shrinkToFit="0" vertical="center" wrapText="1"/>
    </xf>
    <xf borderId="0" fillId="0" fontId="5" numFmtId="0" xfId="0" applyAlignment="1" applyFont="1">
      <alignment shrinkToFit="0" vertical="center" wrapText="1"/>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C1E4F5"/>
          <bgColor rgb="FFC1E4F5"/>
        </patternFill>
      </fill>
      <border/>
    </dxf>
    <dxf>
      <font/>
      <fill>
        <patternFill patternType="solid">
          <fgColor theme="0"/>
          <bgColor theme="0"/>
        </patternFill>
      </fill>
      <border/>
    </dxf>
  </dxfs>
  <tableStyles count="3">
    <tableStyle count="3" pivot="0" name="Exempel-style">
      <tableStyleElement dxfId="1" type="headerRow"/>
      <tableStyleElement dxfId="2" type="firstRowStripe"/>
      <tableStyleElement dxfId="3" type="secondRowStripe"/>
    </tableStyle>
    <tableStyle count="3" pivot="0" name="Källor &amp; antaganden-style">
      <tableStyleElement dxfId="1" type="headerRow"/>
      <tableStyleElement dxfId="2" type="firstRowStripe"/>
      <tableStyleElement dxfId="3" type="secondRowStripe"/>
    </tableStyle>
    <tableStyle count="3" pivot="0" name="Källor &amp; antaganden-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5:J17" displayName="Table_1" name="Table_1" id="1">
  <tableColumns count="10">
    <tableColumn name="Kraftstation" id="1"/>
    <tableColumn name="Kapacitet Wh" id="2"/>
    <tableColumn name="Verkningsgrad" id="3"/>
    <tableColumn name="Startbatterier" id="4"/>
    <tableColumn name="Batteri Wh" id="5"/>
    <tableColumn name="Effektiv flygtid min" id="6"/>
    <tableColumn name="Fulladdningar från kraftstation" id="7"/>
    <tableColumn name="Totalt möjliga flygpass" id="8"/>
    <tableColumn name="Total flygtid min" id="9"/>
    <tableColumn name="Effektiv flygtid" id="10"/>
  </tableColumns>
  <tableStyleInfo name="Exempel-style" showColumnStripes="0" showFirstColumn="1" showLastColumn="1" showRowStripes="1"/>
</table>
</file>

<file path=xl/tables/table2.xml><?xml version="1.0" encoding="utf-8"?>
<table xmlns="http://schemas.openxmlformats.org/spreadsheetml/2006/main" ref="A14:D19" displayName="Table_2" name="Table_2" id="2">
  <tableColumns count="4">
    <tableColumn name="Produkt / parameter" id="1"/>
    <tableColumn name="Värde i mallen" id="2"/>
    <tableColumn name="Kommentar" id="3"/>
    <tableColumn name="Källa" id="4"/>
  </tableColumns>
  <tableStyleInfo name="Källor &amp; antaganden-style" showColumnStripes="0" showFirstColumn="1" showLastColumn="1" showRowStripes="1"/>
</table>
</file>

<file path=xl/tables/table3.xml><?xml version="1.0" encoding="utf-8"?>
<table xmlns="http://schemas.openxmlformats.org/spreadsheetml/2006/main" ref="A23:D27" displayName="Table_3" name="Table_3" id="3">
  <tableColumns count="4">
    <tableColumn name="Produkt" id="1"/>
    <tableColumn name="Kapacitet Wh" id="2"/>
    <tableColumn name="Kontinuerlig uteffekt W" id="3"/>
    <tableColumn name="Kommentar" id="4"/>
  </tableColumns>
  <tableStyleInfo name="Källor &amp; antaganden-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rlito"/>
        <a:ea typeface="Carlito"/>
        <a:cs typeface="Carlito"/>
      </a:majorFont>
      <a:minorFont>
        <a:latin typeface="Carlito"/>
        <a:ea typeface="Carlito"/>
        <a:cs typeface="Carli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enterprise.dji.com/matrice-4-series/specs" TargetMode="External"/><Relationship Id="rId2" Type="http://schemas.openxmlformats.org/officeDocument/2006/relationships/hyperlink" Target="https://www.dji.com/global/power-1000-v2/specs" TargetMode="External"/><Relationship Id="rId3" Type="http://schemas.openxmlformats.org/officeDocument/2006/relationships/hyperlink" Target="https://www.dji.com/power-2000/specs" TargetMode="External"/><Relationship Id="rId4" Type="http://schemas.openxmlformats.org/officeDocument/2006/relationships/hyperlink" Target="https://ecoflow.se/products/ecoflow-delta-3-plus" TargetMode="External"/><Relationship Id="rId10" Type="http://schemas.openxmlformats.org/officeDocument/2006/relationships/table" Target="../tables/table3.xml"/><Relationship Id="rId9" Type="http://schemas.openxmlformats.org/officeDocument/2006/relationships/table" Target="../tables/table2.xml"/><Relationship Id="rId5" Type="http://schemas.openxmlformats.org/officeDocument/2006/relationships/hyperlink" Target="https://www.ecoflow.com/eu/delta-3-max-plus-portable-power-station" TargetMode="External"/><Relationship Id="rId6"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4.0"/>
    <col customWidth="1" min="2" max="2" width="18.0"/>
    <col customWidth="1" min="3" max="3" width="10.0"/>
    <col customWidth="1" min="4" max="4" width="51.25"/>
  </cols>
  <sheetData>
    <row r="1" ht="30.0" customHeight="1">
      <c r="A1" s="1" t="s">
        <v>0</v>
      </c>
    </row>
    <row r="2" ht="21.75" customHeight="1">
      <c r="A2" s="2" t="s">
        <v>1</v>
      </c>
    </row>
    <row r="3" ht="21.75" customHeight="1"/>
    <row r="4" ht="18.0" customHeight="1">
      <c r="A4" s="3"/>
      <c r="B4" s="3"/>
      <c r="C4" s="3"/>
      <c r="D4" s="3"/>
    </row>
    <row r="5" ht="26.25" customHeight="1">
      <c r="A5" s="4" t="s">
        <v>2</v>
      </c>
    </row>
    <row r="6" ht="22.5" customHeight="1">
      <c r="A6" s="5" t="s">
        <v>3</v>
      </c>
      <c r="B6" s="6">
        <v>6.0</v>
      </c>
      <c r="C6" s="7" t="s">
        <v>4</v>
      </c>
      <c r="D6" s="8" t="s">
        <v>5</v>
      </c>
    </row>
    <row r="7" ht="22.5" customHeight="1">
      <c r="A7" s="5" t="s">
        <v>6</v>
      </c>
      <c r="B7" s="9">
        <v>99.5</v>
      </c>
      <c r="C7" s="7" t="s">
        <v>7</v>
      </c>
      <c r="D7" s="8" t="s">
        <v>8</v>
      </c>
    </row>
    <row r="8" ht="22.5" customHeight="1">
      <c r="A8" s="5" t="s">
        <v>9</v>
      </c>
      <c r="B8" s="9">
        <v>35.0</v>
      </c>
      <c r="C8" s="7" t="s">
        <v>10</v>
      </c>
      <c r="D8" s="8" t="s">
        <v>11</v>
      </c>
    </row>
    <row r="9" ht="22.5" customHeight="1">
      <c r="A9" s="5" t="s">
        <v>12</v>
      </c>
      <c r="B9" s="9">
        <v>25.0</v>
      </c>
      <c r="C9" s="7" t="s">
        <v>10</v>
      </c>
      <c r="D9" s="8" t="s">
        <v>13</v>
      </c>
    </row>
    <row r="10" ht="22.5" customHeight="1">
      <c r="A10" s="5" t="s">
        <v>14</v>
      </c>
      <c r="B10" s="9">
        <v>1024.0</v>
      </c>
      <c r="C10" s="7" t="s">
        <v>7</v>
      </c>
      <c r="D10" s="8" t="s">
        <v>15</v>
      </c>
    </row>
    <row r="11" ht="22.5" customHeight="1">
      <c r="A11" s="5" t="s">
        <v>16</v>
      </c>
      <c r="B11" s="10">
        <v>0.75</v>
      </c>
      <c r="C11" s="7"/>
      <c r="D11" s="8" t="s">
        <v>17</v>
      </c>
    </row>
    <row r="12" ht="22.5" customHeight="1">
      <c r="A12" s="5" t="s">
        <v>18</v>
      </c>
      <c r="B12" s="9">
        <v>0.0</v>
      </c>
      <c r="C12" s="7" t="s">
        <v>7</v>
      </c>
      <c r="D12" s="8" t="s">
        <v>19</v>
      </c>
    </row>
    <row r="13" ht="18.0" customHeight="1">
      <c r="A13" s="3"/>
      <c r="B13" s="3"/>
      <c r="C13" s="3"/>
      <c r="D13" s="3"/>
    </row>
    <row r="14" ht="26.25" customHeight="1">
      <c r="A14" s="4" t="s">
        <v>20</v>
      </c>
    </row>
    <row r="15" ht="22.5" customHeight="1">
      <c r="A15" s="5" t="s">
        <v>21</v>
      </c>
      <c r="B15" s="11">
        <f>MAX(0,B10*B11-B12)</f>
        <v>768</v>
      </c>
      <c r="C15" s="7" t="s">
        <v>7</v>
      </c>
      <c r="D15" s="3"/>
    </row>
    <row r="16" ht="22.5" customHeight="1">
      <c r="A16" s="5" t="s">
        <v>22</v>
      </c>
      <c r="B16" s="11">
        <f>B15/B7</f>
        <v>7.718592965</v>
      </c>
      <c r="C16" s="7" t="s">
        <v>4</v>
      </c>
      <c r="D16" s="3"/>
    </row>
    <row r="17" ht="22.5" customHeight="1">
      <c r="A17" s="5" t="s">
        <v>23</v>
      </c>
      <c r="B17" s="11">
        <f>B6+B16</f>
        <v>13.71859296</v>
      </c>
      <c r="C17" s="7" t="s">
        <v>4</v>
      </c>
      <c r="D17" s="3"/>
    </row>
    <row r="18" ht="22.5" customHeight="1">
      <c r="A18" s="5" t="s">
        <v>24</v>
      </c>
      <c r="B18" s="11">
        <f>B17*B8</f>
        <v>480.1507538</v>
      </c>
      <c r="C18" s="7" t="s">
        <v>10</v>
      </c>
      <c r="D18" s="3"/>
    </row>
    <row r="19" ht="22.5" customHeight="1">
      <c r="A19" s="5" t="s">
        <v>24</v>
      </c>
      <c r="B19" s="11">
        <f>B18/60</f>
        <v>8.002512563</v>
      </c>
      <c r="C19" s="7" t="s">
        <v>25</v>
      </c>
      <c r="D19" s="3"/>
    </row>
    <row r="20" ht="22.5" customHeight="1">
      <c r="A20" s="5" t="s">
        <v>26</v>
      </c>
      <c r="B20" s="12" t="str">
        <f>INT(B18/60)&amp;" h "&amp;ROUND(MOD(B18,60),0)&amp;" min"</f>
        <v>8 h 0 min</v>
      </c>
      <c r="C20" s="7"/>
      <c r="D20" s="3"/>
    </row>
    <row r="21" ht="22.5" customHeight="1">
      <c r="A21" s="5" t="s">
        <v>27</v>
      </c>
      <c r="B21" s="11">
        <f>B17*B9</f>
        <v>342.9648241</v>
      </c>
      <c r="C21" s="7" t="s">
        <v>10</v>
      </c>
      <c r="D21" s="3"/>
    </row>
    <row r="22" ht="22.5" customHeight="1">
      <c r="A22" s="5" t="s">
        <v>27</v>
      </c>
      <c r="B22" s="11">
        <f>B21/60</f>
        <v>5.716080402</v>
      </c>
      <c r="C22" s="7" t="s">
        <v>25</v>
      </c>
      <c r="D22" s="3"/>
    </row>
    <row r="23" ht="22.5" customHeight="1">
      <c r="A23" s="5" t="s">
        <v>28</v>
      </c>
      <c r="B23" s="12" t="str">
        <f>INT(B21/60)&amp;" h "&amp;ROUND(MOD(B21,60),0)&amp;" min"</f>
        <v>5 h 43 min</v>
      </c>
      <c r="C23" s="7"/>
      <c r="D23" s="3"/>
    </row>
    <row r="24" ht="18.0" customHeight="1">
      <c r="A24" s="3"/>
      <c r="B24" s="3"/>
      <c r="C24" s="3"/>
      <c r="D24" s="3"/>
    </row>
    <row r="25" ht="26.25" customHeight="1">
      <c r="A25" s="4" t="s">
        <v>29</v>
      </c>
    </row>
    <row r="26" ht="18.0" customHeight="1">
      <c r="A26" s="13" t="str">
        <f>"Med angivna värden kan kraftstationen ge cirka "&amp;TEXT(B16,"0.0")&amp;" extra fulladdningar. Tillsammans med de startladdade batterierna motsvarar det cirka "&amp;TEXT(B17,"0.0")&amp;" möjliga flygpass."</f>
        <v>Med angivna värden kan kraftstationen ge cirka 7,7 extra fulladdningar. Tillsammans med de startladdade batterierna motsvarar det cirka 13,7 möjliga flygpass.</v>
      </c>
    </row>
    <row r="27" ht="18.0" customHeight="1"/>
    <row r="28" ht="18.0" customHeight="1">
      <c r="A28" s="3"/>
      <c r="B28" s="3"/>
      <c r="C28" s="3"/>
      <c r="D28" s="3"/>
    </row>
    <row r="29" ht="26.25" customHeight="1">
      <c r="A29" s="14" t="s">
        <v>30</v>
      </c>
    </row>
    <row r="30" ht="22.5" customHeight="1">
      <c r="A30" s="15" t="s">
        <v>31</v>
      </c>
      <c r="B30" s="16" t="s">
        <v>32</v>
      </c>
    </row>
    <row r="31" ht="22.5" customHeight="1">
      <c r="A31" s="15" t="s">
        <v>33</v>
      </c>
      <c r="B31" s="16" t="s">
        <v>34</v>
      </c>
    </row>
    <row r="32" ht="22.5" customHeight="1">
      <c r="A32" s="15" t="s">
        <v>35</v>
      </c>
      <c r="B32" s="16" t="s">
        <v>36</v>
      </c>
    </row>
    <row r="33" ht="22.5" customHeight="1">
      <c r="A33" s="15" t="s">
        <v>37</v>
      </c>
      <c r="B33" s="16" t="s">
        <v>38</v>
      </c>
    </row>
  </sheetData>
  <mergeCells count="11">
    <mergeCell ref="B30:D30"/>
    <mergeCell ref="B31:D31"/>
    <mergeCell ref="B32:D32"/>
    <mergeCell ref="B33:D33"/>
    <mergeCell ref="A1:D1"/>
    <mergeCell ref="A2:D3"/>
    <mergeCell ref="A5:D5"/>
    <mergeCell ref="A14:D14"/>
    <mergeCell ref="A25:D25"/>
    <mergeCell ref="A26:D27"/>
    <mergeCell ref="A29:D29"/>
  </mergeCells>
  <dataValidations>
    <dataValidation type="list" allowBlank="1" sqref="B11">
      <formula1>'Källor &amp; antaganden'!$E$2:$E$5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0"/>
    <col customWidth="1" min="2" max="2" width="16.25"/>
    <col customWidth="1" min="3" max="3" width="15.88"/>
    <col customWidth="1" min="4" max="4" width="16.5"/>
    <col customWidth="1" min="5" max="5" width="14.38"/>
    <col customWidth="1" min="6" max="6" width="19.5"/>
    <col customWidth="1" min="7" max="7" width="28.88"/>
    <col customWidth="1" min="8" max="8" width="23.13"/>
    <col customWidth="1" min="9" max="9" width="16.0"/>
    <col customWidth="1" min="10" max="10" width="19.0"/>
  </cols>
  <sheetData>
    <row r="1" ht="30.0" customHeight="1">
      <c r="A1" s="1" t="s">
        <v>39</v>
      </c>
    </row>
    <row r="2" ht="18.0" customHeight="1">
      <c r="A2" s="17" t="s">
        <v>40</v>
      </c>
    </row>
    <row r="3" ht="18.0" customHeight="1"/>
    <row r="4" ht="18.0" customHeight="1">
      <c r="A4" s="3"/>
      <c r="B4" s="3"/>
      <c r="C4" s="3"/>
      <c r="D4" s="3"/>
      <c r="E4" s="3"/>
      <c r="F4" s="3"/>
      <c r="G4" s="3"/>
      <c r="H4" s="3"/>
      <c r="I4" s="3"/>
      <c r="J4" s="3"/>
    </row>
    <row r="5" ht="26.25" customHeight="1">
      <c r="A5" s="18" t="s">
        <v>41</v>
      </c>
      <c r="B5" s="19" t="s">
        <v>42</v>
      </c>
      <c r="C5" s="19" t="s">
        <v>43</v>
      </c>
      <c r="D5" s="19" t="s">
        <v>44</v>
      </c>
      <c r="E5" s="19" t="s">
        <v>45</v>
      </c>
      <c r="F5" s="19" t="s">
        <v>46</v>
      </c>
      <c r="G5" s="19" t="s">
        <v>47</v>
      </c>
      <c r="H5" s="19" t="s">
        <v>48</v>
      </c>
      <c r="I5" s="19" t="s">
        <v>49</v>
      </c>
      <c r="J5" s="20" t="s">
        <v>50</v>
      </c>
    </row>
    <row r="6" ht="22.5" customHeight="1">
      <c r="A6" s="21" t="s">
        <v>51</v>
      </c>
      <c r="B6" s="22">
        <v>1024.0</v>
      </c>
      <c r="C6" s="23">
        <v>0.75</v>
      </c>
      <c r="D6" s="22">
        <v>4.0</v>
      </c>
      <c r="E6" s="24">
        <v>99.5</v>
      </c>
      <c r="F6" s="24">
        <v>35.0</v>
      </c>
      <c r="G6" s="24">
        <f t="shared" ref="G6:G17" si="1">B6*C6/E6</f>
        <v>7.718592965</v>
      </c>
      <c r="H6" s="24">
        <f t="shared" ref="H6:H17" si="2">D6+G6</f>
        <v>11.71859296</v>
      </c>
      <c r="I6" s="22">
        <f t="shared" ref="I6:I17" si="3">H6*F6</f>
        <v>410.1507538</v>
      </c>
      <c r="J6" s="25" t="str">
        <f t="shared" ref="J6:J17" si="4">INT(I6/60)&amp;" h "&amp;ROUND(MOD(I6,60),0)&amp;" min"</f>
        <v>6 h 50 min</v>
      </c>
    </row>
    <row r="7" ht="22.5" customHeight="1">
      <c r="A7" s="26" t="s">
        <v>51</v>
      </c>
      <c r="B7" s="27">
        <v>1024.0</v>
      </c>
      <c r="C7" s="28">
        <v>0.85</v>
      </c>
      <c r="D7" s="27">
        <v>4.0</v>
      </c>
      <c r="E7" s="29">
        <v>99.5</v>
      </c>
      <c r="F7" s="29">
        <v>35.0</v>
      </c>
      <c r="G7" s="29">
        <f t="shared" si="1"/>
        <v>8.747738693</v>
      </c>
      <c r="H7" s="29">
        <f t="shared" si="2"/>
        <v>12.74773869</v>
      </c>
      <c r="I7" s="27">
        <f t="shared" si="3"/>
        <v>446.1708543</v>
      </c>
      <c r="J7" s="30" t="str">
        <f t="shared" si="4"/>
        <v>7 h 26 min</v>
      </c>
    </row>
    <row r="8" ht="22.5" customHeight="1">
      <c r="A8" s="21" t="s">
        <v>51</v>
      </c>
      <c r="B8" s="22">
        <v>1024.0</v>
      </c>
      <c r="C8" s="23">
        <v>0.9</v>
      </c>
      <c r="D8" s="22">
        <v>4.0</v>
      </c>
      <c r="E8" s="24">
        <v>99.5</v>
      </c>
      <c r="F8" s="24">
        <v>35.0</v>
      </c>
      <c r="G8" s="24">
        <f t="shared" si="1"/>
        <v>9.262311558</v>
      </c>
      <c r="H8" s="24">
        <f t="shared" si="2"/>
        <v>13.26231156</v>
      </c>
      <c r="I8" s="22">
        <f t="shared" si="3"/>
        <v>464.1809045</v>
      </c>
      <c r="J8" s="25" t="str">
        <f t="shared" si="4"/>
        <v>7 h 44 min</v>
      </c>
    </row>
    <row r="9" ht="22.5" customHeight="1">
      <c r="A9" s="26" t="s">
        <v>51</v>
      </c>
      <c r="B9" s="27">
        <v>1024.0</v>
      </c>
      <c r="C9" s="28">
        <v>0.75</v>
      </c>
      <c r="D9" s="27">
        <v>4.0</v>
      </c>
      <c r="E9" s="29">
        <v>99.5</v>
      </c>
      <c r="F9" s="29">
        <v>25.0</v>
      </c>
      <c r="G9" s="29">
        <f t="shared" si="1"/>
        <v>7.718592965</v>
      </c>
      <c r="H9" s="29">
        <f t="shared" si="2"/>
        <v>11.71859296</v>
      </c>
      <c r="I9" s="27">
        <f t="shared" si="3"/>
        <v>292.9648241</v>
      </c>
      <c r="J9" s="30" t="str">
        <f t="shared" si="4"/>
        <v>4 h 53 min</v>
      </c>
    </row>
    <row r="10" ht="22.5" customHeight="1">
      <c r="A10" s="21" t="s">
        <v>51</v>
      </c>
      <c r="B10" s="22">
        <v>1024.0</v>
      </c>
      <c r="C10" s="23">
        <v>0.85</v>
      </c>
      <c r="D10" s="22">
        <v>4.0</v>
      </c>
      <c r="E10" s="24">
        <v>99.5</v>
      </c>
      <c r="F10" s="24">
        <v>25.0</v>
      </c>
      <c r="G10" s="24">
        <f t="shared" si="1"/>
        <v>8.747738693</v>
      </c>
      <c r="H10" s="24">
        <f t="shared" si="2"/>
        <v>12.74773869</v>
      </c>
      <c r="I10" s="22">
        <f t="shared" si="3"/>
        <v>318.6934673</v>
      </c>
      <c r="J10" s="25" t="str">
        <f t="shared" si="4"/>
        <v>5 h 19 min</v>
      </c>
    </row>
    <row r="11" ht="22.5" customHeight="1">
      <c r="A11" s="26" t="s">
        <v>51</v>
      </c>
      <c r="B11" s="27">
        <v>1024.0</v>
      </c>
      <c r="C11" s="28">
        <v>0.9</v>
      </c>
      <c r="D11" s="27">
        <v>4.0</v>
      </c>
      <c r="E11" s="29">
        <v>99.5</v>
      </c>
      <c r="F11" s="29">
        <v>25.0</v>
      </c>
      <c r="G11" s="29">
        <f t="shared" si="1"/>
        <v>9.262311558</v>
      </c>
      <c r="H11" s="29">
        <f t="shared" si="2"/>
        <v>13.26231156</v>
      </c>
      <c r="I11" s="27">
        <f t="shared" si="3"/>
        <v>331.5577889</v>
      </c>
      <c r="J11" s="30" t="str">
        <f t="shared" si="4"/>
        <v>5 h 32 min</v>
      </c>
    </row>
    <row r="12" ht="22.5" customHeight="1">
      <c r="A12" s="21" t="s">
        <v>52</v>
      </c>
      <c r="B12" s="22">
        <v>2048.0</v>
      </c>
      <c r="C12" s="23">
        <v>0.75</v>
      </c>
      <c r="D12" s="22">
        <v>4.0</v>
      </c>
      <c r="E12" s="24">
        <v>99.5</v>
      </c>
      <c r="F12" s="24">
        <v>35.0</v>
      </c>
      <c r="G12" s="24">
        <f t="shared" si="1"/>
        <v>15.43718593</v>
      </c>
      <c r="H12" s="24">
        <f t="shared" si="2"/>
        <v>19.43718593</v>
      </c>
      <c r="I12" s="22">
        <f t="shared" si="3"/>
        <v>680.3015075</v>
      </c>
      <c r="J12" s="25" t="str">
        <f t="shared" si="4"/>
        <v>11 h 20 min</v>
      </c>
    </row>
    <row r="13" ht="22.5" customHeight="1">
      <c r="A13" s="26" t="s">
        <v>52</v>
      </c>
      <c r="B13" s="27">
        <v>2048.0</v>
      </c>
      <c r="C13" s="28">
        <v>0.85</v>
      </c>
      <c r="D13" s="27">
        <v>4.0</v>
      </c>
      <c r="E13" s="29">
        <v>99.5</v>
      </c>
      <c r="F13" s="29">
        <v>35.0</v>
      </c>
      <c r="G13" s="29">
        <f t="shared" si="1"/>
        <v>17.49547739</v>
      </c>
      <c r="H13" s="29">
        <f t="shared" si="2"/>
        <v>21.49547739</v>
      </c>
      <c r="I13" s="27">
        <f t="shared" si="3"/>
        <v>752.3417085</v>
      </c>
      <c r="J13" s="30" t="str">
        <f t="shared" si="4"/>
        <v>12 h 32 min</v>
      </c>
    </row>
    <row r="14" ht="22.5" customHeight="1">
      <c r="A14" s="21" t="s">
        <v>52</v>
      </c>
      <c r="B14" s="22">
        <v>2048.0</v>
      </c>
      <c r="C14" s="23">
        <v>0.9</v>
      </c>
      <c r="D14" s="22">
        <v>4.0</v>
      </c>
      <c r="E14" s="24">
        <v>99.5</v>
      </c>
      <c r="F14" s="24">
        <v>35.0</v>
      </c>
      <c r="G14" s="24">
        <f t="shared" si="1"/>
        <v>18.52462312</v>
      </c>
      <c r="H14" s="24">
        <f t="shared" si="2"/>
        <v>22.52462312</v>
      </c>
      <c r="I14" s="22">
        <f t="shared" si="3"/>
        <v>788.361809</v>
      </c>
      <c r="J14" s="25" t="str">
        <f t="shared" si="4"/>
        <v>13 h 8 min</v>
      </c>
    </row>
    <row r="15" ht="22.5" customHeight="1">
      <c r="A15" s="26" t="s">
        <v>52</v>
      </c>
      <c r="B15" s="27">
        <v>2048.0</v>
      </c>
      <c r="C15" s="28">
        <v>0.75</v>
      </c>
      <c r="D15" s="27">
        <v>4.0</v>
      </c>
      <c r="E15" s="29">
        <v>99.5</v>
      </c>
      <c r="F15" s="29">
        <v>25.0</v>
      </c>
      <c r="G15" s="29">
        <f t="shared" si="1"/>
        <v>15.43718593</v>
      </c>
      <c r="H15" s="29">
        <f t="shared" si="2"/>
        <v>19.43718593</v>
      </c>
      <c r="I15" s="27">
        <f t="shared" si="3"/>
        <v>485.9296482</v>
      </c>
      <c r="J15" s="30" t="str">
        <f t="shared" si="4"/>
        <v>8 h 6 min</v>
      </c>
    </row>
    <row r="16" ht="22.5" customHeight="1">
      <c r="A16" s="21" t="s">
        <v>52</v>
      </c>
      <c r="B16" s="22">
        <v>2048.0</v>
      </c>
      <c r="C16" s="23">
        <v>0.85</v>
      </c>
      <c r="D16" s="22">
        <v>4.0</v>
      </c>
      <c r="E16" s="24">
        <v>99.5</v>
      </c>
      <c r="F16" s="24">
        <v>25.0</v>
      </c>
      <c r="G16" s="24">
        <f t="shared" si="1"/>
        <v>17.49547739</v>
      </c>
      <c r="H16" s="24">
        <f t="shared" si="2"/>
        <v>21.49547739</v>
      </c>
      <c r="I16" s="22">
        <f t="shared" si="3"/>
        <v>537.3869347</v>
      </c>
      <c r="J16" s="25" t="str">
        <f t="shared" si="4"/>
        <v>8 h 57 min</v>
      </c>
    </row>
    <row r="17" ht="22.5" customHeight="1">
      <c r="A17" s="26" t="s">
        <v>52</v>
      </c>
      <c r="B17" s="27">
        <v>2048.0</v>
      </c>
      <c r="C17" s="28">
        <v>0.9</v>
      </c>
      <c r="D17" s="27">
        <v>4.0</v>
      </c>
      <c r="E17" s="29">
        <v>99.5</v>
      </c>
      <c r="F17" s="29">
        <v>25.0</v>
      </c>
      <c r="G17" s="29">
        <f t="shared" si="1"/>
        <v>18.52462312</v>
      </c>
      <c r="H17" s="29">
        <f t="shared" si="2"/>
        <v>22.52462312</v>
      </c>
      <c r="I17" s="27">
        <f t="shared" si="3"/>
        <v>563.1155779</v>
      </c>
      <c r="J17" s="30" t="str">
        <f t="shared" si="4"/>
        <v>9 h 23 min</v>
      </c>
    </row>
  </sheetData>
  <mergeCells count="2">
    <mergeCell ref="A1:J1"/>
    <mergeCell ref="A2:J3"/>
  </mergeCell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0"/>
    <col customWidth="1" min="2" max="2" width="38.0"/>
    <col customWidth="1" min="3" max="3" width="32.0"/>
    <col customWidth="1" min="4" max="4" width="72.88"/>
    <col customWidth="1" hidden="1" min="5" max="5" width="20.0"/>
  </cols>
  <sheetData>
    <row r="1" ht="30.0" customHeight="1">
      <c r="A1" s="1" t="s">
        <v>53</v>
      </c>
      <c r="E1" s="31" t="s">
        <v>54</v>
      </c>
    </row>
    <row r="2" ht="18.0" customHeight="1">
      <c r="A2" s="3"/>
      <c r="B2" s="3"/>
      <c r="C2" s="3"/>
      <c r="D2" s="3"/>
      <c r="E2" s="32">
        <v>0.75</v>
      </c>
    </row>
    <row r="3" ht="26.25" customHeight="1">
      <c r="A3" s="4" t="s">
        <v>55</v>
      </c>
      <c r="E3" s="33">
        <v>0.8</v>
      </c>
    </row>
    <row r="4" ht="22.5" customHeight="1">
      <c r="A4" s="13" t="s">
        <v>56</v>
      </c>
      <c r="E4" s="32">
        <v>0.85</v>
      </c>
    </row>
    <row r="5" ht="18.0" customHeight="1">
      <c r="A5" s="34"/>
      <c r="B5" s="34"/>
      <c r="C5" s="34"/>
      <c r="D5" s="34"/>
      <c r="E5" s="32">
        <v>0.9</v>
      </c>
    </row>
    <row r="6" ht="26.25" customHeight="1">
      <c r="A6" s="4" t="s">
        <v>57</v>
      </c>
    </row>
    <row r="7" ht="22.5" customHeight="1">
      <c r="A7" s="35" t="s">
        <v>43</v>
      </c>
      <c r="B7" s="35" t="s">
        <v>58</v>
      </c>
      <c r="C7" s="35" t="s">
        <v>59</v>
      </c>
      <c r="D7" s="36" t="s">
        <v>60</v>
      </c>
      <c r="E7" s="37"/>
    </row>
    <row r="8" ht="22.5" customHeight="1">
      <c r="A8" s="35" t="s">
        <v>50</v>
      </c>
      <c r="B8" s="35" t="s">
        <v>61</v>
      </c>
      <c r="C8" s="35" t="s">
        <v>62</v>
      </c>
      <c r="D8" s="35" t="s">
        <v>63</v>
      </c>
    </row>
    <row r="9" ht="22.5" customHeight="1">
      <c r="A9" s="35" t="s">
        <v>64</v>
      </c>
      <c r="B9" s="35" t="s">
        <v>65</v>
      </c>
      <c r="C9" s="35" t="s">
        <v>62</v>
      </c>
      <c r="D9" s="35" t="s">
        <v>66</v>
      </c>
    </row>
    <row r="10" ht="22.5" customHeight="1">
      <c r="A10" s="35" t="s">
        <v>67</v>
      </c>
      <c r="B10" s="35" t="s">
        <v>68</v>
      </c>
      <c r="C10" s="35" t="s">
        <v>69</v>
      </c>
      <c r="D10" s="35" t="s">
        <v>70</v>
      </c>
    </row>
    <row r="11" ht="22.5" customHeight="1">
      <c r="A11" s="35" t="s">
        <v>71</v>
      </c>
      <c r="B11" s="35" t="s">
        <v>72</v>
      </c>
      <c r="C11" s="35" t="s">
        <v>73</v>
      </c>
      <c r="D11" s="35" t="s">
        <v>74</v>
      </c>
    </row>
    <row r="12" ht="18.0" customHeight="1">
      <c r="A12" s="35"/>
      <c r="B12" s="35"/>
      <c r="C12" s="35"/>
      <c r="D12" s="35"/>
    </row>
    <row r="13" ht="26.25" customHeight="1">
      <c r="A13" s="38" t="s">
        <v>75</v>
      </c>
    </row>
    <row r="14" ht="22.5" customHeight="1">
      <c r="A14" s="39" t="s">
        <v>76</v>
      </c>
      <c r="B14" s="39" t="s">
        <v>77</v>
      </c>
      <c r="C14" s="39" t="s">
        <v>78</v>
      </c>
      <c r="D14" s="39" t="s">
        <v>79</v>
      </c>
      <c r="E14" s="37"/>
    </row>
    <row r="15" ht="22.5" customHeight="1">
      <c r="A15" s="21" t="s">
        <v>80</v>
      </c>
      <c r="B15" s="21" t="s">
        <v>81</v>
      </c>
      <c r="C15" s="21" t="s">
        <v>82</v>
      </c>
      <c r="D15" s="40" t="s">
        <v>83</v>
      </c>
      <c r="E15" s="37"/>
    </row>
    <row r="16" ht="22.5" customHeight="1">
      <c r="A16" s="26" t="s">
        <v>51</v>
      </c>
      <c r="B16" s="26" t="s">
        <v>84</v>
      </c>
      <c r="C16" s="26" t="s">
        <v>85</v>
      </c>
      <c r="D16" s="41" t="s">
        <v>86</v>
      </c>
      <c r="E16" s="37"/>
    </row>
    <row r="17" ht="22.5" customHeight="1">
      <c r="A17" s="21" t="s">
        <v>52</v>
      </c>
      <c r="B17" s="21" t="s">
        <v>87</v>
      </c>
      <c r="C17" s="21" t="s">
        <v>85</v>
      </c>
      <c r="D17" s="40" t="s">
        <v>88</v>
      </c>
      <c r="E17" s="37"/>
    </row>
    <row r="18" ht="22.5" customHeight="1">
      <c r="A18" s="26" t="s">
        <v>89</v>
      </c>
      <c r="B18" s="26" t="s">
        <v>90</v>
      </c>
      <c r="C18" s="42" t="s">
        <v>91</v>
      </c>
      <c r="D18" s="41" t="s">
        <v>92</v>
      </c>
      <c r="E18" s="37"/>
    </row>
    <row r="19" ht="22.5" customHeight="1">
      <c r="A19" s="21" t="s">
        <v>93</v>
      </c>
      <c r="B19" s="21" t="s">
        <v>94</v>
      </c>
      <c r="C19" s="21" t="s">
        <v>95</v>
      </c>
      <c r="D19" s="40" t="s">
        <v>96</v>
      </c>
      <c r="E19" s="37"/>
    </row>
    <row r="20" ht="18.0" customHeight="1">
      <c r="A20" s="43"/>
      <c r="B20" s="43"/>
      <c r="C20" s="43"/>
      <c r="D20" s="43"/>
      <c r="E20" s="37"/>
    </row>
    <row r="21" ht="18.0" customHeight="1">
      <c r="A21" s="43"/>
      <c r="B21" s="43"/>
      <c r="C21" s="43"/>
      <c r="D21" s="43"/>
      <c r="E21" s="37"/>
    </row>
    <row r="22" ht="26.25" customHeight="1">
      <c r="A22" s="38" t="s">
        <v>97</v>
      </c>
      <c r="E22" s="37"/>
    </row>
    <row r="23" ht="22.5" customHeight="1">
      <c r="A23" s="39" t="s">
        <v>98</v>
      </c>
      <c r="B23" s="39" t="s">
        <v>42</v>
      </c>
      <c r="C23" s="39" t="s">
        <v>99</v>
      </c>
      <c r="D23" s="39" t="s">
        <v>78</v>
      </c>
      <c r="E23" s="37"/>
    </row>
    <row r="24" ht="22.5" customHeight="1">
      <c r="A24" s="21" t="s">
        <v>51</v>
      </c>
      <c r="B24" s="22">
        <v>1024.0</v>
      </c>
      <c r="C24" s="22">
        <v>2600.0</v>
      </c>
      <c r="D24" s="21" t="s">
        <v>100</v>
      </c>
      <c r="E24" s="37"/>
    </row>
    <row r="25" ht="22.5" customHeight="1">
      <c r="A25" s="26" t="s">
        <v>101</v>
      </c>
      <c r="B25" s="27">
        <v>1024.0</v>
      </c>
      <c r="C25" s="27">
        <v>1800.0</v>
      </c>
      <c r="D25" s="26" t="s">
        <v>102</v>
      </c>
      <c r="E25" s="37"/>
    </row>
    <row r="26" ht="22.5" customHeight="1">
      <c r="A26" s="21" t="s">
        <v>52</v>
      </c>
      <c r="B26" s="22">
        <v>2048.0</v>
      </c>
      <c r="C26" s="22">
        <v>3000.0</v>
      </c>
      <c r="D26" s="21" t="s">
        <v>103</v>
      </c>
      <c r="E26" s="37"/>
    </row>
    <row r="27" ht="22.5" customHeight="1">
      <c r="A27" s="26" t="s">
        <v>93</v>
      </c>
      <c r="B27" s="27">
        <v>2048.0</v>
      </c>
      <c r="C27" s="27">
        <v>3000.0</v>
      </c>
      <c r="D27" s="26" t="s">
        <v>104</v>
      </c>
      <c r="E27" s="37"/>
    </row>
  </sheetData>
  <mergeCells count="6">
    <mergeCell ref="A1:D1"/>
    <mergeCell ref="A3:D3"/>
    <mergeCell ref="A4:D4"/>
    <mergeCell ref="A6:D6"/>
    <mergeCell ref="A13:D13"/>
    <mergeCell ref="A22:D22"/>
  </mergeCells>
  <hyperlinks>
    <hyperlink r:id="rId1" ref="D15"/>
    <hyperlink r:id="rId2" ref="D16"/>
    <hyperlink r:id="rId3" ref="D17"/>
    <hyperlink r:id="rId4" ref="D18"/>
    <hyperlink r:id="rId5" ref="D19"/>
  </hyperlinks>
  <printOptions/>
  <pageMargins bottom="0.75" footer="0.0" header="0.0" left="0.7" right="0.7" top="0.75"/>
  <pageSetup orientation="landscape"/>
  <drawing r:id="rId6"/>
  <tableParts count="2">
    <tablePart r:id="rId9"/>
    <tablePart r:id="rId10"/>
  </tableParts>
</worksheet>
</file>