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Z:\Коммерческий отдел\Санаторий Минеральные воды\Revenue\Тарифы\"/>
    </mc:Choice>
  </mc:AlternateContent>
  <xr:revisionPtr revIDLastSave="0" documentId="13_ncr:1_{74B342F7-53BB-43F6-9943-B564F14F0A6D}" xr6:coauthVersionLast="47" xr6:coauthVersionMax="47" xr10:uidLastSave="{00000000-0000-0000-0000-000000000000}"/>
  <bookViews>
    <workbookView xWindow="-120" yWindow="-120" windowWidth="24240" windowHeight="13140" tabRatio="702" xr2:uid="{00000000-000D-0000-FFFF-FFFF00000000}"/>
  </bookViews>
  <sheets>
    <sheet name="Тарифы" sheetId="17" r:id="rId1"/>
    <sheet name="Менеджер каналов" sheetId="18" r:id="rId2"/>
    <sheet name="условия" sheetId="11" r:id="rId3"/>
  </sheets>
  <definedNames>
    <definedName name="A">#NAME?</definedName>
    <definedName name="ap">#NAME?</definedName>
    <definedName name="aug" localSheetId="0">#REF!</definedName>
    <definedName name="aug">#REF!</definedName>
    <definedName name="bev">#NAME?</definedName>
    <definedName name="bfr">#NAME?</definedName>
    <definedName name="bfrk">#NAME?</definedName>
    <definedName name="bq">#NAME?</definedName>
    <definedName name="br">#NAME?</definedName>
    <definedName name="brf">#NAME?</definedName>
    <definedName name="can">#NAME?</definedName>
    <definedName name="cb">#NAME?</definedName>
    <definedName name="cd">#NAME?</definedName>
    <definedName name="day">#NAME?</definedName>
    <definedName name="din">#NAME?</definedName>
    <definedName name="er" localSheetId="0">#REF!</definedName>
    <definedName name="er">#REF!</definedName>
    <definedName name="erb">#NAME?</definedName>
    <definedName name="erbf">#NAME?</definedName>
    <definedName name="ers">#NAME?</definedName>
    <definedName name="EV__LASTREFTIME__" hidden="1">41736.8097685185</definedName>
    <definedName name="F">#NAME?</definedName>
    <definedName name="fdg">#NAME?</definedName>
    <definedName name="fdgdfg" localSheetId="0">#REF!</definedName>
    <definedName name="fdgdfg">#REF!</definedName>
    <definedName name="food">#NAME?</definedName>
    <definedName name="ib">#NAME?</definedName>
    <definedName name="j" localSheetId="0">#REF!</definedName>
    <definedName name="j">#REF!</definedName>
    <definedName name="jl">#NAME?</definedName>
    <definedName name="jn">#NAME?</definedName>
    <definedName name="kid">#NAME?</definedName>
    <definedName name="LIM">#NAME?</definedName>
    <definedName name="lun">#NAME?</definedName>
    <definedName name="m">#NAME?</definedName>
    <definedName name="may">#NAME?</definedName>
    <definedName name="rr">#NAME?</definedName>
    <definedName name="sdfgsdfsdfsdfsdfsdf">#NAME?</definedName>
    <definedName name="sep" localSheetId="0">#REF!</definedName>
    <definedName name="sep">#REF!</definedName>
    <definedName name="vac">#NAME?</definedName>
    <definedName name="_xlnm.Print_Area" localSheetId="1">'Менеджер каналов'!$A$1:$AO$48</definedName>
    <definedName name="_xlnm.Print_Area" localSheetId="0">Тарифы!$B$3:$V$53</definedName>
    <definedName name="_xlnm.Print_Area" localSheetId="2">условия!$A$1:$I$36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38" i="18" l="1"/>
  <c r="AN38" i="18"/>
  <c r="AM38" i="18"/>
  <c r="AL38" i="18"/>
  <c r="AK38" i="18"/>
  <c r="AJ38" i="18"/>
  <c r="AI38" i="18"/>
  <c r="AH38" i="18"/>
  <c r="AG38" i="18"/>
  <c r="AF38" i="18"/>
  <c r="AE38" i="18"/>
  <c r="AD38" i="18"/>
  <c r="AC38" i="18"/>
  <c r="AB38" i="18"/>
  <c r="AA38" i="18"/>
  <c r="Z38" i="18"/>
  <c r="Y38" i="18"/>
  <c r="X38" i="18"/>
  <c r="AO37" i="18"/>
  <c r="AN37" i="18"/>
  <c r="AM37" i="18"/>
  <c r="AL37" i="18"/>
  <c r="AK37" i="18"/>
  <c r="AJ37" i="18"/>
  <c r="AI37" i="18"/>
  <c r="AH37" i="18"/>
  <c r="AG37" i="18"/>
  <c r="AF37" i="18"/>
  <c r="AE37" i="18"/>
  <c r="AD37" i="18"/>
  <c r="AC37" i="18"/>
  <c r="AB37" i="18"/>
  <c r="AA37" i="18"/>
  <c r="Z37" i="18"/>
  <c r="Y37" i="18"/>
  <c r="X37" i="18"/>
  <c r="AO36" i="18"/>
  <c r="AN36" i="18"/>
  <c r="AM36" i="18"/>
  <c r="AL36" i="18"/>
  <c r="AK36" i="18"/>
  <c r="AJ36" i="18"/>
  <c r="AI36" i="18"/>
  <c r="AH36" i="18"/>
  <c r="AG36" i="18"/>
  <c r="AF36" i="18"/>
  <c r="AE36" i="18"/>
  <c r="AD36" i="18"/>
  <c r="AC36" i="18"/>
  <c r="AB36" i="18"/>
  <c r="AA36" i="18"/>
  <c r="Z36" i="18"/>
  <c r="Y36" i="18"/>
  <c r="X36" i="18"/>
  <c r="AN35" i="18"/>
  <c r="AM35" i="18"/>
  <c r="AK35" i="18"/>
  <c r="AJ35" i="18"/>
  <c r="AH35" i="18"/>
  <c r="AG35" i="18"/>
  <c r="AE35" i="18"/>
  <c r="AD35" i="18"/>
  <c r="AB35" i="18"/>
  <c r="AA35" i="18"/>
  <c r="Y35" i="18"/>
  <c r="X35" i="18"/>
  <c r="AO34" i="18"/>
  <c r="AN34" i="18"/>
  <c r="AM34" i="18"/>
  <c r="AL34" i="18"/>
  <c r="AK34" i="18"/>
  <c r="AJ34" i="18"/>
  <c r="AI34" i="18"/>
  <c r="AH34" i="18"/>
  <c r="AG34" i="18"/>
  <c r="AF34" i="18"/>
  <c r="AE34" i="18"/>
  <c r="AD34" i="18"/>
  <c r="AC34" i="18"/>
  <c r="AB34" i="18"/>
  <c r="AA34" i="18"/>
  <c r="Z34" i="18"/>
  <c r="Y34" i="18"/>
  <c r="X34" i="18"/>
  <c r="AO33" i="18"/>
  <c r="AN33" i="18"/>
  <c r="AM33" i="18"/>
  <c r="AL33" i="18"/>
  <c r="AK33" i="18"/>
  <c r="AJ33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AO32" i="18"/>
  <c r="AN32" i="18"/>
  <c r="AM32" i="18"/>
  <c r="AL32" i="18"/>
  <c r="AK32" i="18"/>
  <c r="AJ32" i="18"/>
  <c r="AI32" i="18"/>
  <c r="AH32" i="18"/>
  <c r="AG32" i="18"/>
  <c r="AF32" i="18"/>
  <c r="AE32" i="18"/>
  <c r="AD32" i="18"/>
  <c r="AC32" i="18"/>
  <c r="AB32" i="18"/>
  <c r="AA32" i="18"/>
  <c r="Z32" i="18"/>
  <c r="Y32" i="18"/>
  <c r="X32" i="18"/>
  <c r="AN31" i="18"/>
  <c r="AM31" i="18"/>
  <c r="AK31" i="18"/>
  <c r="AJ31" i="18"/>
  <c r="AH31" i="18"/>
  <c r="AG31" i="18"/>
  <c r="AE31" i="18"/>
  <c r="AD31" i="18"/>
  <c r="AB31" i="18"/>
  <c r="AA31" i="18"/>
  <c r="Y31" i="18"/>
  <c r="X31" i="18"/>
  <c r="Z30" i="18"/>
  <c r="Y30" i="18"/>
  <c r="X30" i="18"/>
  <c r="Z29" i="18"/>
  <c r="Y29" i="18"/>
  <c r="X29" i="18"/>
  <c r="Z28" i="18"/>
  <c r="Y28" i="18"/>
  <c r="X28" i="18"/>
  <c r="Y27" i="18"/>
  <c r="X27" i="18"/>
  <c r="AO26" i="18"/>
  <c r="AN26" i="18"/>
  <c r="AM26" i="18"/>
  <c r="AL26" i="18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AO25" i="18"/>
  <c r="AN25" i="18"/>
  <c r="AM25" i="18"/>
  <c r="AL25" i="18"/>
  <c r="AK25" i="18"/>
  <c r="AJ25" i="18"/>
  <c r="AI25" i="18"/>
  <c r="AH25" i="18"/>
  <c r="AG25" i="18"/>
  <c r="AF25" i="18"/>
  <c r="AE25" i="18"/>
  <c r="AD25" i="18"/>
  <c r="AC25" i="18"/>
  <c r="AB25" i="18"/>
  <c r="AA25" i="18"/>
  <c r="Z25" i="18"/>
  <c r="Y25" i="18"/>
  <c r="X25" i="18"/>
  <c r="AO24" i="18"/>
  <c r="AN24" i="18"/>
  <c r="AM24" i="18"/>
  <c r="AL24" i="18"/>
  <c r="AK24" i="18"/>
  <c r="AJ24" i="18"/>
  <c r="AI24" i="18"/>
  <c r="AH24" i="18"/>
  <c r="AG24" i="18"/>
  <c r="AF24" i="18"/>
  <c r="AE24" i="18"/>
  <c r="AD24" i="18"/>
  <c r="AC24" i="18"/>
  <c r="AB24" i="18"/>
  <c r="AA24" i="18"/>
  <c r="Z24" i="18"/>
  <c r="Y24" i="18"/>
  <c r="X24" i="18"/>
  <c r="AN23" i="18"/>
  <c r="AM23" i="18"/>
  <c r="AK23" i="18"/>
  <c r="AJ23" i="18"/>
  <c r="AH23" i="18"/>
  <c r="AG23" i="18"/>
  <c r="AE23" i="18"/>
  <c r="AD23" i="18"/>
  <c r="AB23" i="18"/>
  <c r="AA23" i="18"/>
  <c r="Y23" i="18"/>
  <c r="X23" i="18"/>
  <c r="AO22" i="18"/>
  <c r="AN22" i="18"/>
  <c r="AM22" i="18"/>
  <c r="AI22" i="18"/>
  <c r="AH22" i="18"/>
  <c r="AG22" i="18"/>
  <c r="AF22" i="18"/>
  <c r="AE22" i="18"/>
  <c r="AD22" i="18"/>
  <c r="AC22" i="18"/>
  <c r="AB22" i="18"/>
  <c r="AA22" i="18"/>
  <c r="Z22" i="18"/>
  <c r="Y22" i="18"/>
  <c r="X22" i="18"/>
  <c r="AO21" i="18"/>
  <c r="AN21" i="18"/>
  <c r="AM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AO20" i="18"/>
  <c r="AN20" i="18"/>
  <c r="AM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AN19" i="18"/>
  <c r="AM19" i="18"/>
  <c r="AH19" i="18"/>
  <c r="AG19" i="18"/>
  <c r="AE19" i="18"/>
  <c r="AD19" i="18"/>
  <c r="AB19" i="18"/>
  <c r="AA19" i="18"/>
  <c r="Y19" i="18"/>
  <c r="X19" i="18"/>
  <c r="AF18" i="18"/>
  <c r="AE18" i="18"/>
  <c r="AD18" i="18"/>
  <c r="AC18" i="18"/>
  <c r="AB18" i="18"/>
  <c r="AA18" i="18"/>
  <c r="AF17" i="18"/>
  <c r="AE17" i="18"/>
  <c r="AD17" i="18"/>
  <c r="AC17" i="18"/>
  <c r="AB17" i="18"/>
  <c r="AA17" i="18"/>
  <c r="AF16" i="18"/>
  <c r="AE16" i="18"/>
  <c r="AD16" i="18"/>
  <c r="AC16" i="18"/>
  <c r="AB16" i="18"/>
  <c r="AA16" i="18"/>
  <c r="AE15" i="18"/>
  <c r="AD15" i="18"/>
  <c r="AB15" i="18"/>
  <c r="AA15" i="18"/>
  <c r="AO14" i="18"/>
  <c r="AN14" i="18"/>
  <c r="AM14" i="18"/>
  <c r="AL14" i="18"/>
  <c r="AK14" i="18"/>
  <c r="AJ14" i="18"/>
  <c r="AI14" i="18"/>
  <c r="AH14" i="18"/>
  <c r="AG14" i="18"/>
  <c r="Z14" i="18"/>
  <c r="Y14" i="18"/>
  <c r="X14" i="18"/>
  <c r="AO13" i="18"/>
  <c r="AN13" i="18"/>
  <c r="AM13" i="18"/>
  <c r="AL13" i="18"/>
  <c r="AK13" i="18"/>
  <c r="AJ13" i="18"/>
  <c r="AI13" i="18"/>
  <c r="AH13" i="18"/>
  <c r="AG13" i="18"/>
  <c r="Z13" i="18"/>
  <c r="Y13" i="18"/>
  <c r="X13" i="18"/>
  <c r="AO12" i="18"/>
  <c r="AN12" i="18"/>
  <c r="AM12" i="18"/>
  <c r="AL12" i="18"/>
  <c r="AK12" i="18"/>
  <c r="AJ12" i="18"/>
  <c r="AI12" i="18"/>
  <c r="AH12" i="18"/>
  <c r="AG12" i="18"/>
  <c r="Z12" i="18"/>
  <c r="Y12" i="18"/>
  <c r="X12" i="18"/>
  <c r="AN11" i="18"/>
  <c r="AM11" i="18"/>
  <c r="AK11" i="18"/>
  <c r="AJ11" i="18"/>
  <c r="AH11" i="18"/>
  <c r="AG11" i="18"/>
  <c r="Y11" i="18"/>
  <c r="X11" i="18"/>
  <c r="AO10" i="18"/>
  <c r="AN10" i="18"/>
  <c r="AM10" i="18"/>
  <c r="AO9" i="18"/>
  <c r="AN9" i="18"/>
  <c r="AM9" i="18"/>
  <c r="AO8" i="18"/>
  <c r="AN8" i="18"/>
  <c r="AM8" i="18"/>
  <c r="AN7" i="18"/>
  <c r="AM7" i="18"/>
  <c r="AL10" i="18"/>
  <c r="AK10" i="18"/>
  <c r="AJ10" i="18"/>
  <c r="AL9" i="18"/>
  <c r="AK9" i="18"/>
  <c r="AJ9" i="18"/>
  <c r="AL8" i="18"/>
  <c r="AK8" i="18"/>
  <c r="AJ8" i="18"/>
  <c r="AK7" i="18"/>
  <c r="AJ7" i="18"/>
  <c r="AI10" i="18"/>
  <c r="AH10" i="18"/>
  <c r="AG10" i="18"/>
  <c r="AI9" i="18"/>
  <c r="AH9" i="18"/>
  <c r="AG9" i="18"/>
  <c r="AI8" i="18"/>
  <c r="AH8" i="18"/>
  <c r="AG8" i="18"/>
  <c r="AH7" i="18"/>
  <c r="AG7" i="18"/>
  <c r="AF10" i="18"/>
  <c r="AE10" i="18"/>
  <c r="AD10" i="18"/>
  <c r="AF9" i="18"/>
  <c r="AE9" i="18"/>
  <c r="AD9" i="18"/>
  <c r="AF8" i="18"/>
  <c r="AE8" i="18"/>
  <c r="AD8" i="18"/>
  <c r="AE7" i="18"/>
  <c r="AD7" i="18"/>
  <c r="AC10" i="18"/>
  <c r="AB10" i="18"/>
  <c r="AA10" i="18"/>
  <c r="AC9" i="18"/>
  <c r="AB9" i="18"/>
  <c r="AA9" i="18"/>
  <c r="AC8" i="18"/>
  <c r="AB8" i="18"/>
  <c r="AA8" i="18"/>
  <c r="AB7" i="18"/>
  <c r="AA7" i="18"/>
  <c r="Z9" i="18"/>
  <c r="Z10" i="18"/>
  <c r="Z8" i="18"/>
  <c r="Y7" i="18"/>
  <c r="Y8" i="18"/>
  <c r="Y9" i="18"/>
  <c r="Y10" i="18"/>
  <c r="X8" i="18"/>
  <c r="X9" i="18"/>
  <c r="X10" i="18"/>
  <c r="X7" i="18"/>
  <c r="I45" i="18"/>
  <c r="I44" i="18"/>
  <c r="F45" i="18"/>
  <c r="F44" i="18"/>
  <c r="D45" i="18"/>
  <c r="D44" i="18"/>
  <c r="U38" i="18" l="1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E37" i="18"/>
  <c r="D37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N30" i="18"/>
  <c r="AH30" i="18" s="1"/>
  <c r="F30" i="18"/>
  <c r="E30" i="18"/>
  <c r="D30" i="18"/>
  <c r="F29" i="18"/>
  <c r="E29" i="18"/>
  <c r="D29" i="18"/>
  <c r="T28" i="18"/>
  <c r="AN28" i="18" s="1"/>
  <c r="N28" i="18"/>
  <c r="AH28" i="18" s="1"/>
  <c r="H28" i="18"/>
  <c r="AB28" i="18" s="1"/>
  <c r="F28" i="18"/>
  <c r="E28" i="18"/>
  <c r="D28" i="18"/>
  <c r="U27" i="18"/>
  <c r="R27" i="18"/>
  <c r="O27" i="18"/>
  <c r="L27" i="18"/>
  <c r="I27" i="18"/>
  <c r="F27" i="18"/>
  <c r="E27" i="18"/>
  <c r="D27" i="18"/>
  <c r="T38" i="17"/>
  <c r="U38" i="17" s="1"/>
  <c r="N38" i="17"/>
  <c r="O38" i="17" s="1"/>
  <c r="H38" i="17"/>
  <c r="I38" i="17" s="1"/>
  <c r="F38" i="17"/>
  <c r="E38" i="17"/>
  <c r="T34" i="17"/>
  <c r="U34" i="17" s="1"/>
  <c r="N34" i="17"/>
  <c r="O34" i="17" s="1"/>
  <c r="H34" i="17"/>
  <c r="I34" i="17" s="1"/>
  <c r="E34" i="17"/>
  <c r="F34" i="17" s="1"/>
  <c r="T30" i="17"/>
  <c r="U30" i="17" s="1"/>
  <c r="U30" i="18" s="1"/>
  <c r="AO30" i="18" s="1"/>
  <c r="N30" i="17"/>
  <c r="O30" i="17" s="1"/>
  <c r="O30" i="18" s="1"/>
  <c r="AI30" i="18" s="1"/>
  <c r="H30" i="17"/>
  <c r="I30" i="17" s="1"/>
  <c r="I30" i="18" s="1"/>
  <c r="AC30" i="18" s="1"/>
  <c r="F30" i="17"/>
  <c r="E30" i="17"/>
  <c r="N26" i="17"/>
  <c r="O26" i="17" s="1"/>
  <c r="H26" i="17"/>
  <c r="I26" i="17" s="1"/>
  <c r="F26" i="17"/>
  <c r="E26" i="17"/>
  <c r="T22" i="17"/>
  <c r="U22" i="17" s="1"/>
  <c r="R22" i="17"/>
  <c r="Q22" i="17"/>
  <c r="N22" i="17"/>
  <c r="O22" i="17" s="1"/>
  <c r="H22" i="17"/>
  <c r="I22" i="17" s="1"/>
  <c r="E22" i="17"/>
  <c r="F22" i="17" s="1"/>
  <c r="T18" i="17"/>
  <c r="U18" i="17" s="1"/>
  <c r="N18" i="17"/>
  <c r="O18" i="17" s="1"/>
  <c r="I18" i="17"/>
  <c r="H18" i="17"/>
  <c r="E18" i="17"/>
  <c r="F18" i="17" s="1"/>
  <c r="N14" i="17"/>
  <c r="O14" i="17" s="1"/>
  <c r="H14" i="17"/>
  <c r="I14" i="17" s="1"/>
  <c r="E14" i="17"/>
  <c r="F14" i="17" s="1"/>
  <c r="N10" i="17"/>
  <c r="H10" i="17"/>
  <c r="E15" i="17"/>
  <c r="H15" i="17"/>
  <c r="N15" i="17"/>
  <c r="D16" i="17"/>
  <c r="D15" i="17" s="1"/>
  <c r="F16" i="17"/>
  <c r="G16" i="17"/>
  <c r="G15" i="17" s="1"/>
  <c r="I16" i="17"/>
  <c r="K16" i="17"/>
  <c r="L16" i="17" s="1"/>
  <c r="M16" i="17"/>
  <c r="M15" i="17" s="1"/>
  <c r="O16" i="17"/>
  <c r="E17" i="17"/>
  <c r="F17" i="17" s="1"/>
  <c r="H17" i="17"/>
  <c r="I17" i="17" s="1"/>
  <c r="N17" i="17"/>
  <c r="O17" i="17"/>
  <c r="T30" i="18" l="1"/>
  <c r="AN30" i="18" s="1"/>
  <c r="H30" i="18"/>
  <c r="AB30" i="18" s="1"/>
  <c r="D17" i="17"/>
  <c r="D18" i="17"/>
  <c r="G18" i="17"/>
  <c r="K18" i="17"/>
  <c r="L18" i="17" s="1"/>
  <c r="M17" i="17"/>
  <c r="M18" i="17"/>
  <c r="G17" i="17"/>
  <c r="K15" i="17"/>
  <c r="K17" i="17"/>
  <c r="L17" i="17" s="1"/>
  <c r="J16" i="17"/>
  <c r="J18" i="17" s="1"/>
  <c r="D8" i="17"/>
  <c r="D10" i="17" s="1"/>
  <c r="I48" i="17"/>
  <c r="T37" i="17"/>
  <c r="U37" i="17" s="1"/>
  <c r="N37" i="17"/>
  <c r="O37" i="17" s="1"/>
  <c r="H37" i="17"/>
  <c r="I37" i="17" s="1"/>
  <c r="E37" i="17"/>
  <c r="F37" i="17" s="1"/>
  <c r="T33" i="17"/>
  <c r="U33" i="17" s="1"/>
  <c r="N33" i="17"/>
  <c r="O33" i="17" s="1"/>
  <c r="H33" i="17"/>
  <c r="I33" i="17" s="1"/>
  <c r="E33" i="17"/>
  <c r="F33" i="17" s="1"/>
  <c r="T29" i="17"/>
  <c r="N29" i="17"/>
  <c r="H29" i="17"/>
  <c r="E29" i="17"/>
  <c r="F29" i="17" s="1"/>
  <c r="N25" i="17"/>
  <c r="O25" i="17" s="1"/>
  <c r="H25" i="17"/>
  <c r="I25" i="17" s="1"/>
  <c r="E25" i="17"/>
  <c r="F25" i="17" s="1"/>
  <c r="T21" i="17"/>
  <c r="U21" i="17" s="1"/>
  <c r="Q21" i="17"/>
  <c r="R21" i="17" s="1"/>
  <c r="N21" i="17"/>
  <c r="O21" i="17" s="1"/>
  <c r="H21" i="17"/>
  <c r="I21" i="17" s="1"/>
  <c r="E21" i="17"/>
  <c r="F21" i="17" s="1"/>
  <c r="K36" i="17"/>
  <c r="U28" i="17"/>
  <c r="U28" i="18" s="1"/>
  <c r="AO28" i="18" s="1"/>
  <c r="S28" i="17"/>
  <c r="S28" i="18" s="1"/>
  <c r="AM28" i="18" s="1"/>
  <c r="Q28" i="17"/>
  <c r="Q28" i="18" s="1"/>
  <c r="AK28" i="18" s="1"/>
  <c r="M28" i="17"/>
  <c r="K28" i="17"/>
  <c r="I28" i="17"/>
  <c r="I28" i="18" s="1"/>
  <c r="AC28" i="18" s="1"/>
  <c r="G28" i="17"/>
  <c r="F28" i="17"/>
  <c r="D28" i="17"/>
  <c r="D30" i="17" s="1"/>
  <c r="T27" i="17"/>
  <c r="T27" i="18" s="1"/>
  <c r="AN27" i="18" s="1"/>
  <c r="N27" i="17"/>
  <c r="N27" i="18" s="1"/>
  <c r="AH27" i="18" s="1"/>
  <c r="H27" i="17"/>
  <c r="H27" i="18" s="1"/>
  <c r="AB27" i="18" s="1"/>
  <c r="E27" i="17"/>
  <c r="Q8" i="17"/>
  <c r="Q10" i="17" s="1"/>
  <c r="U29" i="17" l="1"/>
  <c r="U29" i="18" s="1"/>
  <c r="AO29" i="18" s="1"/>
  <c r="T29" i="18"/>
  <c r="AN29" i="18" s="1"/>
  <c r="K30" i="17"/>
  <c r="K28" i="18"/>
  <c r="AE28" i="18" s="1"/>
  <c r="I29" i="17"/>
  <c r="I29" i="18" s="1"/>
  <c r="AC29" i="18" s="1"/>
  <c r="H29" i="18"/>
  <c r="AB29" i="18" s="1"/>
  <c r="G30" i="17"/>
  <c r="G30" i="18" s="1"/>
  <c r="AA30" i="18" s="1"/>
  <c r="G28" i="18"/>
  <c r="AA28" i="18" s="1"/>
  <c r="O29" i="17"/>
  <c r="O29" i="18" s="1"/>
  <c r="AI29" i="18" s="1"/>
  <c r="N29" i="18"/>
  <c r="AH29" i="18" s="1"/>
  <c r="M30" i="17"/>
  <c r="M30" i="18" s="1"/>
  <c r="AG30" i="18" s="1"/>
  <c r="M28" i="18"/>
  <c r="AG28" i="18" s="1"/>
  <c r="K37" i="17"/>
  <c r="L37" i="17" s="1"/>
  <c r="K38" i="17"/>
  <c r="L38" i="17" s="1"/>
  <c r="Q29" i="17"/>
  <c r="Q30" i="17"/>
  <c r="S29" i="17"/>
  <c r="S29" i="18" s="1"/>
  <c r="AM29" i="18" s="1"/>
  <c r="S30" i="17"/>
  <c r="S30" i="18" s="1"/>
  <c r="AM30" i="18" s="1"/>
  <c r="J15" i="17"/>
  <c r="J17" i="17"/>
  <c r="M29" i="17"/>
  <c r="M29" i="18" s="1"/>
  <c r="AG29" i="18" s="1"/>
  <c r="G29" i="17"/>
  <c r="G29" i="18" s="1"/>
  <c r="AA29" i="18" s="1"/>
  <c r="D29" i="17"/>
  <c r="Q27" i="17"/>
  <c r="Q27" i="18" s="1"/>
  <c r="AK27" i="18" s="1"/>
  <c r="K29" i="17"/>
  <c r="G27" i="17"/>
  <c r="G27" i="18" s="1"/>
  <c r="AA27" i="18" s="1"/>
  <c r="K27" i="17"/>
  <c r="K27" i="18" s="1"/>
  <c r="AE27" i="18" s="1"/>
  <c r="D27" i="17"/>
  <c r="S27" i="17"/>
  <c r="S27" i="18" s="1"/>
  <c r="AM27" i="18" s="1"/>
  <c r="P28" i="17"/>
  <c r="M27" i="17"/>
  <c r="M27" i="18" s="1"/>
  <c r="AG27" i="18" s="1"/>
  <c r="J28" i="17"/>
  <c r="L28" i="17"/>
  <c r="L28" i="18" s="1"/>
  <c r="AF28" i="18" s="1"/>
  <c r="R28" i="17"/>
  <c r="R28" i="18" s="1"/>
  <c r="AL28" i="18" s="1"/>
  <c r="O28" i="17"/>
  <c r="O28" i="18" s="1"/>
  <c r="AI28" i="18" s="1"/>
  <c r="L29" i="17" l="1"/>
  <c r="L29" i="18" s="1"/>
  <c r="AF29" i="18" s="1"/>
  <c r="K29" i="18"/>
  <c r="AE29" i="18" s="1"/>
  <c r="J30" i="17"/>
  <c r="J30" i="18" s="1"/>
  <c r="AD30" i="18" s="1"/>
  <c r="J28" i="18"/>
  <c r="AD28" i="18" s="1"/>
  <c r="L30" i="17"/>
  <c r="L30" i="18" s="1"/>
  <c r="AF30" i="18" s="1"/>
  <c r="K30" i="18"/>
  <c r="AE30" i="18" s="1"/>
  <c r="R30" i="17"/>
  <c r="R30" i="18" s="1"/>
  <c r="AL30" i="18" s="1"/>
  <c r="Q30" i="18"/>
  <c r="AK30" i="18" s="1"/>
  <c r="R29" i="17"/>
  <c r="R29" i="18" s="1"/>
  <c r="AL29" i="18" s="1"/>
  <c r="Q29" i="18"/>
  <c r="AK29" i="18" s="1"/>
  <c r="P30" i="17"/>
  <c r="P30" i="18" s="1"/>
  <c r="AJ30" i="18" s="1"/>
  <c r="P28" i="18"/>
  <c r="AJ28" i="18" s="1"/>
  <c r="J29" i="17"/>
  <c r="J29" i="18" s="1"/>
  <c r="AD29" i="18" s="1"/>
  <c r="P29" i="17"/>
  <c r="P29" i="18" s="1"/>
  <c r="AJ29" i="18" s="1"/>
  <c r="P27" i="17"/>
  <c r="P27" i="18" s="1"/>
  <c r="AJ27" i="18" s="1"/>
  <c r="J27" i="17"/>
  <c r="J27" i="18" s="1"/>
  <c r="AD27" i="18" s="1"/>
  <c r="E8" i="18"/>
  <c r="B23" i="18"/>
  <c r="B19" i="18"/>
  <c r="B15" i="18"/>
  <c r="B11" i="18"/>
  <c r="B7" i="18"/>
  <c r="T20" i="18"/>
  <c r="T16" i="18"/>
  <c r="AN16" i="18" s="1"/>
  <c r="T14" i="18"/>
  <c r="T13" i="18"/>
  <c r="T12" i="18"/>
  <c r="T11" i="18"/>
  <c r="T10" i="18"/>
  <c r="T9" i="18"/>
  <c r="T8" i="18"/>
  <c r="T7" i="18"/>
  <c r="Q20" i="18"/>
  <c r="AK20" i="18" s="1"/>
  <c r="Q8" i="18"/>
  <c r="N24" i="18"/>
  <c r="N20" i="18"/>
  <c r="N16" i="18"/>
  <c r="AH16" i="18" s="1"/>
  <c r="N12" i="18"/>
  <c r="N8" i="18"/>
  <c r="H24" i="18"/>
  <c r="H20" i="18"/>
  <c r="H16" i="18"/>
  <c r="H12" i="18"/>
  <c r="AB12" i="18" s="1"/>
  <c r="H8" i="18"/>
  <c r="E12" i="18"/>
  <c r="E16" i="18"/>
  <c r="Y16" i="18" s="1"/>
  <c r="E20" i="18"/>
  <c r="E24" i="18"/>
  <c r="F7" i="18"/>
  <c r="I7" i="18"/>
  <c r="L7" i="18"/>
  <c r="O7" i="18"/>
  <c r="R7" i="18"/>
  <c r="S7" i="18"/>
  <c r="U7" i="18"/>
  <c r="S8" i="18"/>
  <c r="U8" i="18"/>
  <c r="S9" i="18"/>
  <c r="U9" i="18"/>
  <c r="S10" i="18"/>
  <c r="U10" i="18"/>
  <c r="F11" i="18"/>
  <c r="I11" i="18"/>
  <c r="L11" i="18"/>
  <c r="O11" i="18"/>
  <c r="R11" i="18"/>
  <c r="S11" i="18"/>
  <c r="U11" i="18"/>
  <c r="S12" i="18"/>
  <c r="U12" i="18"/>
  <c r="S13" i="18"/>
  <c r="U13" i="18"/>
  <c r="S14" i="18"/>
  <c r="U14" i="18"/>
  <c r="F15" i="18"/>
  <c r="I15" i="18"/>
  <c r="L15" i="18"/>
  <c r="O15" i="18"/>
  <c r="R15" i="18"/>
  <c r="U15" i="18"/>
  <c r="F19" i="18"/>
  <c r="I19" i="18"/>
  <c r="L19" i="18"/>
  <c r="O19" i="18"/>
  <c r="R19" i="18"/>
  <c r="U19" i="18"/>
  <c r="F23" i="18"/>
  <c r="I23" i="18"/>
  <c r="L23" i="18"/>
  <c r="O23" i="18"/>
  <c r="R23" i="18"/>
  <c r="U23" i="18"/>
  <c r="C44" i="18"/>
  <c r="F22" i="18"/>
  <c r="U20" i="17"/>
  <c r="U20" i="18" s="1"/>
  <c r="R20" i="17"/>
  <c r="R20" i="18" s="1"/>
  <c r="AL20" i="18" s="1"/>
  <c r="P20" i="17"/>
  <c r="P22" i="17" s="1"/>
  <c r="O20" i="17"/>
  <c r="O20" i="18" s="1"/>
  <c r="M20" i="17"/>
  <c r="M22" i="17" s="1"/>
  <c r="K20" i="17"/>
  <c r="K22" i="17" s="1"/>
  <c r="L22" i="17" s="1"/>
  <c r="I20" i="17"/>
  <c r="I20" i="18" s="1"/>
  <c r="G20" i="17"/>
  <c r="G22" i="17" s="1"/>
  <c r="F20" i="17"/>
  <c r="F20" i="18" s="1"/>
  <c r="D20" i="17"/>
  <c r="D22" i="17" s="1"/>
  <c r="T19" i="17"/>
  <c r="T19" i="18" s="1"/>
  <c r="Q19" i="17"/>
  <c r="Q19" i="18" s="1"/>
  <c r="AK19" i="18" s="1"/>
  <c r="N19" i="17"/>
  <c r="N19" i="18" s="1"/>
  <c r="K19" i="17"/>
  <c r="K19" i="18" s="1"/>
  <c r="H19" i="17"/>
  <c r="H19" i="18" s="1"/>
  <c r="G19" i="17"/>
  <c r="G19" i="18" s="1"/>
  <c r="E19" i="17"/>
  <c r="E19" i="18" s="1"/>
  <c r="D19" i="17"/>
  <c r="D19" i="18" s="1"/>
  <c r="T17" i="17"/>
  <c r="F18" i="18"/>
  <c r="Z18" i="18" s="1"/>
  <c r="Q18" i="17"/>
  <c r="R18" i="17" s="1"/>
  <c r="O16" i="18"/>
  <c r="AI16" i="18" s="1"/>
  <c r="I16" i="18"/>
  <c r="F16" i="18"/>
  <c r="Z16" i="18" s="1"/>
  <c r="N15" i="18"/>
  <c r="AH15" i="18" s="1"/>
  <c r="H15" i="18"/>
  <c r="E15" i="18"/>
  <c r="Y15" i="18" s="1"/>
  <c r="E23" i="17"/>
  <c r="E23" i="18" s="1"/>
  <c r="H23" i="17"/>
  <c r="H23" i="18" s="1"/>
  <c r="N23" i="17"/>
  <c r="N23" i="18" s="1"/>
  <c r="D24" i="17"/>
  <c r="D26" i="17" s="1"/>
  <c r="F24" i="17"/>
  <c r="F24" i="18" s="1"/>
  <c r="G24" i="17"/>
  <c r="G26" i="17" s="1"/>
  <c r="I24" i="17"/>
  <c r="I24" i="18" s="1"/>
  <c r="K24" i="17"/>
  <c r="K26" i="17" s="1"/>
  <c r="L26" i="17" s="1"/>
  <c r="M24" i="17"/>
  <c r="M26" i="17" s="1"/>
  <c r="O24" i="17"/>
  <c r="O24" i="18" s="1"/>
  <c r="Q24" i="17"/>
  <c r="Q26" i="17" s="1"/>
  <c r="R26" i="17" s="1"/>
  <c r="T24" i="17"/>
  <c r="F26" i="18"/>
  <c r="K12" i="17"/>
  <c r="K14" i="17" s="1"/>
  <c r="L14" i="17" s="1"/>
  <c r="F14" i="18"/>
  <c r="N13" i="17"/>
  <c r="H13" i="17"/>
  <c r="E13" i="17"/>
  <c r="F13" i="17" s="1"/>
  <c r="F13" i="18" s="1"/>
  <c r="Q12" i="17"/>
  <c r="Q14" i="17" s="1"/>
  <c r="R14" i="17" s="1"/>
  <c r="O12" i="17"/>
  <c r="O12" i="18" s="1"/>
  <c r="M12" i="17"/>
  <c r="M14" i="17" s="1"/>
  <c r="I12" i="17"/>
  <c r="I12" i="18" s="1"/>
  <c r="AC12" i="18" s="1"/>
  <c r="G12" i="17"/>
  <c r="G14" i="17" s="1"/>
  <c r="F12" i="17"/>
  <c r="F12" i="18" s="1"/>
  <c r="D12" i="17"/>
  <c r="D14" i="17" s="1"/>
  <c r="N11" i="17"/>
  <c r="N11" i="18" s="1"/>
  <c r="H11" i="17"/>
  <c r="H11" i="18" s="1"/>
  <c r="AB11" i="18" s="1"/>
  <c r="E11" i="17"/>
  <c r="E11" i="18" s="1"/>
  <c r="C48" i="17"/>
  <c r="F48" i="17"/>
  <c r="F49" i="17" s="1"/>
  <c r="U36" i="17"/>
  <c r="S36" i="17"/>
  <c r="S38" i="17" s="1"/>
  <c r="Q36" i="17"/>
  <c r="Q38" i="17" s="1"/>
  <c r="R38" i="17" s="1"/>
  <c r="O36" i="17"/>
  <c r="M36" i="17"/>
  <c r="M38" i="17" s="1"/>
  <c r="I36" i="17"/>
  <c r="G36" i="17"/>
  <c r="G38" i="17" s="1"/>
  <c r="F36" i="17"/>
  <c r="D36" i="17"/>
  <c r="D38" i="17" s="1"/>
  <c r="T35" i="17"/>
  <c r="N35" i="17"/>
  <c r="H35" i="17"/>
  <c r="E35" i="17"/>
  <c r="U32" i="17"/>
  <c r="S32" i="17"/>
  <c r="S34" i="17" s="1"/>
  <c r="K32" i="17"/>
  <c r="K34" i="17" s="1"/>
  <c r="L34" i="17" s="1"/>
  <c r="I32" i="17"/>
  <c r="G32" i="17"/>
  <c r="G34" i="17" s="1"/>
  <c r="F32" i="17"/>
  <c r="D32" i="17"/>
  <c r="D34" i="17" s="1"/>
  <c r="T31" i="17"/>
  <c r="H31" i="17"/>
  <c r="E31" i="17"/>
  <c r="I10" i="17"/>
  <c r="E10" i="17"/>
  <c r="N9" i="17"/>
  <c r="H9" i="17"/>
  <c r="E9" i="17"/>
  <c r="O8" i="17"/>
  <c r="O8" i="18" s="1"/>
  <c r="M8" i="17"/>
  <c r="M10" i="17" s="1"/>
  <c r="K8" i="17"/>
  <c r="K10" i="17" s="1"/>
  <c r="I8" i="17"/>
  <c r="I8" i="18" s="1"/>
  <c r="G8" i="17"/>
  <c r="G10" i="17" s="1"/>
  <c r="F8" i="17"/>
  <c r="F8" i="18" s="1"/>
  <c r="D10" i="18"/>
  <c r="N7" i="17"/>
  <c r="N7" i="18" s="1"/>
  <c r="H7" i="17"/>
  <c r="H7" i="18" s="1"/>
  <c r="E7" i="17"/>
  <c r="E7" i="18" s="1"/>
  <c r="T25" i="17" l="1"/>
  <c r="U25" i="17" s="1"/>
  <c r="T26" i="17"/>
  <c r="U26" i="17" s="1"/>
  <c r="I10" i="18"/>
  <c r="Q37" i="17"/>
  <c r="R37" i="17" s="1"/>
  <c r="G25" i="17"/>
  <c r="G25" i="18" s="1"/>
  <c r="G21" i="17"/>
  <c r="D33" i="17"/>
  <c r="K33" i="17"/>
  <c r="L33" i="17" s="1"/>
  <c r="D37" i="17"/>
  <c r="S37" i="17"/>
  <c r="M25" i="17"/>
  <c r="M25" i="18" s="1"/>
  <c r="D18" i="18"/>
  <c r="X18" i="18" s="1"/>
  <c r="P21" i="17"/>
  <c r="S33" i="17"/>
  <c r="M37" i="17"/>
  <c r="D14" i="18"/>
  <c r="K25" i="17"/>
  <c r="L25" i="17" s="1"/>
  <c r="D23" i="17"/>
  <c r="D23" i="18" s="1"/>
  <c r="D26" i="18"/>
  <c r="D25" i="17"/>
  <c r="D22" i="18"/>
  <c r="D21" i="17"/>
  <c r="K21" i="17"/>
  <c r="L21" i="17" s="1"/>
  <c r="G33" i="17"/>
  <c r="G37" i="17"/>
  <c r="R26" i="18"/>
  <c r="Q25" i="17"/>
  <c r="R25" i="17" s="1"/>
  <c r="R25" i="18" s="1"/>
  <c r="M21" i="17"/>
  <c r="D24" i="18"/>
  <c r="D20" i="18"/>
  <c r="D8" i="18"/>
  <c r="E18" i="18"/>
  <c r="Y18" i="18" s="1"/>
  <c r="F25" i="18"/>
  <c r="E25" i="18"/>
  <c r="F17" i="18"/>
  <c r="Z17" i="18" s="1"/>
  <c r="E17" i="18"/>
  <c r="Y17" i="18" s="1"/>
  <c r="O21" i="18"/>
  <c r="N21" i="18"/>
  <c r="D16" i="18"/>
  <c r="X16" i="18" s="1"/>
  <c r="R10" i="17"/>
  <c r="R10" i="18" s="1"/>
  <c r="Q10" i="18"/>
  <c r="F10" i="17"/>
  <c r="F10" i="18" s="1"/>
  <c r="E10" i="18"/>
  <c r="G13" i="17"/>
  <c r="G13" i="18" s="1"/>
  <c r="AA13" i="18" s="1"/>
  <c r="G12" i="18"/>
  <c r="AA12" i="18" s="1"/>
  <c r="R12" i="17"/>
  <c r="R12" i="18" s="1"/>
  <c r="Q12" i="18"/>
  <c r="L25" i="18"/>
  <c r="K25" i="18"/>
  <c r="U24" i="17"/>
  <c r="U24" i="18" s="1"/>
  <c r="T24" i="18"/>
  <c r="K23" i="17"/>
  <c r="K23" i="18" s="1"/>
  <c r="K24" i="18"/>
  <c r="M17" i="18"/>
  <c r="AG17" i="18" s="1"/>
  <c r="M16" i="18"/>
  <c r="AG16" i="18" s="1"/>
  <c r="I17" i="18"/>
  <c r="H17" i="18"/>
  <c r="O18" i="18"/>
  <c r="AI18" i="18" s="1"/>
  <c r="N18" i="18"/>
  <c r="AH18" i="18" s="1"/>
  <c r="G21" i="18"/>
  <c r="G20" i="18"/>
  <c r="O9" i="17"/>
  <c r="O9" i="18" s="1"/>
  <c r="N9" i="18"/>
  <c r="O13" i="17"/>
  <c r="O13" i="18" s="1"/>
  <c r="N13" i="18"/>
  <c r="E26" i="18"/>
  <c r="I14" i="18"/>
  <c r="AC14" i="18" s="1"/>
  <c r="H14" i="18"/>
  <c r="AB14" i="18" s="1"/>
  <c r="O26" i="18"/>
  <c r="N26" i="18"/>
  <c r="I25" i="18"/>
  <c r="H25" i="18"/>
  <c r="Q23" i="17"/>
  <c r="Q23" i="18" s="1"/>
  <c r="Q24" i="18"/>
  <c r="G15" i="18"/>
  <c r="G16" i="18"/>
  <c r="O17" i="18"/>
  <c r="AI17" i="18" s="1"/>
  <c r="N17" i="18"/>
  <c r="AH17" i="18" s="1"/>
  <c r="U17" i="17"/>
  <c r="U17" i="18" s="1"/>
  <c r="AO17" i="18" s="1"/>
  <c r="T17" i="18"/>
  <c r="AN17" i="18" s="1"/>
  <c r="P22" i="18"/>
  <c r="AJ22" i="18" s="1"/>
  <c r="P20" i="18"/>
  <c r="AJ20" i="18" s="1"/>
  <c r="F21" i="18"/>
  <c r="E21" i="18"/>
  <c r="I22" i="18"/>
  <c r="H22" i="18"/>
  <c r="E22" i="18"/>
  <c r="H10" i="18"/>
  <c r="G9" i="17"/>
  <c r="G9" i="18" s="1"/>
  <c r="G8" i="18"/>
  <c r="J12" i="17"/>
  <c r="J14" i="17" s="1"/>
  <c r="K12" i="18"/>
  <c r="AE12" i="18" s="1"/>
  <c r="M26" i="18"/>
  <c r="M24" i="18"/>
  <c r="K16" i="18"/>
  <c r="I18" i="18"/>
  <c r="H18" i="18"/>
  <c r="M22" i="18"/>
  <c r="M20" i="18"/>
  <c r="K9" i="17"/>
  <c r="K8" i="18"/>
  <c r="F9" i="17"/>
  <c r="F9" i="18" s="1"/>
  <c r="E9" i="18"/>
  <c r="M10" i="18"/>
  <c r="M8" i="18"/>
  <c r="I9" i="17"/>
  <c r="I9" i="18" s="1"/>
  <c r="H9" i="18"/>
  <c r="O10" i="17"/>
  <c r="O10" i="18" s="1"/>
  <c r="N10" i="18"/>
  <c r="M13" i="17"/>
  <c r="M13" i="18" s="1"/>
  <c r="M12" i="18"/>
  <c r="I13" i="17"/>
  <c r="I13" i="18" s="1"/>
  <c r="AC13" i="18" s="1"/>
  <c r="H13" i="18"/>
  <c r="AB13" i="18" s="1"/>
  <c r="O14" i="18"/>
  <c r="N14" i="18"/>
  <c r="I26" i="18"/>
  <c r="H26" i="18"/>
  <c r="O25" i="18"/>
  <c r="N25" i="18"/>
  <c r="G23" i="17"/>
  <c r="G23" i="18" s="1"/>
  <c r="G24" i="18"/>
  <c r="Q17" i="17"/>
  <c r="Q16" i="18"/>
  <c r="AK16" i="18" s="1"/>
  <c r="K20" i="18"/>
  <c r="R22" i="18"/>
  <c r="AL22" i="18" s="1"/>
  <c r="Q22" i="18"/>
  <c r="AK22" i="18" s="1"/>
  <c r="I21" i="18"/>
  <c r="H21" i="18"/>
  <c r="O22" i="18"/>
  <c r="N22" i="18"/>
  <c r="E14" i="18"/>
  <c r="E13" i="18"/>
  <c r="D12" i="18"/>
  <c r="K15" i="18"/>
  <c r="R24" i="17"/>
  <c r="R24" i="18" s="1"/>
  <c r="P21" i="18"/>
  <c r="AJ21" i="18" s="1"/>
  <c r="P19" i="17"/>
  <c r="P19" i="18" s="1"/>
  <c r="AJ19" i="18" s="1"/>
  <c r="J20" i="17"/>
  <c r="J22" i="17" s="1"/>
  <c r="S20" i="17"/>
  <c r="S22" i="17" s="1"/>
  <c r="M21" i="18"/>
  <c r="G22" i="18"/>
  <c r="G26" i="18"/>
  <c r="P24" i="17"/>
  <c r="P26" i="17" s="1"/>
  <c r="M19" i="17"/>
  <c r="M19" i="18" s="1"/>
  <c r="L20" i="17"/>
  <c r="L20" i="18" s="1"/>
  <c r="T15" i="17"/>
  <c r="T15" i="18" s="1"/>
  <c r="AN15" i="18" s="1"/>
  <c r="U16" i="17"/>
  <c r="U16" i="18" s="1"/>
  <c r="AO16" i="18" s="1"/>
  <c r="S16" i="17"/>
  <c r="M15" i="18"/>
  <c r="AG15" i="18" s="1"/>
  <c r="L16" i="18"/>
  <c r="D15" i="18"/>
  <c r="X15" i="18" s="1"/>
  <c r="G11" i="17"/>
  <c r="G11" i="18" s="1"/>
  <c r="AA11" i="18" s="1"/>
  <c r="S24" i="17"/>
  <c r="J24" i="17"/>
  <c r="J26" i="17" s="1"/>
  <c r="Q15" i="17"/>
  <c r="Q15" i="18" s="1"/>
  <c r="AK15" i="18" s="1"/>
  <c r="R16" i="17"/>
  <c r="R16" i="18" s="1"/>
  <c r="AL16" i="18" s="1"/>
  <c r="G17" i="18"/>
  <c r="G18" i="18"/>
  <c r="Q13" i="17"/>
  <c r="T23" i="17"/>
  <c r="T23" i="18" s="1"/>
  <c r="M23" i="17"/>
  <c r="M23" i="18" s="1"/>
  <c r="M18" i="18"/>
  <c r="AG18" i="18" s="1"/>
  <c r="L24" i="17"/>
  <c r="L24" i="18" s="1"/>
  <c r="P16" i="17"/>
  <c r="P18" i="17" s="1"/>
  <c r="M14" i="18"/>
  <c r="M11" i="17"/>
  <c r="M11" i="18" s="1"/>
  <c r="P12" i="17"/>
  <c r="P14" i="17" s="1"/>
  <c r="K13" i="17"/>
  <c r="D13" i="17"/>
  <c r="D11" i="17"/>
  <c r="D11" i="18" s="1"/>
  <c r="L12" i="17"/>
  <c r="L12" i="18" s="1"/>
  <c r="AF12" i="18" s="1"/>
  <c r="G14" i="18"/>
  <c r="AA14" i="18" s="1"/>
  <c r="K11" i="17"/>
  <c r="K11" i="18" s="1"/>
  <c r="AE11" i="18" s="1"/>
  <c r="Q11" i="17"/>
  <c r="Q11" i="18" s="1"/>
  <c r="G31" i="17"/>
  <c r="Q35" i="17"/>
  <c r="L8" i="17"/>
  <c r="L8" i="18" s="1"/>
  <c r="G35" i="17"/>
  <c r="N31" i="17"/>
  <c r="O32" i="17"/>
  <c r="G7" i="17"/>
  <c r="G7" i="18" s="1"/>
  <c r="Q32" i="17"/>
  <c r="Q34" i="17" s="1"/>
  <c r="R34" i="17" s="1"/>
  <c r="D7" i="17"/>
  <c r="K7" i="17"/>
  <c r="K7" i="18" s="1"/>
  <c r="D9" i="17"/>
  <c r="M32" i="17"/>
  <c r="M34" i="17" s="1"/>
  <c r="D35" i="17"/>
  <c r="M35" i="17"/>
  <c r="P36" i="17"/>
  <c r="P38" i="17" s="1"/>
  <c r="M7" i="17"/>
  <c r="M7" i="18" s="1"/>
  <c r="D31" i="17"/>
  <c r="R8" i="17"/>
  <c r="R8" i="18" s="1"/>
  <c r="Q9" i="17"/>
  <c r="L32" i="17"/>
  <c r="L36" i="17"/>
  <c r="M9" i="17"/>
  <c r="M9" i="18" s="1"/>
  <c r="G10" i="18"/>
  <c r="K35" i="17"/>
  <c r="S35" i="17"/>
  <c r="J8" i="17"/>
  <c r="K31" i="17"/>
  <c r="S31" i="17"/>
  <c r="Q7" i="17"/>
  <c r="Q7" i="18" s="1"/>
  <c r="P8" i="17"/>
  <c r="P10" i="17" s="1"/>
  <c r="J32" i="17"/>
  <c r="J34" i="17" s="1"/>
  <c r="J36" i="17"/>
  <c r="J38" i="17" s="1"/>
  <c r="R36" i="17"/>
  <c r="S25" i="17" l="1"/>
  <c r="S25" i="18" s="1"/>
  <c r="S26" i="17"/>
  <c r="S16" i="18"/>
  <c r="AM16" i="18" s="1"/>
  <c r="S18" i="17"/>
  <c r="S18" i="18" s="1"/>
  <c r="AM18" i="18" s="1"/>
  <c r="D21" i="18"/>
  <c r="J33" i="17"/>
  <c r="P37" i="17"/>
  <c r="Q33" i="17"/>
  <c r="R33" i="17" s="1"/>
  <c r="D13" i="18"/>
  <c r="J24" i="18"/>
  <c r="J26" i="18"/>
  <c r="J25" i="17"/>
  <c r="P24" i="18"/>
  <c r="P26" i="18"/>
  <c r="P25" i="17"/>
  <c r="S20" i="18"/>
  <c r="S21" i="17"/>
  <c r="D25" i="18"/>
  <c r="Q25" i="18"/>
  <c r="M33" i="17"/>
  <c r="P8" i="18"/>
  <c r="P10" i="18"/>
  <c r="P16" i="18"/>
  <c r="AJ16" i="18" s="1"/>
  <c r="J16" i="18"/>
  <c r="J20" i="18"/>
  <c r="J21" i="17"/>
  <c r="J21" i="18" s="1"/>
  <c r="J14" i="18"/>
  <c r="AD14" i="18" s="1"/>
  <c r="Q26" i="18"/>
  <c r="J8" i="18"/>
  <c r="J10" i="17"/>
  <c r="J10" i="18" s="1"/>
  <c r="D9" i="18"/>
  <c r="J37" i="17"/>
  <c r="D7" i="18"/>
  <c r="D17" i="18"/>
  <c r="X17" i="18" s="1"/>
  <c r="S24" i="18"/>
  <c r="L26" i="18"/>
  <c r="K26" i="18"/>
  <c r="L17" i="18"/>
  <c r="K17" i="18"/>
  <c r="L13" i="17"/>
  <c r="L13" i="18" s="1"/>
  <c r="AF13" i="18" s="1"/>
  <c r="K13" i="18"/>
  <c r="AE13" i="18" s="1"/>
  <c r="R18" i="18"/>
  <c r="AL18" i="18" s="1"/>
  <c r="Q18" i="18"/>
  <c r="AK18" i="18" s="1"/>
  <c r="R13" i="17"/>
  <c r="R13" i="18" s="1"/>
  <c r="Q13" i="18"/>
  <c r="U25" i="18"/>
  <c r="T25" i="18"/>
  <c r="R21" i="18"/>
  <c r="AL21" i="18" s="1"/>
  <c r="Q21" i="18"/>
  <c r="AK21" i="18" s="1"/>
  <c r="L14" i="18"/>
  <c r="AF14" i="18" s="1"/>
  <c r="K14" i="18"/>
  <c r="AE14" i="18" s="1"/>
  <c r="R14" i="18"/>
  <c r="Q14" i="18"/>
  <c r="L18" i="18"/>
  <c r="K18" i="18"/>
  <c r="U26" i="18"/>
  <c r="T26" i="18"/>
  <c r="U21" i="18"/>
  <c r="T21" i="18"/>
  <c r="R17" i="17"/>
  <c r="R17" i="18" s="1"/>
  <c r="AL17" i="18" s="1"/>
  <c r="Q17" i="18"/>
  <c r="AK17" i="18" s="1"/>
  <c r="L9" i="17"/>
  <c r="L9" i="18" s="1"/>
  <c r="K9" i="18"/>
  <c r="L21" i="18"/>
  <c r="K21" i="18"/>
  <c r="J13" i="17"/>
  <c r="J13" i="18" s="1"/>
  <c r="AD13" i="18" s="1"/>
  <c r="J12" i="18"/>
  <c r="AD12" i="18" s="1"/>
  <c r="R9" i="17"/>
  <c r="R9" i="18" s="1"/>
  <c r="Q9" i="18"/>
  <c r="L10" i="17"/>
  <c r="L10" i="18" s="1"/>
  <c r="K10" i="18"/>
  <c r="J11" i="17"/>
  <c r="J11" i="18" s="1"/>
  <c r="AD11" i="18" s="1"/>
  <c r="P11" i="17"/>
  <c r="P11" i="18" s="1"/>
  <c r="P12" i="18"/>
  <c r="P23" i="17"/>
  <c r="P23" i="18" s="1"/>
  <c r="U18" i="18"/>
  <c r="AO18" i="18" s="1"/>
  <c r="T18" i="18"/>
  <c r="AN18" i="18" s="1"/>
  <c r="U22" i="18"/>
  <c r="T22" i="18"/>
  <c r="L22" i="18"/>
  <c r="K22" i="18"/>
  <c r="S21" i="18"/>
  <c r="S19" i="17"/>
  <c r="S19" i="18" s="1"/>
  <c r="S22" i="18"/>
  <c r="P25" i="18"/>
  <c r="J19" i="17"/>
  <c r="J19" i="18" s="1"/>
  <c r="J22" i="18"/>
  <c r="S15" i="17"/>
  <c r="S15" i="18" s="1"/>
  <c r="AM15" i="18" s="1"/>
  <c r="S17" i="17"/>
  <c r="S17" i="18" s="1"/>
  <c r="AM17" i="18" s="1"/>
  <c r="J18" i="18"/>
  <c r="J17" i="18"/>
  <c r="J15" i="18"/>
  <c r="P15" i="17"/>
  <c r="P15" i="18" s="1"/>
  <c r="AJ15" i="18" s="1"/>
  <c r="P17" i="17"/>
  <c r="P17" i="18" s="1"/>
  <c r="AJ17" i="18" s="1"/>
  <c r="P18" i="18"/>
  <c r="AJ18" i="18" s="1"/>
  <c r="J23" i="17"/>
  <c r="J23" i="18" s="1"/>
  <c r="J25" i="18"/>
  <c r="S23" i="17"/>
  <c r="S23" i="18" s="1"/>
  <c r="S26" i="18"/>
  <c r="P14" i="18"/>
  <c r="P13" i="17"/>
  <c r="P13" i="18" s="1"/>
  <c r="Q31" i="17"/>
  <c r="P32" i="17"/>
  <c r="P34" i="17" s="1"/>
  <c r="R32" i="17"/>
  <c r="M31" i="17"/>
  <c r="P35" i="17"/>
  <c r="J35" i="17"/>
  <c r="J9" i="17"/>
  <c r="J9" i="18" s="1"/>
  <c r="J7" i="17"/>
  <c r="J7" i="18" s="1"/>
  <c r="P7" i="17"/>
  <c r="P7" i="18" s="1"/>
  <c r="P9" i="17"/>
  <c r="P9" i="18" s="1"/>
  <c r="J31" i="17"/>
  <c r="P33" i="17" l="1"/>
  <c r="P31" i="17"/>
</calcChain>
</file>

<file path=xl/sharedStrings.xml><?xml version="1.0" encoding="utf-8"?>
<sst xmlns="http://schemas.openxmlformats.org/spreadsheetml/2006/main" count="501" uniqueCount="195">
  <si>
    <t>Стандартный номер</t>
  </si>
  <si>
    <t>Дата</t>
  </si>
  <si>
    <t>Дополнительные места:</t>
  </si>
  <si>
    <t>01.07.2022-31.08.2022</t>
  </si>
  <si>
    <t>01.09.2022-06.11.2022</t>
  </si>
  <si>
    <t>07.11.2022-28.12.2022</t>
  </si>
  <si>
    <t>ребенок**</t>
  </si>
  <si>
    <t>Дополнительные места</t>
  </si>
  <si>
    <t>Минимальное количество дней</t>
  </si>
  <si>
    <t>от 1 дня</t>
  </si>
  <si>
    <t>от 7 дней</t>
  </si>
  <si>
    <t>от 3 дней</t>
  </si>
  <si>
    <t>Время заезда</t>
  </si>
  <si>
    <t>Время выезда</t>
  </si>
  <si>
    <t>проживание</t>
  </si>
  <si>
    <t>Перечень услуг</t>
  </si>
  <si>
    <t xml:space="preserve">3-х разовое питание </t>
  </si>
  <si>
    <t>3-х разовое питание</t>
  </si>
  <si>
    <t>•Ингаляции</t>
  </si>
  <si>
    <t>•Неотложная медицинская помощь</t>
  </si>
  <si>
    <t>Сауна***</t>
  </si>
  <si>
    <t>Бассейн***</t>
  </si>
  <si>
    <t>Тренажерный зал***</t>
  </si>
  <si>
    <t>*** Посещение согласно утвержденным графикам, после осмотра врачом терапевтом (дежурным мед.работником)</t>
  </si>
  <si>
    <t>ПРЕЙСКУРАНТ СТОИМОСТИ УСЛУГ</t>
  </si>
  <si>
    <t>Санаторий "Минеральные Воды"</t>
  </si>
  <si>
    <t>Документы, необходимые для заезда</t>
  </si>
  <si>
    <t>•Справка об эпидемиологическом окружении (об отсутствии контактов с инфекционными больными), выданная не позднее 72 часов с момента выезда из населенного пункта (места проживания)</t>
  </si>
  <si>
    <t xml:space="preserve">•Санаторно-курортная карта формы № 072-у Приказ Минздрава России  от 09.11.2012 № 874н (с отметкой флюорографии) </t>
  </si>
  <si>
    <t>ТАРИФЫ</t>
  </si>
  <si>
    <t>Период заезда</t>
  </si>
  <si>
    <t>срок до времени отсчета</t>
  </si>
  <si>
    <t>менее 24 часов</t>
  </si>
  <si>
    <t>менее 3 суток</t>
  </si>
  <si>
    <t>менее 14 суток</t>
  </si>
  <si>
    <t>11.03.2022 - 30.06.2022</t>
  </si>
  <si>
    <t>менее 7 суток</t>
  </si>
  <si>
    <t>Политика аннуляции</t>
  </si>
  <si>
    <t>07.02.2022 - 10.03.2022</t>
  </si>
  <si>
    <t>Оздоровительная программа</t>
  </si>
  <si>
    <t>Гостиничные услуги. Полный пансион (FB)</t>
  </si>
  <si>
    <t>Одноместное размещение (SGL)*</t>
  </si>
  <si>
    <t>Двухместное размещение (DBL) взрослый (койко место)*</t>
  </si>
  <si>
    <t>Специализированная программа</t>
  </si>
  <si>
    <t>Даты оказания забронированных услуг (с по включительно)</t>
  </si>
  <si>
    <t>Срок аннуляции до момента заезда</t>
  </si>
  <si>
    <t>26.01-20.02, 21.02-10.03, 07.11-28.12</t>
  </si>
  <si>
    <t xml:space="preserve">Менее, чем за 3 суток </t>
  </si>
  <si>
    <t>11.03–30.04, 30.04-10.05, 10.05-31.08</t>
  </si>
  <si>
    <t>Менее, чем за 7 дней</t>
  </si>
  <si>
    <t>01.09-06.11</t>
  </si>
  <si>
    <t>Политика аннуляции ТО</t>
  </si>
  <si>
    <t>-</t>
  </si>
  <si>
    <t>Базовая программа</t>
  </si>
  <si>
    <t>Программа лечения "Болезни органов пищеварения"</t>
  </si>
  <si>
    <t>Многопрофильная программа лечения</t>
  </si>
  <si>
    <t>Программа лечения "Легкое дыхание"</t>
  </si>
  <si>
    <t>Программа лечения  "Свободное движение"</t>
  </si>
  <si>
    <t>от 10 дней</t>
  </si>
  <si>
    <t>Условия</t>
  </si>
  <si>
    <t>Базовая программа лечения</t>
  </si>
  <si>
    <t>Оздоровительная программа лечения</t>
  </si>
  <si>
    <t>Процедуры, входящие в путевку</t>
  </si>
  <si>
    <t>•Приём (осмотр, консультация) врача-терапевта первичный</t>
  </si>
  <si>
    <t>•Приём (осмотр, консультация) врача-терапевта повторный</t>
  </si>
  <si>
    <t>•Приём (осмотр, консультация) врача-физиотерапевта</t>
  </si>
  <si>
    <t>•Консультация врача- специалиста по показаниям (уролог, гастроэнтеролог, травматолог-ортопед, колопроктолог)</t>
  </si>
  <si>
    <t>•Консультация врача- специалиста по показаниям (уролог,  колопроктолог, гастроэнтеролог)</t>
  </si>
  <si>
    <t>Диагностические  исследования</t>
  </si>
  <si>
    <t>•Консультация врача- специалиста по показаниям (уролог, травматолог-ортопед, колопроктолог)</t>
  </si>
  <si>
    <t>•ЭКГ покоя (контрольное исследование в случае выявленной патологии)</t>
  </si>
  <si>
    <t xml:space="preserve">Лечебные процедуры </t>
  </si>
  <si>
    <t>•Ультразвуковое исследование органов брюшной полости (комплексное)</t>
  </si>
  <si>
    <t>•Ультразвуковое исследование органов гепатобилиарной зоны</t>
  </si>
  <si>
    <t>•Прием минеральной воды  (Ежедневно 3 раза в день)</t>
  </si>
  <si>
    <t>•Ректороманоскопия</t>
  </si>
  <si>
    <t>•Диетотерапия по назначению лечащего врача</t>
  </si>
  <si>
    <t>•Прием минеральной воды  (ежедневно 3 раза в день)</t>
  </si>
  <si>
    <t xml:space="preserve">•Ванна минеральная  лечебная </t>
  </si>
  <si>
    <t>•Ванна лекарственная лечебная (пенно-солодковые)</t>
  </si>
  <si>
    <t>•Ванна минеральная  лечебная по показаниям</t>
  </si>
  <si>
    <t>•Введение отваров трав с помощью микроклизмы</t>
  </si>
  <si>
    <t xml:space="preserve">•Ванна воздушно-пузырьковая (жемчужная)  </t>
  </si>
  <si>
    <t xml:space="preserve">•Ванна лекарственная лечебная (с солью "Бишофит") </t>
  </si>
  <si>
    <t>•Ванна минеральная  лечебная</t>
  </si>
  <si>
    <t xml:space="preserve">•Ванна лекарственная лечебная (с солью "Бишофит")  </t>
  </si>
  <si>
    <t xml:space="preserve">•Ванна лекарственная с йодо-бромной водой </t>
  </si>
  <si>
    <t xml:space="preserve">•Ванна воздушно-пузырьковая (жемчужная) </t>
  </si>
  <si>
    <t xml:space="preserve">•Грязелечение:  Воздействие лечебной грязью при заболеваниях нижних дыхательных путей и легочной ткани (грязевая аппликация)  </t>
  </si>
  <si>
    <t>•Грязелечение:  Воздействие лечебной грязью при заболеваниях костной системы грязевые аппликации  (2 зоны)</t>
  </si>
  <si>
    <t xml:space="preserve">•Ванны лекарственная лечебная  (лавандовая, валериановая) </t>
  </si>
  <si>
    <t xml:space="preserve">•Гидропатия: (душ Шарко или циркулярный душ, восходящий душ) 1вид </t>
  </si>
  <si>
    <t xml:space="preserve">•Гидропатия: (душ Шарко, циркулярный душ, восходящий душ) 1 вид </t>
  </si>
  <si>
    <t>•Массаж  классический  1,5 ед</t>
  </si>
  <si>
    <t xml:space="preserve">•Грязелечение:  Воздействие лечебной грязью </t>
  </si>
  <si>
    <t xml:space="preserve">•Грязелечение:  Воздействие лечебной грязью при заболеваниях органов пищеварения </t>
  </si>
  <si>
    <t>•Оксигенотерапия энтеральная (ежедневно, 1 раз в день)</t>
  </si>
  <si>
    <t>•Лечебное плавание в бассейне</t>
  </si>
  <si>
    <t>•Гидропатия: (душ Шарко или циркулярный душ, восходящий душ,)</t>
  </si>
  <si>
    <t xml:space="preserve">•Ингаляция индивидуальная с минеральной водой  </t>
  </si>
  <si>
    <t xml:space="preserve">•Лечебная физкультура  (ЛФК) в тренажерном зале </t>
  </si>
  <si>
    <t>•Терренкур-лечебная дозированная ходьба в парке</t>
  </si>
  <si>
    <t>•Сифонное промывание кишечника  минеральной водой</t>
  </si>
  <si>
    <t xml:space="preserve">•Сифонное промывание кишечника  минеральной водой </t>
  </si>
  <si>
    <t xml:space="preserve">•Ингаляция  индивидуальная с отваром трав </t>
  </si>
  <si>
    <t>•Фитотерапия  (фиточай) по показаниям</t>
  </si>
  <si>
    <t>•Галокамера (соляная пещера)</t>
  </si>
  <si>
    <t>•Фитоаэроионотерапия</t>
  </si>
  <si>
    <t>•Терренкур-лечебная дозированная ходьба в  парке</t>
  </si>
  <si>
    <t>•Климатотерапия</t>
  </si>
  <si>
    <r>
      <t>Аппаратная физиотерапия</t>
    </r>
    <r>
      <rPr>
        <sz val="11"/>
        <color theme="1"/>
        <rFont val="Times New Roman"/>
        <family val="1"/>
        <charset val="204"/>
      </rPr>
      <t xml:space="preserve">  </t>
    </r>
  </si>
  <si>
    <t xml:space="preserve">•Фитотерапия  (фиточай) </t>
  </si>
  <si>
    <t>(1-2 процедуры по показаниям, совместимость определяет врач)</t>
  </si>
  <si>
    <t xml:space="preserve">•Ингаляция индивидуальная с отварами трав </t>
  </si>
  <si>
    <t>Электролечение:</t>
  </si>
  <si>
    <t>•Лекарственный электрофорез (по показаниям)</t>
  </si>
  <si>
    <t>или Гальванизация при заболеваниях опорно-двигательной системы</t>
  </si>
  <si>
    <r>
      <t>(</t>
    </r>
    <r>
      <rPr>
        <sz val="12"/>
        <color theme="1"/>
        <rFont val="Times New Roman"/>
        <family val="1"/>
        <charset val="204"/>
      </rPr>
      <t>1-2 процедуры</t>
    </r>
    <r>
      <rPr>
        <sz val="11"/>
        <color theme="1"/>
        <rFont val="Times New Roman"/>
        <family val="1"/>
        <charset val="204"/>
      </rPr>
      <t xml:space="preserve"> по показаниям, совместимость определяет врач)</t>
    </r>
  </si>
  <si>
    <t>или Воздействие синусоидальными модулированными токами (СМТ-терапия)  (на аппарате "Амплипульс-5")</t>
  </si>
  <si>
    <t>или Дарсонвализация местная</t>
  </si>
  <si>
    <t xml:space="preserve">•Лекарственный электрофорез </t>
  </si>
  <si>
    <t>Лечение электрическими и магнитными полями:</t>
  </si>
  <si>
    <t xml:space="preserve"> или Гальванизация </t>
  </si>
  <si>
    <t>•Магнитотерапия местная  (воздействие магнитными полями на аппарате "Полюс-101,4")</t>
  </si>
  <si>
    <t>или Гальванизация при заболеваниях органов пищеварения</t>
  </si>
  <si>
    <r>
      <t>или Общая магнитотерапия на аппарате</t>
    </r>
    <r>
      <rPr>
        <sz val="12"/>
        <color theme="1"/>
        <rFont val="Times New Roman"/>
        <family val="1"/>
        <charset val="204"/>
      </rPr>
      <t xml:space="preserve"> (</t>
    </r>
    <r>
      <rPr>
        <sz val="11"/>
        <color theme="1"/>
        <rFont val="Times New Roman"/>
        <family val="1"/>
        <charset val="204"/>
      </rPr>
      <t>УМТИ-ЗФ «Колибри»)</t>
    </r>
  </si>
  <si>
    <t xml:space="preserve"> или Дарсонвализация местная</t>
  </si>
  <si>
    <t>или Воздействие электромагнитным излучением ( КВЧ - терапия)</t>
  </si>
  <si>
    <t xml:space="preserve">•или Гальванизация </t>
  </si>
  <si>
    <t>Светолечение:</t>
  </si>
  <si>
    <t>•Лазеротерапия при заболеваниях опорно-двигательной системы</t>
  </si>
  <si>
    <t>или Воздействие коротким ультрафиолетовым излучением   (лампой УГРН-1)</t>
  </si>
  <si>
    <t>Лечение ультразвуком:</t>
  </si>
  <si>
    <t xml:space="preserve">•Лазеротерапия </t>
  </si>
  <si>
    <t>•Воздействие ультразвуком</t>
  </si>
  <si>
    <t>•Лазеротерапия при заболеваниях органов пищеварения</t>
  </si>
  <si>
    <t xml:space="preserve">или Ультрафонофорез лекарственный </t>
  </si>
  <si>
    <t>•Медикаментозное лечение  без плановых курсов (неотложная помощь)</t>
  </si>
  <si>
    <t>или Воздействие коротким ультрафиолетовым излучением (лампой УГРН-1)</t>
  </si>
  <si>
    <t>•Воздействие ультразвукомпри заболеваниях органов пищеварения</t>
  </si>
  <si>
    <r>
      <rPr>
        <sz val="12"/>
        <color theme="1"/>
        <rFont val="Agency FB"/>
        <family val="2"/>
      </rPr>
      <t>•</t>
    </r>
    <r>
      <rPr>
        <sz val="12"/>
        <color theme="1"/>
        <rFont val="Cambria"/>
        <family val="1"/>
        <charset val="204"/>
      </rPr>
      <t>Справка об эпидемиологическом окружении (об отсутствии контактов с инфекционными больными), выданная не позднее 72 часов с момента выезда из населенного пункта (места проживания)</t>
    </r>
  </si>
  <si>
    <t xml:space="preserve">•Санаторно-курортная карта формы № 072-у для взрослых и № 076-у для детей Приказ Минздрава России  от 09.11.2012 № 874н (с отметкой флюорографии) </t>
  </si>
  <si>
    <t>•Справка на яйцеглист и соскоб на энтеробиоз для детей от 7 лет (если посещает бассейн)</t>
  </si>
  <si>
    <t>Люкс</t>
  </si>
  <si>
    <t>Тип питания</t>
  </si>
  <si>
    <t>Двухместное размещение (DBL) ребенок** (койко место)</t>
  </si>
  <si>
    <t>Делюкс</t>
  </si>
  <si>
    <t>Делюкс  (вид на Detox зал)</t>
  </si>
  <si>
    <t>Люкс  (вид на Detox зал)</t>
  </si>
  <si>
    <t>Гарантированный ранний заезд - 100% оплата предыдущих суток.</t>
  </si>
  <si>
    <t>взрослый*</t>
  </si>
  <si>
    <t>*   Стоимость размещения 1 человека (с 12 лет)</t>
  </si>
  <si>
    <t>** стоимость размещения ребенка с 4 до 11 лет (вкл). Дети до 4 лет размещаются бесплатно  без предоставления доп места.</t>
  </si>
  <si>
    <t>05.09.2022-13.11.2022</t>
  </si>
  <si>
    <t>14.11.2022-28.12.2022</t>
  </si>
  <si>
    <t>09.05.2022-28.05.2022</t>
  </si>
  <si>
    <r>
      <t>Делюкс клубный</t>
    </r>
    <r>
      <rPr>
        <b/>
        <sz val="9"/>
        <color rgb="FFFF0000"/>
        <rFont val="Cambria"/>
        <family val="1"/>
        <charset val="204"/>
      </rPr>
      <t xml:space="preserve"> (продажа с 15.05.2022)</t>
    </r>
  </si>
  <si>
    <t>29.05.2022-15.06.2022</t>
  </si>
  <si>
    <t>Гарантированный вечерний выезд - 100 %  оплата последующих суток</t>
  </si>
  <si>
    <t>ПРЕЙСКУРАНТ СТОИМОСТИ УСЛУГ (Менеджер каналов)</t>
  </si>
  <si>
    <t>Специализированные программы</t>
  </si>
  <si>
    <t>Прием (осмотр, консультация) врача-терапевта первичный</t>
  </si>
  <si>
    <t>Прием минеральной воды (ежедневно 3 раза в день)</t>
  </si>
  <si>
    <t>Ингаляции</t>
  </si>
  <si>
    <t>Фитотерапия (фиточай)</t>
  </si>
  <si>
    <t>Фитоаэроионотерапия</t>
  </si>
  <si>
    <t>Лечебное плавание в бассейне</t>
  </si>
  <si>
    <t>Диетотерапия по назначению лечащего врача</t>
  </si>
  <si>
    <t>Терренкур-лечебная дозированная ходьба в парке</t>
  </si>
  <si>
    <t>Климатотерапия</t>
  </si>
  <si>
    <t>Медицинское лечение без плановых курсов (неотложная помощь) </t>
  </si>
  <si>
    <t>•Прием (осмотр, консультация) врача-терапевта первичный</t>
  </si>
  <si>
    <t>•Консультация врача- специалиста по показаниям (уролог, гастроэнтеролог, колопроктолог)</t>
  </si>
  <si>
    <t>•Прием минеральной воды (ежедневно 3 раза в день)</t>
  </si>
  <si>
    <t>•Ванны (минеральные или травяные, хвойные)</t>
  </si>
  <si>
    <t>•Подводный душ- массаж лечебный</t>
  </si>
  <si>
    <t>•Аппликационная грязь (Тамбуэль)</t>
  </si>
  <si>
    <t>•Массаж классический 1,5 ед</t>
  </si>
  <si>
    <t>•Лечебная физкультура (ЛФК ) в тренажерном зале</t>
  </si>
  <si>
    <t>•Аппаратная физиотерапия -1 вид</t>
  </si>
  <si>
    <t>•Фитотерапия (фиточай)</t>
  </si>
  <si>
    <t>Прием (осмотр, консультация) врача-терапевта повторный</t>
  </si>
  <si>
    <t>Ванна лекарственная лечебная (с йодо-бромной водой или лавандовая)</t>
  </si>
  <si>
    <t>Лечебная физкультура (ЛФК) в тренажерном зале</t>
  </si>
  <si>
    <t>Медикаментозное лечение без плановых курсов (неотложная помощь) </t>
  </si>
  <si>
    <t>•Прием (осмотр, консультация) врача-терапевта повторный</t>
  </si>
  <si>
    <t>•Ванна лекарственная лечебная (с йодо-бромной водой или лавандовая)</t>
  </si>
  <si>
    <t>•Лечебная физкультура (ЛФК) в тренажерном зале</t>
  </si>
  <si>
    <t>•Медикаментозное лечение без плановых курсов (неотложная помощь) </t>
  </si>
  <si>
    <t>16.06.2022-30.06.2022</t>
  </si>
  <si>
    <t>01.07.2022-04.09.2022</t>
  </si>
  <si>
    <t>21.04.2022-29.04.2022</t>
  </si>
  <si>
    <t>30.04.2022-08.05.2022</t>
  </si>
  <si>
    <r>
      <t xml:space="preserve">Делюкс клубный </t>
    </r>
    <r>
      <rPr>
        <b/>
        <sz val="9"/>
        <color rgb="FFFF0000"/>
        <rFont val="Cambria"/>
        <family val="1"/>
        <charset val="204"/>
      </rPr>
      <t>(продажа с 15.05.2022)</t>
    </r>
  </si>
  <si>
    <t>Санаторий "Минеральные Воды" от 28.04.2022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</si>
</sst>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;@"/>
  </numFmts>
  <fonts count="38" x14ac:knownFonts="1">
    <font>
      <sz val="11"/>
      <color theme="1"/>
      <name val="Calibri"/>
      <family val="2"/>
      <charset val="204"/>
      <scheme val="minor"/>
    </font>
    <font>
      <sz val="9"/>
      <name val="Cambria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mbria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mbria"/>
      <family val="1"/>
      <charset val="204"/>
    </font>
    <font>
      <b/>
      <sz val="9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Cambria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mbria"/>
      <family val="1"/>
      <charset val="204"/>
    </font>
    <font>
      <b/>
      <sz val="9"/>
      <color rgb="FFFF0000"/>
      <name val="Cambria"/>
      <family val="1"/>
      <charset val="204"/>
    </font>
    <font>
      <b/>
      <sz val="9"/>
      <color theme="1"/>
      <name val="Cambria"/>
      <family val="1"/>
      <charset val="204"/>
    </font>
    <font>
      <sz val="10"/>
      <color theme="1"/>
      <name val="Times New Roman"/>
      <family val="1"/>
      <charset val="204"/>
    </font>
    <font>
      <b/>
      <sz val="18"/>
      <name val="Cambria"/>
      <family val="1"/>
      <charset val="204"/>
    </font>
    <font>
      <sz val="12"/>
      <color theme="1"/>
      <name val="Cambria"/>
      <family val="1"/>
      <charset val="204"/>
    </font>
    <font>
      <sz val="12"/>
      <name val="Cambria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u/>
      <sz val="12"/>
      <color theme="1"/>
      <name val="Cambria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indexed="6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gency FB"/>
      <family val="2"/>
    </font>
    <font>
      <sz val="14"/>
      <color theme="1"/>
      <name val="Cambria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rgb="FF030930"/>
      <name val="Open Sans"/>
      <family val="2"/>
    </font>
    <font>
      <sz val="11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</font>
    <font>
      <sz val="9"/>
      <color rgb="FFFF0000"/>
      <name val="Cambri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0" fontId="7" fillId="0" borderId="0"/>
    <xf numFmtId="0" fontId="30" fillId="0" borderId="0">
      <alignment vertical="center"/>
    </xf>
    <xf numFmtId="0" fontId="7" fillId="0" borderId="0"/>
  </cellStyleXfs>
  <cellXfs count="273">
    <xf numFmtId="0" fontId="0" fillId="0" borderId="0" xfId="0"/>
    <xf numFmtId="0" fontId="0" fillId="0" borderId="36" xfId="0" applyBorder="1"/>
    <xf numFmtId="0" fontId="5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left" vertical="center" wrapText="1" indent="1"/>
    </xf>
    <xf numFmtId="0" fontId="15" fillId="0" borderId="37" xfId="0" applyFont="1" applyBorder="1" applyAlignment="1">
      <alignment horizontal="center" vertical="center"/>
    </xf>
    <xf numFmtId="0" fontId="5" fillId="2" borderId="35" xfId="0" applyFont="1" applyFill="1" applyBorder="1" applyAlignment="1">
      <alignment horizontal="left" vertical="center" wrapText="1" indent="1"/>
    </xf>
    <xf numFmtId="20" fontId="16" fillId="0" borderId="35" xfId="0" applyNumberFormat="1" applyFont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 wrapText="1" indent="1"/>
    </xf>
    <xf numFmtId="0" fontId="15" fillId="0" borderId="3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7" fillId="2" borderId="10" xfId="0" applyFont="1" applyFill="1" applyBorder="1" applyAlignment="1">
      <alignment vertical="top"/>
    </xf>
    <xf numFmtId="0" fontId="18" fillId="0" borderId="10" xfId="0" applyFont="1" applyBorder="1" applyAlignment="1">
      <alignment vertical="center"/>
    </xf>
    <xf numFmtId="0" fontId="19" fillId="0" borderId="10" xfId="0" applyFont="1" applyBorder="1" applyAlignment="1">
      <alignment vertical="top" wrapText="1"/>
    </xf>
    <xf numFmtId="0" fontId="15" fillId="0" borderId="29" xfId="0" applyFont="1" applyBorder="1" applyAlignment="1">
      <alignment horizontal="center" vertical="center"/>
    </xf>
    <xf numFmtId="0" fontId="19" fillId="0" borderId="10" xfId="0" applyFont="1" applyBorder="1" applyAlignment="1">
      <alignment wrapText="1"/>
    </xf>
    <xf numFmtId="0" fontId="20" fillId="0" borderId="10" xfId="0" applyFont="1" applyBorder="1" applyAlignment="1">
      <alignment horizontal="center"/>
    </xf>
    <xf numFmtId="0" fontId="19" fillId="0" borderId="10" xfId="0" applyFont="1" applyBorder="1" applyAlignment="1">
      <alignment vertical="center" wrapText="1"/>
    </xf>
    <xf numFmtId="0" fontId="15" fillId="0" borderId="10" xfId="0" applyFont="1" applyBorder="1"/>
    <xf numFmtId="0" fontId="21" fillId="2" borderId="10" xfId="0" applyFont="1" applyFill="1" applyBorder="1" applyAlignment="1">
      <alignment vertical="top"/>
    </xf>
    <xf numFmtId="0" fontId="22" fillId="0" borderId="10" xfId="0" applyFont="1" applyBorder="1" applyAlignment="1">
      <alignment wrapText="1"/>
    </xf>
    <xf numFmtId="0" fontId="23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left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Border="1"/>
    <xf numFmtId="0" fontId="15" fillId="0" borderId="0" xfId="0" applyFont="1" applyAlignment="1">
      <alignment horizontal="center" vertical="center"/>
    </xf>
    <xf numFmtId="0" fontId="25" fillId="0" borderId="10" xfId="0" applyFont="1" applyBorder="1" applyAlignment="1">
      <alignment vertical="top" wrapText="1"/>
    </xf>
    <xf numFmtId="0" fontId="26" fillId="0" borderId="10" xfId="0" applyFont="1" applyBorder="1" applyAlignment="1">
      <alignment horizontal="left" wrapText="1"/>
    </xf>
    <xf numFmtId="0" fontId="4" fillId="0" borderId="10" xfId="0" applyFont="1" applyBorder="1" applyAlignment="1">
      <alignment horizontal="center"/>
    </xf>
    <xf numFmtId="0" fontId="0" fillId="0" borderId="10" xfId="0" applyBorder="1"/>
    <xf numFmtId="0" fontId="4" fillId="0" borderId="36" xfId="0" applyFont="1" applyBorder="1" applyAlignment="1">
      <alignment horizontal="center"/>
    </xf>
    <xf numFmtId="0" fontId="15" fillId="0" borderId="55" xfId="0" applyFont="1" applyBorder="1" applyAlignment="1">
      <alignment horizontal="left" vertical="top" wrapText="1" indent="1"/>
    </xf>
    <xf numFmtId="0" fontId="15" fillId="0" borderId="55" xfId="0" applyFont="1" applyBorder="1" applyAlignment="1">
      <alignment vertical="top" wrapText="1"/>
    </xf>
    <xf numFmtId="0" fontId="15" fillId="0" borderId="10" xfId="0" applyFont="1" applyBorder="1" applyAlignment="1">
      <alignment horizontal="left" vertical="top" wrapText="1" indent="1"/>
    </xf>
    <xf numFmtId="0" fontId="15" fillId="0" borderId="10" xfId="0" applyFont="1" applyBorder="1" applyAlignment="1">
      <alignment vertical="top" wrapText="1"/>
    </xf>
    <xf numFmtId="0" fontId="15" fillId="0" borderId="36" xfId="0" applyFont="1" applyBorder="1" applyAlignment="1">
      <alignment horizontal="left" vertical="top" wrapText="1" indent="1"/>
    </xf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4" fillId="0" borderId="30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13" fillId="0" borderId="36" xfId="0" applyFont="1" applyBorder="1" applyAlignment="1">
      <alignment vertical="center" wrapText="1"/>
    </xf>
    <xf numFmtId="0" fontId="13" fillId="0" borderId="28" xfId="0" applyFont="1" applyBorder="1" applyAlignment="1">
      <alignment vertical="center" wrapText="1"/>
    </xf>
    <xf numFmtId="0" fontId="4" fillId="0" borderId="0" xfId="0" applyFont="1"/>
    <xf numFmtId="0" fontId="28" fillId="0" borderId="0" xfId="0" applyFont="1" applyAlignment="1">
      <alignment horizontal="left"/>
    </xf>
    <xf numFmtId="0" fontId="4" fillId="0" borderId="0" xfId="2" applyFont="1"/>
    <xf numFmtId="0" fontId="4" fillId="0" borderId="0" xfId="2" applyFont="1" applyAlignment="1">
      <alignment horizontal="center"/>
    </xf>
    <xf numFmtId="0" fontId="30" fillId="0" borderId="0" xfId="3" applyAlignment="1"/>
    <xf numFmtId="0" fontId="4" fillId="0" borderId="0" xfId="3" applyFont="1">
      <alignment vertical="center"/>
    </xf>
    <xf numFmtId="0" fontId="4" fillId="0" borderId="0" xfId="3" applyFont="1" applyAlignment="1">
      <alignment horizontal="center"/>
    </xf>
    <xf numFmtId="0" fontId="3" fillId="0" borderId="0" xfId="3" applyFont="1" applyAlignment="1">
      <alignment horizontal="left" vertical="center"/>
    </xf>
    <xf numFmtId="0" fontId="3" fillId="0" borderId="11" xfId="3" applyFont="1" applyBorder="1" applyAlignment="1">
      <alignment horizontal="left" vertical="center"/>
    </xf>
    <xf numFmtId="0" fontId="3" fillId="0" borderId="2" xfId="3" applyFont="1" applyBorder="1" applyAlignment="1">
      <alignment horizontal="left" vertical="center"/>
    </xf>
    <xf numFmtId="0" fontId="6" fillId="0" borderId="30" xfId="3" applyFont="1" applyBorder="1" applyAlignment="1">
      <alignment horizontal="center" vertical="center"/>
    </xf>
    <xf numFmtId="0" fontId="2" fillId="0" borderId="0" xfId="3" applyFont="1" applyAlignment="1">
      <alignment horizontal="left" vertical="center"/>
    </xf>
    <xf numFmtId="0" fontId="2" fillId="0" borderId="0" xfId="3" applyFont="1" applyAlignment="1">
      <alignment vertical="center" wrapText="1"/>
    </xf>
    <xf numFmtId="0" fontId="10" fillId="0" borderId="0" xfId="3" applyFont="1">
      <alignment vertical="center"/>
    </xf>
    <xf numFmtId="0" fontId="4" fillId="0" borderId="0" xfId="4" applyFont="1"/>
    <xf numFmtId="0" fontId="31" fillId="0" borderId="0" xfId="2" applyFont="1"/>
    <xf numFmtId="1" fontId="1" fillId="0" borderId="16" xfId="4" applyNumberFormat="1" applyFont="1" applyBorder="1" applyAlignment="1">
      <alignment horizontal="center" vertical="center" wrapText="1"/>
    </xf>
    <xf numFmtId="1" fontId="1" fillId="0" borderId="14" xfId="4" applyNumberFormat="1" applyFont="1" applyBorder="1" applyAlignment="1">
      <alignment horizontal="center" vertical="center" wrapText="1"/>
    </xf>
    <xf numFmtId="0" fontId="29" fillId="0" borderId="0" xfId="4" applyFont="1"/>
    <xf numFmtId="1" fontId="1" fillId="0" borderId="13" xfId="4" applyNumberFormat="1" applyFont="1" applyBorder="1" applyAlignment="1">
      <alignment horizontal="center" vertical="center" wrapText="1"/>
    </xf>
    <xf numFmtId="1" fontId="1" fillId="0" borderId="12" xfId="4" applyNumberFormat="1" applyFont="1" applyBorder="1" applyAlignment="1">
      <alignment horizontal="center" vertical="center" wrapText="1"/>
    </xf>
    <xf numFmtId="1" fontId="1" fillId="0" borderId="50" xfId="4" applyNumberFormat="1" applyFont="1" applyBorder="1" applyAlignment="1">
      <alignment horizontal="center" vertical="center" wrapText="1"/>
    </xf>
    <xf numFmtId="1" fontId="1" fillId="0" borderId="48" xfId="4" applyNumberFormat="1" applyFont="1" applyBorder="1" applyAlignment="1">
      <alignment horizontal="center" vertical="center" wrapText="1"/>
    </xf>
    <xf numFmtId="0" fontId="2" fillId="0" borderId="0" xfId="2" applyFont="1"/>
    <xf numFmtId="0" fontId="6" fillId="0" borderId="18" xfId="2" applyFont="1" applyBorder="1" applyAlignment="1">
      <alignment horizontal="center" vertical="center" wrapText="1"/>
    </xf>
    <xf numFmtId="0" fontId="6" fillId="0" borderId="71" xfId="2" applyFont="1" applyBorder="1" applyAlignment="1">
      <alignment horizontal="center" vertical="center" wrapText="1"/>
    </xf>
    <xf numFmtId="0" fontId="4" fillId="0" borderId="71" xfId="2" applyFont="1" applyBorder="1"/>
    <xf numFmtId="0" fontId="9" fillId="0" borderId="22" xfId="3" applyFont="1" applyBorder="1" applyAlignment="1">
      <alignment horizontal="center" vertical="center"/>
    </xf>
    <xf numFmtId="0" fontId="30" fillId="0" borderId="22" xfId="3" applyBorder="1" applyAlignment="1">
      <alignment horizontal="center"/>
    </xf>
    <xf numFmtId="0" fontId="4" fillId="0" borderId="0" xfId="2" applyFont="1" applyBorder="1"/>
    <xf numFmtId="0" fontId="1" fillId="0" borderId="3" xfId="4" applyFont="1" applyBorder="1" applyAlignment="1">
      <alignment vertical="center" wrapText="1"/>
    </xf>
    <xf numFmtId="0" fontId="1" fillId="0" borderId="63" xfId="4" applyFont="1" applyBorder="1" applyAlignment="1">
      <alignment vertical="center" wrapText="1"/>
    </xf>
    <xf numFmtId="1" fontId="1" fillId="0" borderId="1" xfId="4" applyNumberFormat="1" applyFont="1" applyBorder="1" applyAlignment="1">
      <alignment horizontal="center" vertical="center" wrapText="1"/>
    </xf>
    <xf numFmtId="0" fontId="6" fillId="0" borderId="23" xfId="2" applyFont="1" applyBorder="1" applyAlignment="1">
      <alignment horizontal="center" vertical="center" wrapText="1"/>
    </xf>
    <xf numFmtId="1" fontId="1" fillId="0" borderId="9" xfId="4" applyNumberFormat="1" applyFont="1" applyBorder="1" applyAlignment="1">
      <alignment horizontal="center" vertical="center" wrapText="1"/>
    </xf>
    <xf numFmtId="0" fontId="6" fillId="0" borderId="48" xfId="2" applyFont="1" applyBorder="1" applyAlignment="1">
      <alignment horizontal="center" vertical="center" wrapText="1"/>
    </xf>
    <xf numFmtId="0" fontId="6" fillId="0" borderId="69" xfId="2" applyFont="1" applyBorder="1" applyAlignment="1">
      <alignment horizontal="center" vertical="center" wrapText="1"/>
    </xf>
    <xf numFmtId="0" fontId="6" fillId="0" borderId="50" xfId="2" applyFont="1" applyBorder="1" applyAlignment="1">
      <alignment horizontal="center" vertical="center" wrapText="1"/>
    </xf>
    <xf numFmtId="1" fontId="1" fillId="0" borderId="15" xfId="4" applyNumberFormat="1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1" fontId="1" fillId="0" borderId="6" xfId="4" applyNumberFormat="1" applyFont="1" applyBorder="1" applyAlignment="1">
      <alignment horizontal="center" vertical="center" wrapText="1"/>
    </xf>
    <xf numFmtId="0" fontId="1" fillId="0" borderId="19" xfId="4" applyFont="1" applyBorder="1" applyAlignment="1">
      <alignment vertical="center" wrapText="1"/>
    </xf>
    <xf numFmtId="1" fontId="1" fillId="0" borderId="24" xfId="4" applyNumberFormat="1" applyFont="1" applyBorder="1" applyAlignment="1">
      <alignment horizontal="center" vertical="center" wrapText="1"/>
    </xf>
    <xf numFmtId="1" fontId="1" fillId="0" borderId="8" xfId="4" applyNumberFormat="1" applyFont="1" applyBorder="1" applyAlignment="1">
      <alignment horizontal="center" vertical="center" wrapText="1"/>
    </xf>
    <xf numFmtId="1" fontId="1" fillId="0" borderId="49" xfId="4" applyNumberFormat="1" applyFont="1" applyBorder="1" applyAlignment="1">
      <alignment horizontal="center" vertical="center" wrapText="1"/>
    </xf>
    <xf numFmtId="1" fontId="1" fillId="0" borderId="31" xfId="4" applyNumberFormat="1" applyFont="1" applyBorder="1" applyAlignment="1">
      <alignment horizontal="center" vertical="center" wrapText="1"/>
    </xf>
    <xf numFmtId="1" fontId="1" fillId="0" borderId="32" xfId="4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 indent="1"/>
    </xf>
    <xf numFmtId="1" fontId="8" fillId="0" borderId="48" xfId="4" applyNumberFormat="1" applyFont="1" applyBorder="1" applyAlignment="1">
      <alignment horizontal="center" vertical="center" wrapText="1"/>
    </xf>
    <xf numFmtId="1" fontId="8" fillId="0" borderId="69" xfId="4" applyNumberFormat="1" applyFont="1" applyBorder="1" applyAlignment="1">
      <alignment horizontal="center" vertical="center" wrapText="1"/>
    </xf>
    <xf numFmtId="1" fontId="8" fillId="0" borderId="50" xfId="4" applyNumberFormat="1" applyFont="1" applyBorder="1" applyAlignment="1">
      <alignment horizontal="center" vertical="center" wrapText="1"/>
    </xf>
    <xf numFmtId="1" fontId="8" fillId="5" borderId="12" xfId="4" applyNumberFormat="1" applyFont="1" applyFill="1" applyBorder="1" applyAlignment="1">
      <alignment horizontal="center" vertical="center" wrapText="1"/>
    </xf>
    <xf numFmtId="1" fontId="8" fillId="3" borderId="67" xfId="4" applyNumberFormat="1" applyFont="1" applyFill="1" applyBorder="1" applyAlignment="1">
      <alignment horizontal="center" vertical="center" wrapText="1"/>
    </xf>
    <xf numFmtId="1" fontId="8" fillId="5" borderId="13" xfId="4" applyNumberFormat="1" applyFont="1" applyFill="1" applyBorder="1" applyAlignment="1">
      <alignment horizontal="center" vertical="center" wrapText="1"/>
    </xf>
    <xf numFmtId="1" fontId="8" fillId="0" borderId="12" xfId="4" applyNumberFormat="1" applyFont="1" applyBorder="1" applyAlignment="1">
      <alignment horizontal="center" vertical="center" wrapText="1"/>
    </xf>
    <xf numFmtId="1" fontId="8" fillId="0" borderId="67" xfId="4" applyNumberFormat="1" applyFont="1" applyBorder="1" applyAlignment="1">
      <alignment horizontal="center" vertical="center" wrapText="1"/>
    </xf>
    <xf numFmtId="1" fontId="8" fillId="0" borderId="13" xfId="4" applyNumberFormat="1" applyFont="1" applyBorder="1" applyAlignment="1">
      <alignment horizontal="center" vertical="center" wrapText="1"/>
    </xf>
    <xf numFmtId="0" fontId="8" fillId="0" borderId="2" xfId="4" applyFont="1" applyBorder="1" applyAlignment="1">
      <alignment vertical="center" wrapText="1"/>
    </xf>
    <xf numFmtId="0" fontId="8" fillId="0" borderId="26" xfId="4" applyFont="1" applyBorder="1" applyAlignment="1">
      <alignment vertical="center" wrapText="1"/>
    </xf>
    <xf numFmtId="0" fontId="0" fillId="0" borderId="0" xfId="0" applyFont="1"/>
    <xf numFmtId="0" fontId="0" fillId="0" borderId="0" xfId="2" applyFont="1" applyBorder="1" applyAlignment="1">
      <alignment horizontal="center"/>
    </xf>
    <xf numFmtId="0" fontId="35" fillId="0" borderId="0" xfId="2" applyFont="1"/>
    <xf numFmtId="0" fontId="0" fillId="0" borderId="71" xfId="2" applyFont="1" applyBorder="1"/>
    <xf numFmtId="0" fontId="0" fillId="0" borderId="0" xfId="2" applyFont="1" applyAlignment="1">
      <alignment horizontal="center"/>
    </xf>
    <xf numFmtId="0" fontId="0" fillId="0" borderId="0" xfId="2" applyFont="1"/>
    <xf numFmtId="0" fontId="12" fillId="0" borderId="4" xfId="2" applyFont="1" applyBorder="1" applyAlignment="1">
      <alignment horizontal="center" vertical="center" wrapText="1"/>
    </xf>
    <xf numFmtId="0" fontId="12" fillId="0" borderId="71" xfId="2" applyFont="1" applyBorder="1" applyAlignment="1">
      <alignment horizontal="center" vertical="center" wrapText="1"/>
    </xf>
    <xf numFmtId="0" fontId="12" fillId="0" borderId="18" xfId="2" applyFont="1" applyBorder="1" applyAlignment="1">
      <alignment horizontal="center" vertical="center" wrapText="1"/>
    </xf>
    <xf numFmtId="0" fontId="0" fillId="0" borderId="0" xfId="4" applyFont="1" applyAlignment="1">
      <alignment horizontal="center"/>
    </xf>
    <xf numFmtId="0" fontId="0" fillId="0" borderId="0" xfId="4" applyFont="1"/>
    <xf numFmtId="0" fontId="8" fillId="0" borderId="75" xfId="4" applyFont="1" applyBorder="1" applyAlignment="1">
      <alignment vertical="center" wrapText="1"/>
    </xf>
    <xf numFmtId="1" fontId="8" fillId="0" borderId="51" xfId="4" applyNumberFormat="1" applyFont="1" applyBorder="1" applyAlignment="1">
      <alignment horizontal="center" vertical="center" wrapText="1"/>
    </xf>
    <xf numFmtId="1" fontId="8" fillId="0" borderId="73" xfId="4" applyNumberFormat="1" applyFont="1" applyBorder="1" applyAlignment="1">
      <alignment horizontal="center" vertical="center" wrapText="1"/>
    </xf>
    <xf numFmtId="1" fontId="8" fillId="0" borderId="52" xfId="4" applyNumberFormat="1" applyFont="1" applyBorder="1" applyAlignment="1">
      <alignment horizontal="center" vertical="center" wrapText="1"/>
    </xf>
    <xf numFmtId="1" fontId="8" fillId="0" borderId="4" xfId="4" applyNumberFormat="1" applyFont="1" applyBorder="1" applyAlignment="1">
      <alignment horizontal="center" vertical="center" wrapText="1"/>
    </xf>
    <xf numFmtId="1" fontId="8" fillId="3" borderId="71" xfId="4" applyNumberFormat="1" applyFont="1" applyFill="1" applyBorder="1" applyAlignment="1">
      <alignment horizontal="center" vertical="center" wrapText="1"/>
    </xf>
    <xf numFmtId="1" fontId="8" fillId="0" borderId="18" xfId="4" applyNumberFormat="1" applyFont="1" applyBorder="1" applyAlignment="1">
      <alignment horizontal="center" vertical="center" wrapText="1"/>
    </xf>
    <xf numFmtId="1" fontId="8" fillId="0" borderId="71" xfId="4" applyNumberFormat="1" applyFont="1" applyBorder="1" applyAlignment="1">
      <alignment horizontal="center" vertical="center" wrapText="1"/>
    </xf>
    <xf numFmtId="0" fontId="8" fillId="0" borderId="11" xfId="4" applyFont="1" applyBorder="1" applyAlignment="1">
      <alignment vertical="center" wrapText="1"/>
    </xf>
    <xf numFmtId="1" fontId="8" fillId="0" borderId="58" xfId="4" applyNumberFormat="1" applyFont="1" applyBorder="1" applyAlignment="1">
      <alignment horizontal="center" vertical="center" wrapText="1"/>
    </xf>
    <xf numFmtId="1" fontId="8" fillId="0" borderId="5" xfId="4" applyNumberFormat="1" applyFont="1" applyBorder="1" applyAlignment="1">
      <alignment horizontal="center" vertical="center" wrapText="1"/>
    </xf>
    <xf numFmtId="1" fontId="8" fillId="0" borderId="59" xfId="4" applyNumberFormat="1" applyFont="1" applyBorder="1" applyAlignment="1">
      <alignment horizontal="center" vertical="center" wrapText="1"/>
    </xf>
    <xf numFmtId="0" fontId="35" fillId="5" borderId="0" xfId="2" applyFont="1" applyFill="1"/>
    <xf numFmtId="164" fontId="33" fillId="0" borderId="0" xfId="4" applyNumberFormat="1" applyFont="1" applyAlignment="1">
      <alignment horizontal="center" vertical="center" wrapText="1"/>
    </xf>
    <xf numFmtId="0" fontId="8" fillId="0" borderId="0" xfId="4" applyFont="1" applyAlignment="1">
      <alignment vertical="center" wrapText="1"/>
    </xf>
    <xf numFmtId="1" fontId="8" fillId="0" borderId="0" xfId="4" applyNumberFormat="1" applyFont="1" applyAlignment="1">
      <alignment horizontal="center" vertical="center" wrapText="1"/>
    </xf>
    <xf numFmtId="0" fontId="0" fillId="0" borderId="0" xfId="3" applyFont="1" applyAlignment="1"/>
    <xf numFmtId="0" fontId="0" fillId="0" borderId="0" xfId="2" applyFont="1" applyAlignment="1">
      <alignment horizontal="center" vertical="center"/>
    </xf>
    <xf numFmtId="0" fontId="0" fillId="0" borderId="0" xfId="2" applyFont="1" applyAlignment="1">
      <alignment vertical="center"/>
    </xf>
    <xf numFmtId="0" fontId="9" fillId="0" borderId="0" xfId="2" applyFont="1" applyAlignment="1">
      <alignment vertical="center" wrapText="1"/>
    </xf>
    <xf numFmtId="0" fontId="0" fillId="0" borderId="0" xfId="2" applyFont="1" applyAlignment="1">
      <alignment horizontal="left" vertical="center"/>
    </xf>
    <xf numFmtId="0" fontId="0" fillId="0" borderId="0" xfId="3" applyFont="1" applyAlignment="1">
      <alignment horizontal="center"/>
    </xf>
    <xf numFmtId="0" fontId="36" fillId="0" borderId="0" xfId="3" applyFont="1">
      <alignment vertical="center"/>
    </xf>
    <xf numFmtId="0" fontId="9" fillId="0" borderId="0" xfId="3" applyFont="1" applyAlignment="1">
      <alignment horizontal="left" vertical="center"/>
    </xf>
    <xf numFmtId="0" fontId="9" fillId="0" borderId="0" xfId="3" applyFont="1" applyAlignment="1">
      <alignment vertical="center" wrapText="1"/>
    </xf>
    <xf numFmtId="0" fontId="12" fillId="0" borderId="30" xfId="3" applyFont="1" applyBorder="1" applyAlignment="1">
      <alignment horizontal="center" vertical="center"/>
    </xf>
    <xf numFmtId="0" fontId="33" fillId="0" borderId="2" xfId="3" applyFont="1" applyBorder="1" applyAlignment="1">
      <alignment horizontal="left" vertical="center"/>
    </xf>
    <xf numFmtId="0" fontId="0" fillId="0" borderId="22" xfId="3" applyFont="1" applyBorder="1" applyAlignment="1">
      <alignment horizontal="center"/>
    </xf>
    <xf numFmtId="0" fontId="33" fillId="0" borderId="11" xfId="3" applyFont="1" applyBorder="1" applyAlignment="1">
      <alignment horizontal="left" vertical="center"/>
    </xf>
    <xf numFmtId="0" fontId="33" fillId="0" borderId="0" xfId="3" applyFont="1" applyAlignment="1">
      <alignment horizontal="left" vertical="center"/>
    </xf>
    <xf numFmtId="0" fontId="0" fillId="0" borderId="0" xfId="3" applyFont="1">
      <alignment vertical="center"/>
    </xf>
    <xf numFmtId="164" fontId="33" fillId="0" borderId="7" xfId="4" applyNumberFormat="1" applyFont="1" applyBorder="1" applyAlignment="1">
      <alignment horizontal="center" vertical="center" wrapText="1"/>
    </xf>
    <xf numFmtId="164" fontId="33" fillId="0" borderId="62" xfId="4" applyNumberFormat="1" applyFont="1" applyBorder="1" applyAlignment="1">
      <alignment horizontal="center" vertical="center" wrapText="1"/>
    </xf>
    <xf numFmtId="164" fontId="33" fillId="0" borderId="58" xfId="4" applyNumberFormat="1" applyFont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/>
    </xf>
    <xf numFmtId="0" fontId="12" fillId="0" borderId="20" xfId="4" applyFont="1" applyBorder="1" applyAlignment="1">
      <alignment horizontal="center" vertical="center" wrapText="1"/>
    </xf>
    <xf numFmtId="0" fontId="12" fillId="0" borderId="21" xfId="4" applyFont="1" applyBorder="1" applyAlignment="1">
      <alignment horizontal="center" vertical="center" wrapText="1"/>
    </xf>
    <xf numFmtId="0" fontId="12" fillId="0" borderId="22" xfId="4" applyFont="1" applyBorder="1" applyAlignment="1">
      <alignment horizontal="center" vertical="center" wrapText="1"/>
    </xf>
    <xf numFmtId="0" fontId="0" fillId="0" borderId="20" xfId="3" applyFont="1" applyBorder="1" applyAlignment="1">
      <alignment horizontal="center"/>
    </xf>
    <xf numFmtId="0" fontId="0" fillId="0" borderId="22" xfId="3" applyFont="1" applyBorder="1" applyAlignment="1">
      <alignment horizontal="center"/>
    </xf>
    <xf numFmtId="0" fontId="0" fillId="0" borderId="21" xfId="3" applyFont="1" applyBorder="1" applyAlignment="1">
      <alignment horizontal="center"/>
    </xf>
    <xf numFmtId="0" fontId="35" fillId="0" borderId="20" xfId="2" applyFont="1" applyBorder="1" applyAlignment="1">
      <alignment horizontal="center"/>
    </xf>
    <xf numFmtId="0" fontId="35" fillId="0" borderId="21" xfId="2" applyFont="1" applyBorder="1" applyAlignment="1">
      <alignment horizontal="center"/>
    </xf>
    <xf numFmtId="0" fontId="35" fillId="0" borderId="22" xfId="2" applyFont="1" applyBorder="1" applyAlignment="1">
      <alignment horizontal="center"/>
    </xf>
    <xf numFmtId="164" fontId="12" fillId="0" borderId="4" xfId="2" applyNumberFormat="1" applyFont="1" applyBorder="1" applyAlignment="1">
      <alignment horizontal="center" vertical="center"/>
    </xf>
    <xf numFmtId="164" fontId="12" fillId="0" borderId="14" xfId="2" applyNumberFormat="1" applyFont="1" applyBorder="1" applyAlignment="1">
      <alignment horizontal="center" vertical="center"/>
    </xf>
    <xf numFmtId="164" fontId="12" fillId="0" borderId="72" xfId="2" applyNumberFormat="1" applyFont="1" applyBorder="1" applyAlignment="1">
      <alignment horizontal="center" vertical="center"/>
    </xf>
    <xf numFmtId="164" fontId="12" fillId="0" borderId="59" xfId="2" applyNumberFormat="1" applyFont="1" applyBorder="1" applyAlignment="1">
      <alignment horizontal="center" vertical="center"/>
    </xf>
    <xf numFmtId="0" fontId="12" fillId="0" borderId="20" xfId="3" applyFont="1" applyBorder="1" applyAlignment="1">
      <alignment horizontal="center" vertical="center"/>
    </xf>
    <xf numFmtId="0" fontId="12" fillId="0" borderId="22" xfId="3" applyFont="1" applyBorder="1" applyAlignment="1">
      <alignment horizontal="center" vertical="center"/>
    </xf>
    <xf numFmtId="16" fontId="12" fillId="0" borderId="20" xfId="3" applyNumberFormat="1" applyFont="1" applyBorder="1" applyAlignment="1">
      <alignment horizontal="center" vertical="center"/>
    </xf>
    <xf numFmtId="16" fontId="12" fillId="0" borderId="21" xfId="3" applyNumberFormat="1" applyFont="1" applyBorder="1" applyAlignment="1">
      <alignment horizontal="center" vertical="center"/>
    </xf>
    <xf numFmtId="16" fontId="12" fillId="0" borderId="22" xfId="3" applyNumberFormat="1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 wrapText="1"/>
    </xf>
    <xf numFmtId="0" fontId="12" fillId="0" borderId="66" xfId="2" applyFont="1" applyBorder="1" applyAlignment="1">
      <alignment horizontal="center" vertical="center" wrapText="1"/>
    </xf>
    <xf numFmtId="0" fontId="12" fillId="0" borderId="16" xfId="2" applyFont="1" applyBorder="1" applyAlignment="1">
      <alignment horizontal="center" vertical="center" wrapText="1"/>
    </xf>
    <xf numFmtId="0" fontId="12" fillId="0" borderId="19" xfId="2" applyFont="1" applyBorder="1" applyAlignment="1">
      <alignment horizontal="center" vertical="center" wrapText="1"/>
    </xf>
    <xf numFmtId="0" fontId="12" fillId="0" borderId="70" xfId="2" applyFont="1" applyBorder="1" applyAlignment="1">
      <alignment horizontal="center" vertical="center" wrapText="1"/>
    </xf>
    <xf numFmtId="0" fontId="30" fillId="0" borderId="20" xfId="3" applyBorder="1" applyAlignment="1">
      <alignment horizontal="center"/>
    </xf>
    <xf numFmtId="0" fontId="30" fillId="0" borderId="22" xfId="3" applyBorder="1" applyAlignment="1">
      <alignment horizontal="center"/>
    </xf>
    <xf numFmtId="0" fontId="30" fillId="0" borderId="21" xfId="3" applyBorder="1" applyAlignment="1">
      <alignment horizontal="center"/>
    </xf>
    <xf numFmtId="0" fontId="6" fillId="0" borderId="20" xfId="4" applyFont="1" applyBorder="1" applyAlignment="1">
      <alignment horizontal="center" vertical="center" wrapText="1"/>
    </xf>
    <xf numFmtId="0" fontId="6" fillId="0" borderId="21" xfId="4" applyFont="1" applyBorder="1" applyAlignment="1">
      <alignment horizontal="center" vertical="center" wrapText="1"/>
    </xf>
    <xf numFmtId="0" fontId="6" fillId="0" borderId="22" xfId="4" applyFont="1" applyBorder="1" applyAlignment="1">
      <alignment horizontal="center" vertical="center" wrapText="1"/>
    </xf>
    <xf numFmtId="0" fontId="6" fillId="0" borderId="53" xfId="2" applyFont="1" applyBorder="1" applyAlignment="1">
      <alignment horizontal="center" vertical="center" wrapText="1"/>
    </xf>
    <xf numFmtId="0" fontId="6" fillId="0" borderId="73" xfId="2" applyFont="1" applyBorder="1" applyAlignment="1">
      <alignment horizontal="center" vertical="center" wrapText="1"/>
    </xf>
    <xf numFmtId="0" fontId="6" fillId="0" borderId="52" xfId="2" applyFont="1" applyBorder="1" applyAlignment="1">
      <alignment horizontal="center" vertical="center" wrapText="1"/>
    </xf>
    <xf numFmtId="164" fontId="3" fillId="0" borderId="7" xfId="4" applyNumberFormat="1" applyFont="1" applyBorder="1" applyAlignment="1">
      <alignment horizontal="center" vertical="center" wrapText="1"/>
    </xf>
    <xf numFmtId="164" fontId="3" fillId="0" borderId="62" xfId="4" applyNumberFormat="1" applyFont="1" applyBorder="1" applyAlignment="1">
      <alignment horizontal="center" vertical="center" wrapText="1"/>
    </xf>
    <xf numFmtId="164" fontId="3" fillId="0" borderId="58" xfId="4" applyNumberFormat="1" applyFont="1" applyBorder="1" applyAlignment="1">
      <alignment horizontal="center" vertical="center" wrapText="1"/>
    </xf>
    <xf numFmtId="16" fontId="6" fillId="0" borderId="20" xfId="3" applyNumberFormat="1" applyFont="1" applyBorder="1" applyAlignment="1">
      <alignment horizontal="center" vertical="center"/>
    </xf>
    <xf numFmtId="16" fontId="6" fillId="0" borderId="21" xfId="3" applyNumberFormat="1" applyFont="1" applyBorder="1" applyAlignment="1">
      <alignment horizontal="center" vertical="center"/>
    </xf>
    <xf numFmtId="16" fontId="6" fillId="0" borderId="22" xfId="3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31" fillId="0" borderId="20" xfId="2" applyFont="1" applyBorder="1" applyAlignment="1">
      <alignment horizontal="center"/>
    </xf>
    <xf numFmtId="0" fontId="31" fillId="0" borderId="21" xfId="2" applyFont="1" applyBorder="1" applyAlignment="1">
      <alignment horizontal="center"/>
    </xf>
    <xf numFmtId="0" fontId="31" fillId="0" borderId="22" xfId="2" applyFont="1" applyBorder="1" applyAlignment="1">
      <alignment horizontal="center"/>
    </xf>
    <xf numFmtId="164" fontId="6" fillId="0" borderId="4" xfId="2" applyNumberFormat="1" applyFont="1" applyBorder="1" applyAlignment="1">
      <alignment horizontal="center" vertical="center"/>
    </xf>
    <xf numFmtId="164" fontId="6" fillId="0" borderId="51" xfId="2" applyNumberFormat="1" applyFont="1" applyBorder="1" applyAlignment="1">
      <alignment horizontal="center" vertical="center"/>
    </xf>
    <xf numFmtId="164" fontId="6" fillId="0" borderId="68" xfId="2" applyNumberFormat="1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 wrapText="1"/>
    </xf>
    <xf numFmtId="0" fontId="6" fillId="0" borderId="74" xfId="2" applyFont="1" applyBorder="1" applyAlignment="1">
      <alignment horizontal="center" vertical="center" wrapText="1"/>
    </xf>
    <xf numFmtId="0" fontId="6" fillId="0" borderId="54" xfId="2" applyFont="1" applyBorder="1" applyAlignment="1">
      <alignment horizontal="center" vertical="center" wrapText="1"/>
    </xf>
    <xf numFmtId="0" fontId="6" fillId="0" borderId="51" xfId="2" applyFont="1" applyBorder="1" applyAlignment="1">
      <alignment horizontal="center" vertical="center" wrapText="1"/>
    </xf>
    <xf numFmtId="0" fontId="18" fillId="0" borderId="29" xfId="0" applyFont="1" applyBorder="1" applyAlignment="1">
      <alignment horizontal="left" vertical="center" indent="1"/>
    </xf>
    <xf numFmtId="0" fontId="18" fillId="0" borderId="0" xfId="0" applyFont="1" applyAlignment="1">
      <alignment horizontal="left" vertical="center" indent="1"/>
    </xf>
    <xf numFmtId="0" fontId="19" fillId="0" borderId="29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41" xfId="0" applyFont="1" applyBorder="1" applyAlignment="1">
      <alignment horizontal="left" vertical="top" wrapText="1"/>
    </xf>
    <xf numFmtId="0" fontId="15" fillId="0" borderId="27" xfId="0" applyFont="1" applyBorder="1" applyAlignment="1">
      <alignment horizontal="left" vertical="top" wrapText="1" indent="1"/>
    </xf>
    <xf numFmtId="0" fontId="15" fillId="0" borderId="5" xfId="0" applyFont="1" applyBorder="1" applyAlignment="1">
      <alignment horizontal="left" vertical="top" wrapText="1" indent="1"/>
    </xf>
    <xf numFmtId="0" fontId="15" fillId="0" borderId="28" xfId="0" applyFont="1" applyBorder="1" applyAlignment="1">
      <alignment horizontal="left" vertical="top" wrapText="1" indent="1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9" xfId="0" applyFont="1" applyBorder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15" fillId="0" borderId="41" xfId="0" applyFont="1" applyBorder="1" applyAlignment="1">
      <alignment horizontal="left" vertical="center" indent="1"/>
    </xf>
    <xf numFmtId="0" fontId="5" fillId="4" borderId="0" xfId="0" applyFont="1" applyFill="1" applyAlignment="1">
      <alignment horizontal="center"/>
    </xf>
    <xf numFmtId="0" fontId="4" fillId="0" borderId="3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13" fillId="0" borderId="55" xfId="0" applyFont="1" applyBorder="1" applyAlignment="1">
      <alignment vertical="center" wrapText="1"/>
    </xf>
    <xf numFmtId="0" fontId="13" fillId="0" borderId="36" xfId="0" applyFont="1" applyBorder="1" applyAlignment="1">
      <alignment vertical="center" wrapText="1"/>
    </xf>
    <xf numFmtId="0" fontId="15" fillId="0" borderId="41" xfId="0" applyFont="1" applyBorder="1" applyAlignment="1">
      <alignment horizontal="center" vertical="center"/>
    </xf>
    <xf numFmtId="0" fontId="5" fillId="2" borderId="39" xfId="0" applyFont="1" applyFill="1" applyBorder="1" applyAlignment="1">
      <alignment horizontal="left" vertical="top" wrapText="1"/>
    </xf>
    <xf numFmtId="0" fontId="0" fillId="0" borderId="29" xfId="0" applyBorder="1" applyAlignment="1">
      <alignment horizontal="left"/>
    </xf>
    <xf numFmtId="0" fontId="0" fillId="0" borderId="27" xfId="0" applyBorder="1" applyAlignment="1">
      <alignment horizontal="left"/>
    </xf>
    <xf numFmtId="0" fontId="15" fillId="0" borderId="47" xfId="0" applyFont="1" applyBorder="1" applyAlignment="1">
      <alignment horizontal="left" vertical="top" wrapText="1" indent="1"/>
    </xf>
    <xf numFmtId="0" fontId="15" fillId="0" borderId="56" xfId="0" applyFont="1" applyBorder="1" applyAlignment="1">
      <alignment horizontal="left" vertical="top" wrapText="1" indent="1"/>
    </xf>
    <xf numFmtId="0" fontId="15" fillId="0" borderId="57" xfId="0" applyFont="1" applyBorder="1" applyAlignment="1">
      <alignment horizontal="left" vertical="top" wrapText="1" indent="1"/>
    </xf>
    <xf numFmtId="0" fontId="15" fillId="0" borderId="29" xfId="0" applyFont="1" applyBorder="1" applyAlignment="1">
      <alignment horizontal="left" vertical="top" wrapText="1" indent="1"/>
    </xf>
    <xf numFmtId="0" fontId="15" fillId="0" borderId="0" xfId="0" applyFont="1" applyAlignment="1">
      <alignment horizontal="left" vertical="top" wrapText="1" indent="1"/>
    </xf>
    <xf numFmtId="0" fontId="15" fillId="0" borderId="41" xfId="0" applyFont="1" applyBorder="1" applyAlignment="1">
      <alignment horizontal="left" vertical="top" wrapText="1" indent="1"/>
    </xf>
    <xf numFmtId="0" fontId="14" fillId="0" borderId="0" xfId="0" applyFont="1" applyAlignment="1">
      <alignment horizont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20" fontId="16" fillId="0" borderId="45" xfId="0" applyNumberFormat="1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18" fillId="0" borderId="41" xfId="0" applyFont="1" applyBorder="1" applyAlignment="1">
      <alignment horizontal="left" vertical="center" indent="1"/>
    </xf>
    <xf numFmtId="1" fontId="37" fillId="0" borderId="48" xfId="4" applyNumberFormat="1" applyFont="1" applyBorder="1" applyAlignment="1">
      <alignment horizontal="center" vertical="center" wrapText="1"/>
    </xf>
    <xf numFmtId="1" fontId="37" fillId="0" borderId="69" xfId="4" applyNumberFormat="1" applyFont="1" applyBorder="1" applyAlignment="1">
      <alignment horizontal="center" vertical="center" wrapText="1"/>
    </xf>
    <xf numFmtId="1" fontId="37" fillId="0" borderId="50" xfId="4" applyNumberFormat="1" applyFont="1" applyBorder="1" applyAlignment="1">
      <alignment horizontal="center" vertical="center" wrapText="1"/>
    </xf>
    <xf numFmtId="1" fontId="37" fillId="5" borderId="12" xfId="4" applyNumberFormat="1" applyFont="1" applyFill="1" applyBorder="1" applyAlignment="1">
      <alignment horizontal="center" vertical="center" wrapText="1"/>
    </xf>
    <xf numFmtId="1" fontId="37" fillId="3" borderId="67" xfId="4" applyNumberFormat="1" applyFont="1" applyFill="1" applyBorder="1" applyAlignment="1">
      <alignment horizontal="center" vertical="center" wrapText="1"/>
    </xf>
    <xf numFmtId="1" fontId="37" fillId="5" borderId="13" xfId="4" applyNumberFormat="1" applyFont="1" applyFill="1" applyBorder="1" applyAlignment="1">
      <alignment horizontal="center" vertical="center" wrapText="1"/>
    </xf>
    <xf numFmtId="1" fontId="37" fillId="0" borderId="12" xfId="4" applyNumberFormat="1" applyFont="1" applyBorder="1" applyAlignment="1">
      <alignment horizontal="center" vertical="center" wrapText="1"/>
    </xf>
    <xf numFmtId="1" fontId="37" fillId="0" borderId="67" xfId="4" applyNumberFormat="1" applyFont="1" applyBorder="1" applyAlignment="1">
      <alignment horizontal="center" vertical="center" wrapText="1"/>
    </xf>
    <xf numFmtId="1" fontId="37" fillId="0" borderId="13" xfId="4" applyNumberFormat="1" applyFont="1" applyBorder="1" applyAlignment="1">
      <alignment horizontal="center" vertical="center" wrapText="1"/>
    </xf>
    <xf numFmtId="1" fontId="37" fillId="0" borderId="4" xfId="4" applyNumberFormat="1" applyFont="1" applyBorder="1" applyAlignment="1">
      <alignment horizontal="center" vertical="center" wrapText="1"/>
    </xf>
    <xf numFmtId="1" fontId="37" fillId="3" borderId="71" xfId="4" applyNumberFormat="1" applyFont="1" applyFill="1" applyBorder="1" applyAlignment="1">
      <alignment horizontal="center" vertical="center" wrapText="1"/>
    </xf>
    <xf numFmtId="1" fontId="37" fillId="0" borderId="18" xfId="4" applyNumberFormat="1" applyFont="1" applyBorder="1" applyAlignment="1">
      <alignment horizontal="center" vertical="center" wrapText="1"/>
    </xf>
    <xf numFmtId="1" fontId="37" fillId="0" borderId="71" xfId="4" applyNumberFormat="1" applyFont="1" applyBorder="1" applyAlignment="1">
      <alignment horizontal="center" vertical="center" wrapText="1"/>
    </xf>
    <xf numFmtId="1" fontId="37" fillId="0" borderId="58" xfId="4" applyNumberFormat="1" applyFont="1" applyBorder="1" applyAlignment="1">
      <alignment horizontal="center" vertical="center" wrapText="1"/>
    </xf>
    <xf numFmtId="1" fontId="37" fillId="0" borderId="5" xfId="4" applyNumberFormat="1" applyFont="1" applyBorder="1" applyAlignment="1">
      <alignment horizontal="center" vertical="center" wrapText="1"/>
    </xf>
    <xf numFmtId="1" fontId="37" fillId="0" borderId="59" xfId="4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 xr:uid="{00000000-0005-0000-0000-000001000000}"/>
    <cellStyle name="Обычный 2 3 3" xfId="4" xr:uid="{72C8D830-475E-4C4B-8E7A-100E7A1E0E4D}"/>
    <cellStyle name="Обычный 3" xfId="3" xr:uid="{D1801880-F3E1-451C-A897-832A21F4D579}"/>
    <cellStyle name="Обычный 6 2" xfId="2" xr:uid="{4BDB826F-8F35-4A12-83C7-6620F3D51E05}"/>
  </cellStyles>
  <dxfs count="0"/>
  <tableStyles count="1" defaultTableStyle="TableStyleMedium2" defaultPivotStyle="PivotStyleLight16">
    <tableStyle name="Invisible" pivot="0" table="0" count="0" xr9:uid="{00000000-0011-0000-FFFF-FFFF00000000}"/>
  </tableStyles>
  <colors>
    <mruColors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15F44-75FF-4A18-B385-1D88430888D1}">
  <sheetPr>
    <outlinePr summaryBelow="0"/>
    <pageSetUpPr fitToPage="1"/>
  </sheetPr>
  <dimension ref="A1:W52"/>
  <sheetViews>
    <sheetView tabSelected="1" zoomScale="80" zoomScaleNormal="80" zoomScaleSheetLayoutView="55" workbookViewId="0">
      <selection activeCell="C3" sqref="C3"/>
    </sheetView>
  </sheetViews>
  <sheetFormatPr defaultColWidth="9.140625" defaultRowHeight="15" x14ac:dyDescent="0.25"/>
  <cols>
    <col min="1" max="1" width="9.140625" style="114"/>
    <col min="2" max="2" width="27" style="115" customWidth="1"/>
    <col min="3" max="3" width="34.140625" style="114" customWidth="1"/>
    <col min="4" max="5" width="11.7109375" style="114" customWidth="1"/>
    <col min="6" max="6" width="11.42578125" style="114" customWidth="1"/>
    <col min="7" max="7" width="12.5703125" style="114" customWidth="1"/>
    <col min="8" max="8" width="12" style="114" customWidth="1"/>
    <col min="9" max="9" width="12.85546875" style="114" customWidth="1"/>
    <col min="10" max="10" width="12" style="114" customWidth="1"/>
    <col min="11" max="11" width="13.5703125" style="114" customWidth="1"/>
    <col min="12" max="12" width="14.140625" style="114" customWidth="1"/>
    <col min="13" max="13" width="12.7109375" style="114" customWidth="1"/>
    <col min="14" max="14" width="11.7109375" style="114" customWidth="1"/>
    <col min="15" max="15" width="12.7109375" style="114" customWidth="1"/>
    <col min="16" max="16" width="12.85546875" style="114" customWidth="1"/>
    <col min="17" max="17" width="12.5703125" style="114" customWidth="1"/>
    <col min="18" max="18" width="12.7109375" style="114" customWidth="1"/>
    <col min="19" max="20" width="12.28515625" style="114" customWidth="1"/>
    <col min="21" max="21" width="13.7109375" style="114" customWidth="1"/>
    <col min="22" max="22" width="3.42578125" style="115" customWidth="1"/>
    <col min="23" max="16384" width="9.140625" style="115"/>
  </cols>
  <sheetData>
    <row r="1" spans="1:22" s="110" customFormat="1" ht="15.75" x14ac:dyDescent="0.25">
      <c r="A1" s="155" t="s">
        <v>24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</row>
    <row r="2" spans="1:22" s="110" customFormat="1" ht="15.75" x14ac:dyDescent="0.25">
      <c r="A2" s="155" t="s">
        <v>194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</row>
    <row r="3" spans="1:22" s="113" customFormat="1" ht="19.5" thickBot="1" x14ac:dyDescent="0.35">
      <c r="A3" s="111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</row>
    <row r="4" spans="1:22" ht="18.75" customHeight="1" thickBot="1" x14ac:dyDescent="0.35">
      <c r="B4" s="162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4"/>
      <c r="V4" s="112"/>
    </row>
    <row r="5" spans="1:22" ht="87" customHeight="1" x14ac:dyDescent="0.25">
      <c r="B5" s="165" t="s">
        <v>1</v>
      </c>
      <c r="C5" s="167" t="s">
        <v>144</v>
      </c>
      <c r="D5" s="116" t="s">
        <v>41</v>
      </c>
      <c r="E5" s="117" t="s">
        <v>42</v>
      </c>
      <c r="F5" s="118" t="s">
        <v>145</v>
      </c>
      <c r="G5" s="116" t="s">
        <v>41</v>
      </c>
      <c r="H5" s="117" t="s">
        <v>42</v>
      </c>
      <c r="I5" s="118" t="s">
        <v>145</v>
      </c>
      <c r="J5" s="116" t="s">
        <v>41</v>
      </c>
      <c r="K5" s="117" t="s">
        <v>42</v>
      </c>
      <c r="L5" s="118" t="s">
        <v>145</v>
      </c>
      <c r="M5" s="116" t="s">
        <v>41</v>
      </c>
      <c r="N5" s="117" t="s">
        <v>42</v>
      </c>
      <c r="O5" s="118" t="s">
        <v>145</v>
      </c>
      <c r="P5" s="116" t="s">
        <v>41</v>
      </c>
      <c r="Q5" s="117" t="s">
        <v>42</v>
      </c>
      <c r="R5" s="118" t="s">
        <v>145</v>
      </c>
      <c r="S5" s="116" t="s">
        <v>41</v>
      </c>
      <c r="T5" s="117" t="s">
        <v>42</v>
      </c>
      <c r="U5" s="118" t="s">
        <v>145</v>
      </c>
    </row>
    <row r="6" spans="1:22" ht="30" customHeight="1" thickBot="1" x14ac:dyDescent="0.3">
      <c r="B6" s="166"/>
      <c r="C6" s="168"/>
      <c r="D6" s="177" t="s">
        <v>0</v>
      </c>
      <c r="E6" s="175"/>
      <c r="F6" s="178"/>
      <c r="G6" s="177" t="s">
        <v>146</v>
      </c>
      <c r="H6" s="175"/>
      <c r="I6" s="178"/>
      <c r="J6" s="177" t="s">
        <v>147</v>
      </c>
      <c r="K6" s="175"/>
      <c r="L6" s="178"/>
      <c r="M6" s="174" t="s">
        <v>143</v>
      </c>
      <c r="N6" s="175"/>
      <c r="O6" s="176"/>
      <c r="P6" s="174" t="s">
        <v>148</v>
      </c>
      <c r="Q6" s="175"/>
      <c r="R6" s="176"/>
      <c r="S6" s="174" t="s">
        <v>193</v>
      </c>
      <c r="T6" s="175"/>
      <c r="U6" s="176"/>
    </row>
    <row r="7" spans="1:22" s="120" customFormat="1" ht="15" customHeight="1" x14ac:dyDescent="0.25">
      <c r="A7" s="119"/>
      <c r="B7" s="152" t="s">
        <v>191</v>
      </c>
      <c r="C7" s="108" t="s">
        <v>43</v>
      </c>
      <c r="D7" s="99">
        <f>D8+900</f>
        <v>8820</v>
      </c>
      <c r="E7" s="100">
        <f>E8+900</f>
        <v>5850</v>
      </c>
      <c r="F7" s="101" t="s">
        <v>52</v>
      </c>
      <c r="G7" s="99">
        <f>G8+900</f>
        <v>11140</v>
      </c>
      <c r="H7" s="100">
        <f>H8+900</f>
        <v>7300</v>
      </c>
      <c r="I7" s="101" t="s">
        <v>52</v>
      </c>
      <c r="J7" s="99">
        <f>J8+900</f>
        <v>10740</v>
      </c>
      <c r="K7" s="100">
        <f>K8+900</f>
        <v>7050</v>
      </c>
      <c r="L7" s="101" t="s">
        <v>52</v>
      </c>
      <c r="M7" s="99">
        <f>M8+900</f>
        <v>11860</v>
      </c>
      <c r="N7" s="100">
        <f>N8+900</f>
        <v>7750</v>
      </c>
      <c r="O7" s="101" t="s">
        <v>52</v>
      </c>
      <c r="P7" s="99">
        <f>P8+900</f>
        <v>11460</v>
      </c>
      <c r="Q7" s="100">
        <f>Q8+900</f>
        <v>7500</v>
      </c>
      <c r="R7" s="101" t="s">
        <v>52</v>
      </c>
      <c r="S7" s="99"/>
      <c r="T7" s="100"/>
      <c r="U7" s="101"/>
    </row>
    <row r="8" spans="1:22" s="120" customFormat="1" ht="15" customHeight="1" x14ac:dyDescent="0.25">
      <c r="A8" s="119"/>
      <c r="B8" s="153"/>
      <c r="C8" s="109" t="s">
        <v>53</v>
      </c>
      <c r="D8" s="105">
        <f>E8*1.6</f>
        <v>7920</v>
      </c>
      <c r="E8" s="103">
        <v>4950</v>
      </c>
      <c r="F8" s="107">
        <f>E8*0.8</f>
        <v>3960</v>
      </c>
      <c r="G8" s="102">
        <f>H8*1.6</f>
        <v>10240</v>
      </c>
      <c r="H8" s="103">
        <v>6400</v>
      </c>
      <c r="I8" s="104">
        <f>H8*0.8</f>
        <v>5120</v>
      </c>
      <c r="J8" s="102">
        <f>K8*1.6</f>
        <v>9840</v>
      </c>
      <c r="K8" s="103">
        <f>H8-250</f>
        <v>6150</v>
      </c>
      <c r="L8" s="104">
        <f>K8*0.8</f>
        <v>4920</v>
      </c>
      <c r="M8" s="102">
        <f>N8*1.6</f>
        <v>10960</v>
      </c>
      <c r="N8" s="103">
        <v>6850</v>
      </c>
      <c r="O8" s="104">
        <f>N8*0.8</f>
        <v>5480</v>
      </c>
      <c r="P8" s="102">
        <f>Q8*1.6</f>
        <v>10560</v>
      </c>
      <c r="Q8" s="103">
        <f>N8-250</f>
        <v>6600</v>
      </c>
      <c r="R8" s="104">
        <f>Q8*0.8</f>
        <v>5280</v>
      </c>
      <c r="S8" s="102"/>
      <c r="T8" s="103"/>
      <c r="U8" s="104"/>
    </row>
    <row r="9" spans="1:22" s="120" customFormat="1" ht="15" customHeight="1" x14ac:dyDescent="0.25">
      <c r="A9" s="119">
        <v>1</v>
      </c>
      <c r="B9" s="153"/>
      <c r="C9" s="109" t="s">
        <v>39</v>
      </c>
      <c r="D9" s="105">
        <f>D8-500</f>
        <v>7420</v>
      </c>
      <c r="E9" s="106">
        <f>E8-500</f>
        <v>4450</v>
      </c>
      <c r="F9" s="107">
        <f t="shared" ref="F9:F10" si="0">E9*0.8</f>
        <v>3560</v>
      </c>
      <c r="G9" s="105">
        <f>G8-500</f>
        <v>9740</v>
      </c>
      <c r="H9" s="106">
        <f>H8-500</f>
        <v>5900</v>
      </c>
      <c r="I9" s="107">
        <f t="shared" ref="I9:I10" si="1">H9*0.8</f>
        <v>4720</v>
      </c>
      <c r="J9" s="105">
        <f>J8-500</f>
        <v>9340</v>
      </c>
      <c r="K9" s="106">
        <f>K8-500</f>
        <v>5650</v>
      </c>
      <c r="L9" s="107">
        <f t="shared" ref="L9:L10" si="2">K9*0.8</f>
        <v>4520</v>
      </c>
      <c r="M9" s="105">
        <f>M8-500</f>
        <v>10460</v>
      </c>
      <c r="N9" s="106">
        <f>N8-500</f>
        <v>6350</v>
      </c>
      <c r="O9" s="107">
        <f t="shared" ref="O9:O10" si="3">N9*0.8</f>
        <v>5080</v>
      </c>
      <c r="P9" s="105">
        <f>P8-500</f>
        <v>10060</v>
      </c>
      <c r="Q9" s="106">
        <f>Q8-500</f>
        <v>6100</v>
      </c>
      <c r="R9" s="107">
        <f t="shared" ref="R9:R10" si="4">Q9*0.8</f>
        <v>4880</v>
      </c>
      <c r="S9" s="105"/>
      <c r="T9" s="106"/>
      <c r="U9" s="107"/>
    </row>
    <row r="10" spans="1:22" s="120" customFormat="1" ht="15" customHeight="1" thickBot="1" x14ac:dyDescent="0.3">
      <c r="A10" s="119"/>
      <c r="B10" s="154"/>
      <c r="C10" s="109" t="s">
        <v>40</v>
      </c>
      <c r="D10" s="105">
        <f>D8-600</f>
        <v>7320</v>
      </c>
      <c r="E10" s="106">
        <f>E8-600</f>
        <v>4350</v>
      </c>
      <c r="F10" s="107">
        <f t="shared" si="0"/>
        <v>3480</v>
      </c>
      <c r="G10" s="105">
        <f>G8-600</f>
        <v>9640</v>
      </c>
      <c r="H10" s="106">
        <f>H8-600</f>
        <v>5800</v>
      </c>
      <c r="I10" s="107">
        <f t="shared" si="1"/>
        <v>4640</v>
      </c>
      <c r="J10" s="105">
        <f>J8-600</f>
        <v>9240</v>
      </c>
      <c r="K10" s="106">
        <f>K8-600</f>
        <v>5550</v>
      </c>
      <c r="L10" s="107">
        <f t="shared" si="2"/>
        <v>4440</v>
      </c>
      <c r="M10" s="105">
        <f>M8-600</f>
        <v>10360</v>
      </c>
      <c r="N10" s="106">
        <f>N8-600</f>
        <v>6250</v>
      </c>
      <c r="O10" s="107">
        <f t="shared" si="3"/>
        <v>5000</v>
      </c>
      <c r="P10" s="105">
        <f>P8-600</f>
        <v>9960</v>
      </c>
      <c r="Q10" s="106">
        <f>Q8-600</f>
        <v>6000</v>
      </c>
      <c r="R10" s="107">
        <f t="shared" si="4"/>
        <v>4800</v>
      </c>
      <c r="S10" s="105"/>
      <c r="T10" s="106"/>
      <c r="U10" s="107"/>
    </row>
    <row r="11" spans="1:22" s="120" customFormat="1" ht="15" customHeight="1" x14ac:dyDescent="0.25">
      <c r="A11" s="119"/>
      <c r="B11" s="152" t="s">
        <v>192</v>
      </c>
      <c r="C11" s="108" t="s">
        <v>43</v>
      </c>
      <c r="D11" s="99">
        <f>D12+900</f>
        <v>9380</v>
      </c>
      <c r="E11" s="100">
        <f>E12+900</f>
        <v>6200</v>
      </c>
      <c r="F11" s="101" t="s">
        <v>52</v>
      </c>
      <c r="G11" s="99">
        <f>G12+900</f>
        <v>10820</v>
      </c>
      <c r="H11" s="100">
        <f>H12+900</f>
        <v>7100</v>
      </c>
      <c r="I11" s="101" t="s">
        <v>52</v>
      </c>
      <c r="J11" s="99">
        <f>J12+900</f>
        <v>10420</v>
      </c>
      <c r="K11" s="100">
        <f>K12+900</f>
        <v>6850</v>
      </c>
      <c r="L11" s="101" t="s">
        <v>52</v>
      </c>
      <c r="M11" s="99">
        <f>M12+900</f>
        <v>12260</v>
      </c>
      <c r="N11" s="100">
        <f>N12+900</f>
        <v>8000</v>
      </c>
      <c r="O11" s="101" t="s">
        <v>52</v>
      </c>
      <c r="P11" s="99">
        <f>P12+900</f>
        <v>11860</v>
      </c>
      <c r="Q11" s="100">
        <f>Q12+900</f>
        <v>7750</v>
      </c>
      <c r="R11" s="101" t="s">
        <v>52</v>
      </c>
      <c r="S11" s="99"/>
      <c r="T11" s="100"/>
      <c r="U11" s="101"/>
    </row>
    <row r="12" spans="1:22" s="120" customFormat="1" ht="15" customHeight="1" x14ac:dyDescent="0.25">
      <c r="A12" s="119">
        <v>2</v>
      </c>
      <c r="B12" s="153"/>
      <c r="C12" s="109" t="s">
        <v>53</v>
      </c>
      <c r="D12" s="105">
        <f>E12*1.6</f>
        <v>8480</v>
      </c>
      <c r="E12" s="103">
        <v>5300</v>
      </c>
      <c r="F12" s="107">
        <f>E12*0.8</f>
        <v>4240</v>
      </c>
      <c r="G12" s="102">
        <f>H12*1.6</f>
        <v>9920</v>
      </c>
      <c r="H12" s="103">
        <v>6200</v>
      </c>
      <c r="I12" s="104">
        <f>H12*0.8</f>
        <v>4960</v>
      </c>
      <c r="J12" s="102">
        <f>K12*1.6</f>
        <v>9520</v>
      </c>
      <c r="K12" s="103">
        <f>H12-250</f>
        <v>5950</v>
      </c>
      <c r="L12" s="104">
        <f>K12*0.8</f>
        <v>4760</v>
      </c>
      <c r="M12" s="102">
        <f>N12*1.6</f>
        <v>11360</v>
      </c>
      <c r="N12" s="103">
        <v>7100</v>
      </c>
      <c r="O12" s="104">
        <f>N12*0.8</f>
        <v>5680</v>
      </c>
      <c r="P12" s="102">
        <f>Q12*1.6</f>
        <v>10960</v>
      </c>
      <c r="Q12" s="103">
        <f>N12-250</f>
        <v>6850</v>
      </c>
      <c r="R12" s="104">
        <f>Q12*0.8</f>
        <v>5480</v>
      </c>
      <c r="S12" s="102"/>
      <c r="T12" s="103"/>
      <c r="U12" s="104"/>
    </row>
    <row r="13" spans="1:22" s="120" customFormat="1" ht="15" customHeight="1" x14ac:dyDescent="0.25">
      <c r="A13" s="119"/>
      <c r="B13" s="153"/>
      <c r="C13" s="109" t="s">
        <v>39</v>
      </c>
      <c r="D13" s="105">
        <f>D12-500</f>
        <v>7980</v>
      </c>
      <c r="E13" s="106">
        <f>E12-500</f>
        <v>4800</v>
      </c>
      <c r="F13" s="107">
        <f t="shared" ref="F13:F14" si="5">E13*0.8</f>
        <v>3840</v>
      </c>
      <c r="G13" s="105">
        <f>G12-500</f>
        <v>9420</v>
      </c>
      <c r="H13" s="106">
        <f>H12-500</f>
        <v>5700</v>
      </c>
      <c r="I13" s="107">
        <f t="shared" ref="I13:I14" si="6">H13*0.8</f>
        <v>4560</v>
      </c>
      <c r="J13" s="105">
        <f>J12-500</f>
        <v>9020</v>
      </c>
      <c r="K13" s="106">
        <f>K12-500</f>
        <v>5450</v>
      </c>
      <c r="L13" s="107">
        <f t="shared" ref="L13:L14" si="7">K13*0.8</f>
        <v>4360</v>
      </c>
      <c r="M13" s="105">
        <f>M12-500</f>
        <v>10860</v>
      </c>
      <c r="N13" s="106">
        <f>N12-500</f>
        <v>6600</v>
      </c>
      <c r="O13" s="107">
        <f t="shared" ref="O13:O14" si="8">N13*0.8</f>
        <v>5280</v>
      </c>
      <c r="P13" s="105">
        <f>P12-500</f>
        <v>10460</v>
      </c>
      <c r="Q13" s="106">
        <f>Q12-500</f>
        <v>6350</v>
      </c>
      <c r="R13" s="107">
        <f t="shared" ref="R13:R14" si="9">Q13*0.8</f>
        <v>5080</v>
      </c>
      <c r="S13" s="105"/>
      <c r="T13" s="106"/>
      <c r="U13" s="107"/>
    </row>
    <row r="14" spans="1:22" s="120" customFormat="1" ht="15" customHeight="1" thickBot="1" x14ac:dyDescent="0.3">
      <c r="A14" s="119"/>
      <c r="B14" s="154"/>
      <c r="C14" s="109" t="s">
        <v>40</v>
      </c>
      <c r="D14" s="105">
        <f>D12-600</f>
        <v>7880</v>
      </c>
      <c r="E14" s="106">
        <f>E12-600</f>
        <v>4700</v>
      </c>
      <c r="F14" s="107">
        <f t="shared" si="5"/>
        <v>3760</v>
      </c>
      <c r="G14" s="105">
        <f>G12-600</f>
        <v>9320</v>
      </c>
      <c r="H14" s="106">
        <f>H12-600</f>
        <v>5600</v>
      </c>
      <c r="I14" s="107">
        <f t="shared" si="6"/>
        <v>4480</v>
      </c>
      <c r="J14" s="105">
        <f>J12-600</f>
        <v>8920</v>
      </c>
      <c r="K14" s="106">
        <f>K12-600</f>
        <v>5350</v>
      </c>
      <c r="L14" s="107">
        <f t="shared" si="7"/>
        <v>4280</v>
      </c>
      <c r="M14" s="105">
        <f>M12-600</f>
        <v>10760</v>
      </c>
      <c r="N14" s="106">
        <f>N12-600</f>
        <v>6500</v>
      </c>
      <c r="O14" s="107">
        <f t="shared" si="8"/>
        <v>5200</v>
      </c>
      <c r="P14" s="105">
        <f>P12-600</f>
        <v>10360</v>
      </c>
      <c r="Q14" s="106">
        <f>Q12-600</f>
        <v>6250</v>
      </c>
      <c r="R14" s="107">
        <f t="shared" si="9"/>
        <v>5000</v>
      </c>
      <c r="S14" s="105"/>
      <c r="T14" s="106"/>
      <c r="U14" s="107"/>
    </row>
    <row r="15" spans="1:22" s="120" customFormat="1" ht="15" customHeight="1" x14ac:dyDescent="0.25">
      <c r="A15" s="119"/>
      <c r="B15" s="152" t="s">
        <v>155</v>
      </c>
      <c r="C15" s="108" t="s">
        <v>43</v>
      </c>
      <c r="D15" s="257">
        <f>D16+900</f>
        <v>8820</v>
      </c>
      <c r="E15" s="258">
        <f>E16+900</f>
        <v>5850</v>
      </c>
      <c r="F15" s="259" t="s">
        <v>52</v>
      </c>
      <c r="G15" s="99">
        <f>G16+900</f>
        <v>10180</v>
      </c>
      <c r="H15" s="100">
        <f>H16+900</f>
        <v>6700</v>
      </c>
      <c r="I15" s="101" t="s">
        <v>52</v>
      </c>
      <c r="J15" s="99">
        <f>J16+900</f>
        <v>9780</v>
      </c>
      <c r="K15" s="100">
        <f>K16+900</f>
        <v>6450</v>
      </c>
      <c r="L15" s="101" t="s">
        <v>52</v>
      </c>
      <c r="M15" s="257">
        <f>M16+900</f>
        <v>10420</v>
      </c>
      <c r="N15" s="258">
        <f>N16+900</f>
        <v>6850</v>
      </c>
      <c r="O15" s="259" t="s">
        <v>52</v>
      </c>
      <c r="P15" s="257">
        <f>P16+900</f>
        <v>10020</v>
      </c>
      <c r="Q15" s="258">
        <f>Q16+900</f>
        <v>6600</v>
      </c>
      <c r="R15" s="259" t="s">
        <v>52</v>
      </c>
      <c r="S15" s="257">
        <f>S16+900</f>
        <v>11380</v>
      </c>
      <c r="T15" s="258">
        <f>T16+900</f>
        <v>7450</v>
      </c>
      <c r="U15" s="259" t="s">
        <v>52</v>
      </c>
    </row>
    <row r="16" spans="1:22" s="120" customFormat="1" ht="15" customHeight="1" x14ac:dyDescent="0.25">
      <c r="A16" s="119">
        <v>3</v>
      </c>
      <c r="B16" s="153"/>
      <c r="C16" s="109" t="s">
        <v>53</v>
      </c>
      <c r="D16" s="263">
        <f>E16*1.6</f>
        <v>7920</v>
      </c>
      <c r="E16" s="261">
        <v>4950</v>
      </c>
      <c r="F16" s="265">
        <f>E16*0.8</f>
        <v>3960</v>
      </c>
      <c r="G16" s="102">
        <f>H16*1.6</f>
        <v>9280</v>
      </c>
      <c r="H16" s="103">
        <v>5800</v>
      </c>
      <c r="I16" s="104">
        <f>H16*0.8</f>
        <v>4640</v>
      </c>
      <c r="J16" s="102">
        <f>K16*1.6</f>
        <v>8880</v>
      </c>
      <c r="K16" s="103">
        <f>H16-250</f>
        <v>5550</v>
      </c>
      <c r="L16" s="104">
        <f>K16*0.8</f>
        <v>4440</v>
      </c>
      <c r="M16" s="260">
        <f>N16*1.6</f>
        <v>9520</v>
      </c>
      <c r="N16" s="261">
        <v>5950</v>
      </c>
      <c r="O16" s="262">
        <f>N16*0.8</f>
        <v>4760</v>
      </c>
      <c r="P16" s="260">
        <f>Q16*1.6</f>
        <v>9120</v>
      </c>
      <c r="Q16" s="261">
        <v>5700</v>
      </c>
      <c r="R16" s="262">
        <f>Q16*0.8</f>
        <v>4560</v>
      </c>
      <c r="S16" s="260">
        <f>T16*1.6</f>
        <v>10480</v>
      </c>
      <c r="T16" s="261">
        <v>6550</v>
      </c>
      <c r="U16" s="262">
        <f>T16*0.8</f>
        <v>5240</v>
      </c>
    </row>
    <row r="17" spans="1:21" s="120" customFormat="1" ht="15" customHeight="1" x14ac:dyDescent="0.25">
      <c r="A17" s="119"/>
      <c r="B17" s="153"/>
      <c r="C17" s="109" t="s">
        <v>39</v>
      </c>
      <c r="D17" s="263">
        <f>D16-500</f>
        <v>7420</v>
      </c>
      <c r="E17" s="264">
        <f>E16-500</f>
        <v>4450</v>
      </c>
      <c r="F17" s="265">
        <f t="shared" ref="F17:F18" si="10">E17*0.8</f>
        <v>3560</v>
      </c>
      <c r="G17" s="105">
        <f>G16-500</f>
        <v>8780</v>
      </c>
      <c r="H17" s="106">
        <f>H16-500</f>
        <v>5300</v>
      </c>
      <c r="I17" s="107">
        <f t="shared" ref="I17:I18" si="11">H17*0.8</f>
        <v>4240</v>
      </c>
      <c r="J17" s="105">
        <f>J16-500</f>
        <v>8380</v>
      </c>
      <c r="K17" s="106">
        <f>K16-500</f>
        <v>5050</v>
      </c>
      <c r="L17" s="107">
        <f t="shared" ref="L17:L18" si="12">K17*0.8</f>
        <v>4040</v>
      </c>
      <c r="M17" s="263">
        <f>M16-500</f>
        <v>9020</v>
      </c>
      <c r="N17" s="264">
        <f>N16-500</f>
        <v>5450</v>
      </c>
      <c r="O17" s="265">
        <f t="shared" ref="O17:O18" si="13">N17*0.8</f>
        <v>4360</v>
      </c>
      <c r="P17" s="263">
        <f>P16-500</f>
        <v>8620</v>
      </c>
      <c r="Q17" s="264">
        <f>Q16-500</f>
        <v>5200</v>
      </c>
      <c r="R17" s="265">
        <f t="shared" ref="R17:R18" si="14">Q17*0.8</f>
        <v>4160</v>
      </c>
      <c r="S17" s="263">
        <f>S16-500</f>
        <v>9980</v>
      </c>
      <c r="T17" s="264">
        <f>T16-500</f>
        <v>6050</v>
      </c>
      <c r="U17" s="265">
        <f t="shared" ref="U17:U18" si="15">T17*0.8</f>
        <v>4840</v>
      </c>
    </row>
    <row r="18" spans="1:21" s="120" customFormat="1" ht="15" customHeight="1" thickBot="1" x14ac:dyDescent="0.3">
      <c r="A18" s="119"/>
      <c r="B18" s="154"/>
      <c r="C18" s="109" t="s">
        <v>40</v>
      </c>
      <c r="D18" s="263">
        <f>D16-600</f>
        <v>7320</v>
      </c>
      <c r="E18" s="264">
        <f>E16-600</f>
        <v>4350</v>
      </c>
      <c r="F18" s="265">
        <f t="shared" si="10"/>
        <v>3480</v>
      </c>
      <c r="G18" s="105">
        <f>G16-600</f>
        <v>8680</v>
      </c>
      <c r="H18" s="106">
        <f>H16-600</f>
        <v>5200</v>
      </c>
      <c r="I18" s="107">
        <f t="shared" si="11"/>
        <v>4160</v>
      </c>
      <c r="J18" s="105">
        <f>J16-600</f>
        <v>8280</v>
      </c>
      <c r="K18" s="106">
        <f>K16-600</f>
        <v>4950</v>
      </c>
      <c r="L18" s="107">
        <f t="shared" si="12"/>
        <v>3960</v>
      </c>
      <c r="M18" s="263">
        <f>M16-600</f>
        <v>8920</v>
      </c>
      <c r="N18" s="264">
        <f>N16-600</f>
        <v>5350</v>
      </c>
      <c r="O18" s="265">
        <f t="shared" si="13"/>
        <v>4280</v>
      </c>
      <c r="P18" s="263">
        <f>P16-600</f>
        <v>8520</v>
      </c>
      <c r="Q18" s="264">
        <f>Q16-600</f>
        <v>5100</v>
      </c>
      <c r="R18" s="265">
        <f t="shared" si="14"/>
        <v>4080</v>
      </c>
      <c r="S18" s="263">
        <f>S16-600</f>
        <v>9880</v>
      </c>
      <c r="T18" s="264">
        <f>T16-600</f>
        <v>5950</v>
      </c>
      <c r="U18" s="265">
        <f t="shared" si="15"/>
        <v>4760</v>
      </c>
    </row>
    <row r="19" spans="1:21" s="120" customFormat="1" ht="15" customHeight="1" x14ac:dyDescent="0.25">
      <c r="A19" s="119"/>
      <c r="B19" s="152" t="s">
        <v>157</v>
      </c>
      <c r="C19" s="108" t="s">
        <v>43</v>
      </c>
      <c r="D19" s="99">
        <f>D20+900</f>
        <v>7860</v>
      </c>
      <c r="E19" s="100">
        <f>E20+900</f>
        <v>5250</v>
      </c>
      <c r="F19" s="101" t="s">
        <v>52</v>
      </c>
      <c r="G19" s="99">
        <f>G20+900</f>
        <v>8980</v>
      </c>
      <c r="H19" s="100">
        <f>H20+900</f>
        <v>5950</v>
      </c>
      <c r="I19" s="101" t="s">
        <v>52</v>
      </c>
      <c r="J19" s="99">
        <f>J20+900</f>
        <v>8580</v>
      </c>
      <c r="K19" s="100">
        <f>K20+900</f>
        <v>5700</v>
      </c>
      <c r="L19" s="101" t="s">
        <v>52</v>
      </c>
      <c r="M19" s="99">
        <f>M20+900</f>
        <v>10420</v>
      </c>
      <c r="N19" s="100">
        <f>N20+900</f>
        <v>6850</v>
      </c>
      <c r="O19" s="101" t="s">
        <v>52</v>
      </c>
      <c r="P19" s="257">
        <f>P20+900</f>
        <v>10020</v>
      </c>
      <c r="Q19" s="258">
        <f>Q20+900</f>
        <v>6600</v>
      </c>
      <c r="R19" s="259" t="s">
        <v>52</v>
      </c>
      <c r="S19" s="99">
        <f>S20+900</f>
        <v>11380</v>
      </c>
      <c r="T19" s="100">
        <f>T20+900</f>
        <v>7450</v>
      </c>
      <c r="U19" s="101" t="s">
        <v>52</v>
      </c>
    </row>
    <row r="20" spans="1:21" s="120" customFormat="1" ht="15" customHeight="1" x14ac:dyDescent="0.25">
      <c r="A20" s="119">
        <v>4</v>
      </c>
      <c r="B20" s="153"/>
      <c r="C20" s="109" t="s">
        <v>53</v>
      </c>
      <c r="D20" s="105">
        <f>E20*1.6</f>
        <v>6960</v>
      </c>
      <c r="E20" s="103">
        <v>4350</v>
      </c>
      <c r="F20" s="107">
        <f>E20*0.8</f>
        <v>3480</v>
      </c>
      <c r="G20" s="102">
        <f>H20*1.6</f>
        <v>8080</v>
      </c>
      <c r="H20" s="103">
        <v>5050</v>
      </c>
      <c r="I20" s="104">
        <f>H20*0.8</f>
        <v>4040</v>
      </c>
      <c r="J20" s="102">
        <f>K20*1.6</f>
        <v>7680</v>
      </c>
      <c r="K20" s="103">
        <f>H20-250</f>
        <v>4800</v>
      </c>
      <c r="L20" s="104">
        <f>K20*0.8</f>
        <v>3840</v>
      </c>
      <c r="M20" s="102">
        <f>N20*1.6</f>
        <v>9520</v>
      </c>
      <c r="N20" s="103">
        <v>5950</v>
      </c>
      <c r="O20" s="104">
        <f>N20*0.8</f>
        <v>4760</v>
      </c>
      <c r="P20" s="260">
        <f>Q20*1.6</f>
        <v>9120</v>
      </c>
      <c r="Q20" s="261">
        <v>5700</v>
      </c>
      <c r="R20" s="262">
        <f>Q20*0.8</f>
        <v>4560</v>
      </c>
      <c r="S20" s="102">
        <f>T20*1.6</f>
        <v>10480</v>
      </c>
      <c r="T20" s="103">
        <v>6550</v>
      </c>
      <c r="U20" s="104">
        <f>T20*0.8</f>
        <v>5240</v>
      </c>
    </row>
    <row r="21" spans="1:21" s="120" customFormat="1" ht="15" customHeight="1" x14ac:dyDescent="0.25">
      <c r="A21" s="119"/>
      <c r="B21" s="153"/>
      <c r="C21" s="109" t="s">
        <v>39</v>
      </c>
      <c r="D21" s="105">
        <f>D20-500</f>
        <v>6460</v>
      </c>
      <c r="E21" s="106">
        <f>E20-500</f>
        <v>3850</v>
      </c>
      <c r="F21" s="107">
        <f t="shared" ref="F21:F22" si="16">E21*0.8</f>
        <v>3080</v>
      </c>
      <c r="G21" s="105">
        <f>G20-500</f>
        <v>7580</v>
      </c>
      <c r="H21" s="106">
        <f>H20-500</f>
        <v>4550</v>
      </c>
      <c r="I21" s="107">
        <f t="shared" ref="I21:I22" si="17">H21*0.8</f>
        <v>3640</v>
      </c>
      <c r="J21" s="105">
        <f>J20-500</f>
        <v>7180</v>
      </c>
      <c r="K21" s="106">
        <f>K20-500</f>
        <v>4300</v>
      </c>
      <c r="L21" s="107">
        <f t="shared" ref="L21:L22" si="18">K21*0.8</f>
        <v>3440</v>
      </c>
      <c r="M21" s="105">
        <f>M20-500</f>
        <v>9020</v>
      </c>
      <c r="N21" s="106">
        <f>N20-500</f>
        <v>5450</v>
      </c>
      <c r="O21" s="107">
        <f t="shared" ref="O21:O22" si="19">N21*0.8</f>
        <v>4360</v>
      </c>
      <c r="P21" s="263">
        <f>P20-500</f>
        <v>8620</v>
      </c>
      <c r="Q21" s="264">
        <f>Q20-500</f>
        <v>5200</v>
      </c>
      <c r="R21" s="265">
        <f t="shared" ref="R21:R22" si="20">Q21*0.8</f>
        <v>4160</v>
      </c>
      <c r="S21" s="105">
        <f>S20-500</f>
        <v>9980</v>
      </c>
      <c r="T21" s="106">
        <f>T20-500</f>
        <v>6050</v>
      </c>
      <c r="U21" s="107">
        <f t="shared" ref="U21:U22" si="21">T21*0.8</f>
        <v>4840</v>
      </c>
    </row>
    <row r="22" spans="1:21" s="120" customFormat="1" ht="18" customHeight="1" thickBot="1" x14ac:dyDescent="0.3">
      <c r="A22" s="119"/>
      <c r="B22" s="154"/>
      <c r="C22" s="109" t="s">
        <v>40</v>
      </c>
      <c r="D22" s="105">
        <f>D20-600</f>
        <v>6360</v>
      </c>
      <c r="E22" s="106">
        <f>E20-600</f>
        <v>3750</v>
      </c>
      <c r="F22" s="107">
        <f t="shared" si="16"/>
        <v>3000</v>
      </c>
      <c r="G22" s="105">
        <f>G20-600</f>
        <v>7480</v>
      </c>
      <c r="H22" s="106">
        <f>H20-600</f>
        <v>4450</v>
      </c>
      <c r="I22" s="107">
        <f t="shared" si="17"/>
        <v>3560</v>
      </c>
      <c r="J22" s="105">
        <f>J20-600</f>
        <v>7080</v>
      </c>
      <c r="K22" s="106">
        <f>K20-600</f>
        <v>4200</v>
      </c>
      <c r="L22" s="107">
        <f t="shared" si="18"/>
        <v>3360</v>
      </c>
      <c r="M22" s="105">
        <f>M20-600</f>
        <v>8920</v>
      </c>
      <c r="N22" s="106">
        <f>N20-600</f>
        <v>5350</v>
      </c>
      <c r="O22" s="107">
        <f t="shared" si="19"/>
        <v>4280</v>
      </c>
      <c r="P22" s="263">
        <f>P20-600</f>
        <v>8520</v>
      </c>
      <c r="Q22" s="264">
        <f>Q20-600</f>
        <v>5100</v>
      </c>
      <c r="R22" s="265">
        <f t="shared" si="20"/>
        <v>4080</v>
      </c>
      <c r="S22" s="105">
        <f>S20-600</f>
        <v>9880</v>
      </c>
      <c r="T22" s="106">
        <f>T20-600</f>
        <v>5950</v>
      </c>
      <c r="U22" s="107">
        <f t="shared" si="21"/>
        <v>4760</v>
      </c>
    </row>
    <row r="23" spans="1:21" s="120" customFormat="1" ht="15" customHeight="1" x14ac:dyDescent="0.25">
      <c r="A23" s="119"/>
      <c r="B23" s="152" t="s">
        <v>189</v>
      </c>
      <c r="C23" s="108" t="s">
        <v>43</v>
      </c>
      <c r="D23" s="99">
        <f>D24+900</f>
        <v>7860</v>
      </c>
      <c r="E23" s="100">
        <f>E24+900</f>
        <v>5250</v>
      </c>
      <c r="F23" s="101" t="s">
        <v>52</v>
      </c>
      <c r="G23" s="99">
        <f>G24+900</f>
        <v>8980</v>
      </c>
      <c r="H23" s="100">
        <f>H24+900</f>
        <v>5950</v>
      </c>
      <c r="I23" s="101" t="s">
        <v>52</v>
      </c>
      <c r="J23" s="99">
        <f>J24+900</f>
        <v>8580</v>
      </c>
      <c r="K23" s="100">
        <f>K24+900</f>
        <v>5700</v>
      </c>
      <c r="L23" s="101" t="s">
        <v>52</v>
      </c>
      <c r="M23" s="99">
        <f>M24+900</f>
        <v>9780</v>
      </c>
      <c r="N23" s="100">
        <f>N24+900</f>
        <v>6450</v>
      </c>
      <c r="O23" s="101" t="s">
        <v>52</v>
      </c>
      <c r="P23" s="99">
        <f>P24+900</f>
        <v>9380</v>
      </c>
      <c r="Q23" s="100">
        <f>Q24+900</f>
        <v>6200</v>
      </c>
      <c r="R23" s="101" t="s">
        <v>52</v>
      </c>
      <c r="S23" s="99">
        <f>S24+900</f>
        <v>10580</v>
      </c>
      <c r="T23" s="100">
        <f>T24+900</f>
        <v>6950</v>
      </c>
      <c r="U23" s="101" t="s">
        <v>52</v>
      </c>
    </row>
    <row r="24" spans="1:21" s="120" customFormat="1" ht="15" customHeight="1" x14ac:dyDescent="0.25">
      <c r="A24" s="119">
        <v>5</v>
      </c>
      <c r="B24" s="153"/>
      <c r="C24" s="109" t="s">
        <v>53</v>
      </c>
      <c r="D24" s="105">
        <f>E24*1.6</f>
        <v>6960</v>
      </c>
      <c r="E24" s="103">
        <v>4350</v>
      </c>
      <c r="F24" s="107">
        <f>E24*0.8</f>
        <v>3480</v>
      </c>
      <c r="G24" s="102">
        <f>H24*1.6</f>
        <v>8080</v>
      </c>
      <c r="H24" s="103">
        <v>5050</v>
      </c>
      <c r="I24" s="104">
        <f>H24*0.8</f>
        <v>4040</v>
      </c>
      <c r="J24" s="102">
        <f>K24*1.6</f>
        <v>7680</v>
      </c>
      <c r="K24" s="103">
        <f>H24-250</f>
        <v>4800</v>
      </c>
      <c r="L24" s="104">
        <f>K24*0.8</f>
        <v>3840</v>
      </c>
      <c r="M24" s="102">
        <f>N24*1.6</f>
        <v>8880</v>
      </c>
      <c r="N24" s="103">
        <v>5550</v>
      </c>
      <c r="O24" s="104">
        <f>N24*0.8</f>
        <v>4440</v>
      </c>
      <c r="P24" s="102">
        <f>Q24*1.6</f>
        <v>8480</v>
      </c>
      <c r="Q24" s="103">
        <f>N24-250</f>
        <v>5300</v>
      </c>
      <c r="R24" s="104">
        <f>Q24*0.8</f>
        <v>4240</v>
      </c>
      <c r="S24" s="102">
        <f>T24*1.6</f>
        <v>9680</v>
      </c>
      <c r="T24" s="103">
        <f>N24+500</f>
        <v>6050</v>
      </c>
      <c r="U24" s="104">
        <f>T24*0.8</f>
        <v>4840</v>
      </c>
    </row>
    <row r="25" spans="1:21" s="120" customFormat="1" ht="15" customHeight="1" x14ac:dyDescent="0.25">
      <c r="A25" s="119"/>
      <c r="B25" s="153"/>
      <c r="C25" s="109" t="s">
        <v>39</v>
      </c>
      <c r="D25" s="105">
        <f>D24-500</f>
        <v>6460</v>
      </c>
      <c r="E25" s="106">
        <f>E24-500</f>
        <v>3850</v>
      </c>
      <c r="F25" s="107">
        <f t="shared" ref="F25:F26" si="22">E25*0.8</f>
        <v>3080</v>
      </c>
      <c r="G25" s="105">
        <f>G24-500</f>
        <v>7580</v>
      </c>
      <c r="H25" s="106">
        <f>H24-500</f>
        <v>4550</v>
      </c>
      <c r="I25" s="107">
        <f t="shared" ref="I25:I26" si="23">H25*0.8</f>
        <v>3640</v>
      </c>
      <c r="J25" s="105">
        <f>J24-500</f>
        <v>7180</v>
      </c>
      <c r="K25" s="106">
        <f>K24-500</f>
        <v>4300</v>
      </c>
      <c r="L25" s="107">
        <f t="shared" ref="L25:L26" si="24">K25*0.8</f>
        <v>3440</v>
      </c>
      <c r="M25" s="105">
        <f>M24-500</f>
        <v>8380</v>
      </c>
      <c r="N25" s="106">
        <f>N24-500</f>
        <v>5050</v>
      </c>
      <c r="O25" s="107">
        <f t="shared" ref="O25:O26" si="25">N25*0.8</f>
        <v>4040</v>
      </c>
      <c r="P25" s="105">
        <f>P24-500</f>
        <v>7980</v>
      </c>
      <c r="Q25" s="106">
        <f>Q24-500</f>
        <v>4800</v>
      </c>
      <c r="R25" s="107">
        <f t="shared" ref="R25:R26" si="26">Q25*0.8</f>
        <v>3840</v>
      </c>
      <c r="S25" s="105">
        <f>S24-500</f>
        <v>9180</v>
      </c>
      <c r="T25" s="106">
        <f>T24-500</f>
        <v>5550</v>
      </c>
      <c r="U25" s="107">
        <f t="shared" ref="U25:U26" si="27">T25*0.8</f>
        <v>4440</v>
      </c>
    </row>
    <row r="26" spans="1:21" s="120" customFormat="1" ht="15" customHeight="1" thickBot="1" x14ac:dyDescent="0.3">
      <c r="A26" s="119"/>
      <c r="B26" s="153"/>
      <c r="C26" s="121" t="s">
        <v>40</v>
      </c>
      <c r="D26" s="122">
        <f>D24-600</f>
        <v>6360</v>
      </c>
      <c r="E26" s="123">
        <f>E24-600</f>
        <v>3750</v>
      </c>
      <c r="F26" s="124">
        <f t="shared" si="22"/>
        <v>3000</v>
      </c>
      <c r="G26" s="122">
        <f>G24-600</f>
        <v>7480</v>
      </c>
      <c r="H26" s="123">
        <f>H24-600</f>
        <v>4450</v>
      </c>
      <c r="I26" s="124">
        <f t="shared" si="23"/>
        <v>3560</v>
      </c>
      <c r="J26" s="122">
        <f>J24-600</f>
        <v>7080</v>
      </c>
      <c r="K26" s="123">
        <f>K24-600</f>
        <v>4200</v>
      </c>
      <c r="L26" s="124">
        <f t="shared" si="24"/>
        <v>3360</v>
      </c>
      <c r="M26" s="122">
        <f>M24-600</f>
        <v>8280</v>
      </c>
      <c r="N26" s="123">
        <f>N24-600</f>
        <v>4950</v>
      </c>
      <c r="O26" s="124">
        <f t="shared" si="25"/>
        <v>3960</v>
      </c>
      <c r="P26" s="122">
        <f>P24-600</f>
        <v>7880</v>
      </c>
      <c r="Q26" s="123">
        <f>Q24-600</f>
        <v>4700</v>
      </c>
      <c r="R26" s="124">
        <f t="shared" si="26"/>
        <v>3760</v>
      </c>
      <c r="S26" s="122">
        <f>S24-600</f>
        <v>9080</v>
      </c>
      <c r="T26" s="123">
        <f>T24-600</f>
        <v>5450</v>
      </c>
      <c r="U26" s="124">
        <f t="shared" si="27"/>
        <v>4360</v>
      </c>
    </row>
    <row r="27" spans="1:21" s="120" customFormat="1" ht="15" customHeight="1" x14ac:dyDescent="0.25">
      <c r="A27" s="119"/>
      <c r="B27" s="152" t="s">
        <v>190</v>
      </c>
      <c r="C27" s="108" t="s">
        <v>43</v>
      </c>
      <c r="D27" s="99">
        <f>D28+900</f>
        <v>7860</v>
      </c>
      <c r="E27" s="100">
        <f>E28+900</f>
        <v>5250</v>
      </c>
      <c r="F27" s="101" t="s">
        <v>52</v>
      </c>
      <c r="G27" s="257">
        <f>G28+900</f>
        <v>8980</v>
      </c>
      <c r="H27" s="258">
        <f>H28+900</f>
        <v>5950</v>
      </c>
      <c r="I27" s="259" t="s">
        <v>52</v>
      </c>
      <c r="J27" s="257">
        <f>J28+900</f>
        <v>8580</v>
      </c>
      <c r="K27" s="258">
        <f>K28+900</f>
        <v>5700</v>
      </c>
      <c r="L27" s="259" t="s">
        <v>52</v>
      </c>
      <c r="M27" s="257">
        <f>M28+900</f>
        <v>9780</v>
      </c>
      <c r="N27" s="258">
        <f>N28+900</f>
        <v>6450</v>
      </c>
      <c r="O27" s="259" t="s">
        <v>52</v>
      </c>
      <c r="P27" s="257">
        <f>P28+900</f>
        <v>9380</v>
      </c>
      <c r="Q27" s="258">
        <f>Q28+900</f>
        <v>6200</v>
      </c>
      <c r="R27" s="259" t="s">
        <v>52</v>
      </c>
      <c r="S27" s="257">
        <f>S28+900</f>
        <v>10580</v>
      </c>
      <c r="T27" s="258">
        <f>T28+900</f>
        <v>6950</v>
      </c>
      <c r="U27" s="259" t="s">
        <v>52</v>
      </c>
    </row>
    <row r="28" spans="1:21" s="120" customFormat="1" ht="15" customHeight="1" x14ac:dyDescent="0.25">
      <c r="A28" s="119">
        <v>6</v>
      </c>
      <c r="B28" s="153"/>
      <c r="C28" s="109" t="s">
        <v>53</v>
      </c>
      <c r="D28" s="125">
        <f>E28*1.6</f>
        <v>6960</v>
      </c>
      <c r="E28" s="126">
        <v>4350</v>
      </c>
      <c r="F28" s="127">
        <f>E28*0.8</f>
        <v>3480</v>
      </c>
      <c r="G28" s="266">
        <f>H28*1.6</f>
        <v>8080</v>
      </c>
      <c r="H28" s="267">
        <v>5050</v>
      </c>
      <c r="I28" s="268">
        <f>H28*0.8</f>
        <v>4040</v>
      </c>
      <c r="J28" s="266">
        <f>K28*1.6</f>
        <v>7680</v>
      </c>
      <c r="K28" s="267">
        <f>H28-250</f>
        <v>4800</v>
      </c>
      <c r="L28" s="268">
        <f>K28*0.8</f>
        <v>3840</v>
      </c>
      <c r="M28" s="266">
        <f>N28*1.6</f>
        <v>8880</v>
      </c>
      <c r="N28" s="267">
        <v>5550</v>
      </c>
      <c r="O28" s="268">
        <f>N28*0.8</f>
        <v>4440</v>
      </c>
      <c r="P28" s="266">
        <f>Q28*1.6</f>
        <v>8480</v>
      </c>
      <c r="Q28" s="267">
        <f>N28-250</f>
        <v>5300</v>
      </c>
      <c r="R28" s="268">
        <f>Q28*0.8</f>
        <v>4240</v>
      </c>
      <c r="S28" s="266">
        <f>T28*1.6</f>
        <v>9680</v>
      </c>
      <c r="T28" s="267">
        <v>6050</v>
      </c>
      <c r="U28" s="268">
        <f>T28*0.8</f>
        <v>4840</v>
      </c>
    </row>
    <row r="29" spans="1:21" s="120" customFormat="1" ht="15" customHeight="1" x14ac:dyDescent="0.25">
      <c r="A29" s="119"/>
      <c r="B29" s="153"/>
      <c r="C29" s="109" t="s">
        <v>39</v>
      </c>
      <c r="D29" s="125">
        <f>D28-500</f>
        <v>6460</v>
      </c>
      <c r="E29" s="128">
        <f>E28-500</f>
        <v>3850</v>
      </c>
      <c r="F29" s="127">
        <f t="shared" ref="F29:F30" si="28">E29*0.8</f>
        <v>3080</v>
      </c>
      <c r="G29" s="266">
        <f>G28-500</f>
        <v>7580</v>
      </c>
      <c r="H29" s="269">
        <f>H28-500</f>
        <v>4550</v>
      </c>
      <c r="I29" s="268">
        <f t="shared" ref="I29:I30" si="29">H29*0.8</f>
        <v>3640</v>
      </c>
      <c r="J29" s="266">
        <f>J28-500</f>
        <v>7180</v>
      </c>
      <c r="K29" s="269">
        <f>K28-500</f>
        <v>4300</v>
      </c>
      <c r="L29" s="268">
        <f t="shared" ref="L29:L30" si="30">K29*0.8</f>
        <v>3440</v>
      </c>
      <c r="M29" s="266">
        <f>M28-500</f>
        <v>8380</v>
      </c>
      <c r="N29" s="269">
        <f>N28-500</f>
        <v>5050</v>
      </c>
      <c r="O29" s="268">
        <f t="shared" ref="O29:O30" si="31">N29*0.8</f>
        <v>4040</v>
      </c>
      <c r="P29" s="266">
        <f>P28-500</f>
        <v>7980</v>
      </c>
      <c r="Q29" s="269">
        <f>Q28-500</f>
        <v>4800</v>
      </c>
      <c r="R29" s="268">
        <f t="shared" ref="R29:R30" si="32">Q29*0.8</f>
        <v>3840</v>
      </c>
      <c r="S29" s="266">
        <f>S28-500</f>
        <v>9180</v>
      </c>
      <c r="T29" s="269">
        <f>T28-500</f>
        <v>5550</v>
      </c>
      <c r="U29" s="268">
        <f t="shared" ref="U29:U30" si="33">T29*0.8</f>
        <v>4440</v>
      </c>
    </row>
    <row r="30" spans="1:21" s="120" customFormat="1" ht="15" customHeight="1" thickBot="1" x14ac:dyDescent="0.3">
      <c r="A30" s="119"/>
      <c r="B30" s="154"/>
      <c r="C30" s="129" t="s">
        <v>40</v>
      </c>
      <c r="D30" s="130">
        <f>D28-600</f>
        <v>6360</v>
      </c>
      <c r="E30" s="131">
        <f>E28-600</f>
        <v>3750</v>
      </c>
      <c r="F30" s="132">
        <f t="shared" si="28"/>
        <v>3000</v>
      </c>
      <c r="G30" s="270">
        <f>G28-600</f>
        <v>7480</v>
      </c>
      <c r="H30" s="271">
        <f>H28-600</f>
        <v>4450</v>
      </c>
      <c r="I30" s="272">
        <f t="shared" si="29"/>
        <v>3560</v>
      </c>
      <c r="J30" s="270">
        <f>J28-600</f>
        <v>7080</v>
      </c>
      <c r="K30" s="271">
        <f>K28-600</f>
        <v>4200</v>
      </c>
      <c r="L30" s="272">
        <f t="shared" si="30"/>
        <v>3360</v>
      </c>
      <c r="M30" s="270">
        <f>M28-600</f>
        <v>8280</v>
      </c>
      <c r="N30" s="271">
        <f>N28-600</f>
        <v>4950</v>
      </c>
      <c r="O30" s="272">
        <f t="shared" si="31"/>
        <v>3960</v>
      </c>
      <c r="P30" s="270">
        <f>P28-600</f>
        <v>7880</v>
      </c>
      <c r="Q30" s="271">
        <f>Q28-600</f>
        <v>4700</v>
      </c>
      <c r="R30" s="272">
        <f t="shared" si="32"/>
        <v>3760</v>
      </c>
      <c r="S30" s="270">
        <f>S28-600</f>
        <v>9080</v>
      </c>
      <c r="T30" s="271">
        <f>T28-600</f>
        <v>5450</v>
      </c>
      <c r="U30" s="272">
        <f t="shared" si="33"/>
        <v>4360</v>
      </c>
    </row>
    <row r="31" spans="1:21" s="120" customFormat="1" ht="15" customHeight="1" x14ac:dyDescent="0.25">
      <c r="A31" s="119"/>
      <c r="B31" s="152" t="s">
        <v>153</v>
      </c>
      <c r="C31" s="108" t="s">
        <v>43</v>
      </c>
      <c r="D31" s="99">
        <f>D32+900</f>
        <v>8340</v>
      </c>
      <c r="E31" s="100">
        <f>E32+900</f>
        <v>5550</v>
      </c>
      <c r="F31" s="101" t="s">
        <v>52</v>
      </c>
      <c r="G31" s="99">
        <f>G32+900</f>
        <v>10180</v>
      </c>
      <c r="H31" s="100">
        <f>H32+900</f>
        <v>6700</v>
      </c>
      <c r="I31" s="101" t="s">
        <v>52</v>
      </c>
      <c r="J31" s="99">
        <f>J32+900</f>
        <v>9780</v>
      </c>
      <c r="K31" s="100">
        <f>K32+900</f>
        <v>6450</v>
      </c>
      <c r="L31" s="101" t="s">
        <v>52</v>
      </c>
      <c r="M31" s="99">
        <f>M32+900</f>
        <v>11220</v>
      </c>
      <c r="N31" s="100">
        <f>N32+900</f>
        <v>7350</v>
      </c>
      <c r="O31" s="101" t="s">
        <v>52</v>
      </c>
      <c r="P31" s="99">
        <f>P32+900</f>
        <v>10820</v>
      </c>
      <c r="Q31" s="100">
        <f>Q32+900</f>
        <v>7100</v>
      </c>
      <c r="R31" s="101" t="s">
        <v>52</v>
      </c>
      <c r="S31" s="99">
        <f>S32+900</f>
        <v>12180</v>
      </c>
      <c r="T31" s="100">
        <f>T32+900</f>
        <v>7950</v>
      </c>
      <c r="U31" s="101" t="s">
        <v>52</v>
      </c>
    </row>
    <row r="32" spans="1:21" s="120" customFormat="1" ht="15" customHeight="1" x14ac:dyDescent="0.25">
      <c r="A32" s="119">
        <v>7</v>
      </c>
      <c r="B32" s="153"/>
      <c r="C32" s="109" t="s">
        <v>53</v>
      </c>
      <c r="D32" s="105">
        <f>E32*1.6</f>
        <v>7440</v>
      </c>
      <c r="E32" s="103">
        <v>4650</v>
      </c>
      <c r="F32" s="107">
        <f>E32*0.8</f>
        <v>3720</v>
      </c>
      <c r="G32" s="102">
        <f>H32*1.6</f>
        <v>9280</v>
      </c>
      <c r="H32" s="103">
        <v>5800</v>
      </c>
      <c r="I32" s="104">
        <f>H32*0.8</f>
        <v>4640</v>
      </c>
      <c r="J32" s="102">
        <f>K32*1.6</f>
        <v>8880</v>
      </c>
      <c r="K32" s="103">
        <f>H32-250</f>
        <v>5550</v>
      </c>
      <c r="L32" s="104">
        <f>K32*0.8</f>
        <v>4440</v>
      </c>
      <c r="M32" s="102">
        <f>N32*1.6</f>
        <v>10320</v>
      </c>
      <c r="N32" s="103">
        <v>6450</v>
      </c>
      <c r="O32" s="104">
        <f>N32*0.8</f>
        <v>5160</v>
      </c>
      <c r="P32" s="102">
        <f>Q32*1.6</f>
        <v>9920</v>
      </c>
      <c r="Q32" s="103">
        <f>N32-250</f>
        <v>6200</v>
      </c>
      <c r="R32" s="104">
        <f>Q32*0.8</f>
        <v>4960</v>
      </c>
      <c r="S32" s="102">
        <f>T32*1.6</f>
        <v>11280</v>
      </c>
      <c r="T32" s="103">
        <v>7050</v>
      </c>
      <c r="U32" s="104">
        <f>T32*0.8</f>
        <v>5640</v>
      </c>
    </row>
    <row r="33" spans="1:22" s="120" customFormat="1" ht="15" customHeight="1" x14ac:dyDescent="0.25">
      <c r="A33" s="119"/>
      <c r="B33" s="153"/>
      <c r="C33" s="109" t="s">
        <v>39</v>
      </c>
      <c r="D33" s="105">
        <f>D32-500</f>
        <v>6940</v>
      </c>
      <c r="E33" s="106">
        <f>E32-500</f>
        <v>4150</v>
      </c>
      <c r="F33" s="107">
        <f t="shared" ref="F33:F34" si="34">E33*0.8</f>
        <v>3320</v>
      </c>
      <c r="G33" s="105">
        <f>G32-500</f>
        <v>8780</v>
      </c>
      <c r="H33" s="106">
        <f>H32-500</f>
        <v>5300</v>
      </c>
      <c r="I33" s="107">
        <f t="shared" ref="I33:I34" si="35">H33*0.8</f>
        <v>4240</v>
      </c>
      <c r="J33" s="105">
        <f>J32-500</f>
        <v>8380</v>
      </c>
      <c r="K33" s="106">
        <f>K32-500</f>
        <v>5050</v>
      </c>
      <c r="L33" s="107">
        <f t="shared" ref="L33:L34" si="36">K33*0.8</f>
        <v>4040</v>
      </c>
      <c r="M33" s="105">
        <f>M32-500</f>
        <v>9820</v>
      </c>
      <c r="N33" s="106">
        <f>N32-500</f>
        <v>5950</v>
      </c>
      <c r="O33" s="107">
        <f t="shared" ref="O33:O34" si="37">N33*0.8</f>
        <v>4760</v>
      </c>
      <c r="P33" s="105">
        <f>P32-500</f>
        <v>9420</v>
      </c>
      <c r="Q33" s="106">
        <f>Q32-500</f>
        <v>5700</v>
      </c>
      <c r="R33" s="107">
        <f t="shared" ref="R33:R34" si="38">Q33*0.8</f>
        <v>4560</v>
      </c>
      <c r="S33" s="105">
        <f>S32-500</f>
        <v>10780</v>
      </c>
      <c r="T33" s="106">
        <f>T32-500</f>
        <v>6550</v>
      </c>
      <c r="U33" s="107">
        <f t="shared" ref="U33:U34" si="39">T33*0.8</f>
        <v>5240</v>
      </c>
    </row>
    <row r="34" spans="1:22" s="120" customFormat="1" ht="15" customHeight="1" thickBot="1" x14ac:dyDescent="0.3">
      <c r="A34" s="119"/>
      <c r="B34" s="154"/>
      <c r="C34" s="109" t="s">
        <v>40</v>
      </c>
      <c r="D34" s="105">
        <f>D32-600</f>
        <v>6840</v>
      </c>
      <c r="E34" s="106">
        <f>E32-600</f>
        <v>4050</v>
      </c>
      <c r="F34" s="107">
        <f t="shared" si="34"/>
        <v>3240</v>
      </c>
      <c r="G34" s="105">
        <f>G32-600</f>
        <v>8680</v>
      </c>
      <c r="H34" s="106">
        <f>H32-600</f>
        <v>5200</v>
      </c>
      <c r="I34" s="107">
        <f t="shared" si="35"/>
        <v>4160</v>
      </c>
      <c r="J34" s="105">
        <f>J32-600</f>
        <v>8280</v>
      </c>
      <c r="K34" s="106">
        <f>K32-600</f>
        <v>4950</v>
      </c>
      <c r="L34" s="107">
        <f t="shared" si="36"/>
        <v>3960</v>
      </c>
      <c r="M34" s="105">
        <f>M32-600</f>
        <v>9720</v>
      </c>
      <c r="N34" s="106">
        <f>N32-600</f>
        <v>5850</v>
      </c>
      <c r="O34" s="107">
        <f t="shared" si="37"/>
        <v>4680</v>
      </c>
      <c r="P34" s="105">
        <f>P32-600</f>
        <v>9320</v>
      </c>
      <c r="Q34" s="106">
        <f>Q32-600</f>
        <v>5600</v>
      </c>
      <c r="R34" s="107">
        <f t="shared" si="38"/>
        <v>4480</v>
      </c>
      <c r="S34" s="105">
        <f>S32-600</f>
        <v>10680</v>
      </c>
      <c r="T34" s="106">
        <f>T32-600</f>
        <v>6450</v>
      </c>
      <c r="U34" s="107">
        <f t="shared" si="39"/>
        <v>5160</v>
      </c>
    </row>
    <row r="35" spans="1:22" s="120" customFormat="1" ht="15" customHeight="1" x14ac:dyDescent="0.25">
      <c r="A35" s="119"/>
      <c r="B35" s="152" t="s">
        <v>154</v>
      </c>
      <c r="C35" s="108" t="s">
        <v>43</v>
      </c>
      <c r="D35" s="99">
        <f>D36+900</f>
        <v>7380</v>
      </c>
      <c r="E35" s="100">
        <f>E36+900</f>
        <v>4950</v>
      </c>
      <c r="F35" s="101" t="s">
        <v>52</v>
      </c>
      <c r="G35" s="99">
        <f>G36+900</f>
        <v>8980</v>
      </c>
      <c r="H35" s="100">
        <f>H36+900</f>
        <v>5950</v>
      </c>
      <c r="I35" s="101" t="s">
        <v>52</v>
      </c>
      <c r="J35" s="99">
        <f>J36+900</f>
        <v>8580</v>
      </c>
      <c r="K35" s="100">
        <f>K36+900</f>
        <v>5700</v>
      </c>
      <c r="L35" s="101" t="s">
        <v>52</v>
      </c>
      <c r="M35" s="99">
        <f>M36+900</f>
        <v>9780</v>
      </c>
      <c r="N35" s="100">
        <f>N36+900</f>
        <v>6450</v>
      </c>
      <c r="O35" s="101" t="s">
        <v>52</v>
      </c>
      <c r="P35" s="99">
        <f>P36+900</f>
        <v>9380</v>
      </c>
      <c r="Q35" s="100">
        <f>Q36+900</f>
        <v>6200</v>
      </c>
      <c r="R35" s="101" t="s">
        <v>52</v>
      </c>
      <c r="S35" s="99">
        <f>S36+900</f>
        <v>10580</v>
      </c>
      <c r="T35" s="100">
        <f>T36+900</f>
        <v>6950</v>
      </c>
      <c r="U35" s="101" t="s">
        <v>52</v>
      </c>
    </row>
    <row r="36" spans="1:22" s="120" customFormat="1" ht="15" customHeight="1" x14ac:dyDescent="0.25">
      <c r="A36" s="119">
        <v>8</v>
      </c>
      <c r="B36" s="153"/>
      <c r="C36" s="109" t="s">
        <v>53</v>
      </c>
      <c r="D36" s="105">
        <f>E36*1.6</f>
        <v>6480</v>
      </c>
      <c r="E36" s="103">
        <v>4050</v>
      </c>
      <c r="F36" s="107">
        <f>E36*0.8</f>
        <v>3240</v>
      </c>
      <c r="G36" s="102">
        <f>H36*1.6</f>
        <v>8080</v>
      </c>
      <c r="H36" s="103">
        <v>5050</v>
      </c>
      <c r="I36" s="104">
        <f>H36*0.8</f>
        <v>4040</v>
      </c>
      <c r="J36" s="102">
        <f>K36*1.6</f>
        <v>7680</v>
      </c>
      <c r="K36" s="103">
        <f>H36-250</f>
        <v>4800</v>
      </c>
      <c r="L36" s="104">
        <f>K36*0.8</f>
        <v>3840</v>
      </c>
      <c r="M36" s="102">
        <f>N36*1.6</f>
        <v>8880</v>
      </c>
      <c r="N36" s="103">
        <v>5550</v>
      </c>
      <c r="O36" s="104">
        <f>N36*0.8</f>
        <v>4440</v>
      </c>
      <c r="P36" s="102">
        <f>Q36*1.6</f>
        <v>8480</v>
      </c>
      <c r="Q36" s="103">
        <f>N36-250</f>
        <v>5300</v>
      </c>
      <c r="R36" s="104">
        <f>Q36*0.8</f>
        <v>4240</v>
      </c>
      <c r="S36" s="102">
        <f>T36*1.6</f>
        <v>9680</v>
      </c>
      <c r="T36" s="103">
        <v>6050</v>
      </c>
      <c r="U36" s="104">
        <f>T36*0.8</f>
        <v>4840</v>
      </c>
    </row>
    <row r="37" spans="1:22" s="120" customFormat="1" ht="15" customHeight="1" x14ac:dyDescent="0.25">
      <c r="A37" s="119"/>
      <c r="B37" s="153"/>
      <c r="C37" s="109" t="s">
        <v>39</v>
      </c>
      <c r="D37" s="105">
        <f>D36-500</f>
        <v>5980</v>
      </c>
      <c r="E37" s="106">
        <f>E36-500</f>
        <v>3550</v>
      </c>
      <c r="F37" s="107">
        <f t="shared" ref="F37:F38" si="40">E37*0.8</f>
        <v>2840</v>
      </c>
      <c r="G37" s="105">
        <f>G36-500</f>
        <v>7580</v>
      </c>
      <c r="H37" s="106">
        <f>H36-500</f>
        <v>4550</v>
      </c>
      <c r="I37" s="107">
        <f t="shared" ref="I37:I38" si="41">H37*0.8</f>
        <v>3640</v>
      </c>
      <c r="J37" s="105">
        <f>J36-500</f>
        <v>7180</v>
      </c>
      <c r="K37" s="106">
        <f>K36-500</f>
        <v>4300</v>
      </c>
      <c r="L37" s="107">
        <f t="shared" ref="L37:L38" si="42">K37*0.8</f>
        <v>3440</v>
      </c>
      <c r="M37" s="105">
        <f>M36-500</f>
        <v>8380</v>
      </c>
      <c r="N37" s="106">
        <f>N36-500</f>
        <v>5050</v>
      </c>
      <c r="O37" s="107">
        <f t="shared" ref="O37:O38" si="43">N37*0.8</f>
        <v>4040</v>
      </c>
      <c r="P37" s="105">
        <f>P36-500</f>
        <v>7980</v>
      </c>
      <c r="Q37" s="106">
        <f>Q36-500</f>
        <v>4800</v>
      </c>
      <c r="R37" s="107">
        <f t="shared" ref="R37:R38" si="44">Q37*0.8</f>
        <v>3840</v>
      </c>
      <c r="S37" s="105">
        <f>S36-500</f>
        <v>9180</v>
      </c>
      <c r="T37" s="106">
        <f>T36-500</f>
        <v>5550</v>
      </c>
      <c r="U37" s="107">
        <f t="shared" ref="U37:U38" si="45">T37*0.8</f>
        <v>4440</v>
      </c>
    </row>
    <row r="38" spans="1:22" s="120" customFormat="1" ht="22.5" customHeight="1" thickBot="1" x14ac:dyDescent="0.3">
      <c r="A38" s="119"/>
      <c r="B38" s="154"/>
      <c r="C38" s="109" t="s">
        <v>40</v>
      </c>
      <c r="D38" s="105">
        <f>D36-600</f>
        <v>5880</v>
      </c>
      <c r="E38" s="106">
        <f>E36-600</f>
        <v>3450</v>
      </c>
      <c r="F38" s="107">
        <f t="shared" si="40"/>
        <v>2760</v>
      </c>
      <c r="G38" s="105">
        <f>G36-600</f>
        <v>7480</v>
      </c>
      <c r="H38" s="106">
        <f>H36-600</f>
        <v>4450</v>
      </c>
      <c r="I38" s="107">
        <f t="shared" si="41"/>
        <v>3560</v>
      </c>
      <c r="J38" s="105">
        <f>J36-600</f>
        <v>7080</v>
      </c>
      <c r="K38" s="106">
        <f>K36-600</f>
        <v>4200</v>
      </c>
      <c r="L38" s="107">
        <f t="shared" si="42"/>
        <v>3360</v>
      </c>
      <c r="M38" s="105">
        <f>M36-600</f>
        <v>8280</v>
      </c>
      <c r="N38" s="106">
        <f>N36-600</f>
        <v>4950</v>
      </c>
      <c r="O38" s="107">
        <f t="shared" si="43"/>
        <v>3960</v>
      </c>
      <c r="P38" s="105">
        <f>P36-600</f>
        <v>7880</v>
      </c>
      <c r="Q38" s="106">
        <f>Q36-600</f>
        <v>4700</v>
      </c>
      <c r="R38" s="107">
        <f t="shared" si="44"/>
        <v>3760</v>
      </c>
      <c r="S38" s="105">
        <f>S36-600</f>
        <v>9080</v>
      </c>
      <c r="T38" s="106">
        <f>T36-600</f>
        <v>5450</v>
      </c>
      <c r="U38" s="107">
        <f t="shared" si="45"/>
        <v>4360</v>
      </c>
    </row>
    <row r="39" spans="1:22" ht="18.75" x14ac:dyDescent="0.3">
      <c r="B39" s="112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</row>
    <row r="40" spans="1:22" s="120" customFormat="1" x14ac:dyDescent="0.25">
      <c r="A40" s="119"/>
      <c r="B40" s="134"/>
      <c r="C40" s="135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</row>
    <row r="41" spans="1:22" s="139" customFormat="1" ht="15" customHeight="1" x14ac:dyDescent="0.25">
      <c r="A41" s="138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</row>
    <row r="42" spans="1:22" s="139" customFormat="1" ht="15" customHeight="1" x14ac:dyDescent="0.25">
      <c r="A42" s="138"/>
      <c r="B42" s="141" t="s">
        <v>149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</row>
    <row r="43" spans="1:22" x14ac:dyDescent="0.25">
      <c r="B43" s="115" t="s">
        <v>158</v>
      </c>
    </row>
    <row r="46" spans="1:22" s="137" customFormat="1" ht="15.75" thickBot="1" x14ac:dyDescent="0.3">
      <c r="A46" s="142"/>
      <c r="B46" s="143" t="s">
        <v>2</v>
      </c>
      <c r="C46" s="143"/>
      <c r="D46" s="143"/>
      <c r="E46" s="143"/>
      <c r="F46" s="143"/>
      <c r="G46" s="143"/>
      <c r="H46" s="144"/>
      <c r="I46" s="145"/>
      <c r="J46" s="145"/>
      <c r="K46" s="144"/>
    </row>
    <row r="47" spans="1:22" s="137" customFormat="1" ht="28.35" customHeight="1" thickBot="1" x14ac:dyDescent="0.3">
      <c r="A47" s="142"/>
      <c r="B47" s="146" t="s">
        <v>7</v>
      </c>
      <c r="C47" s="78"/>
      <c r="D47" s="169" t="s">
        <v>53</v>
      </c>
      <c r="E47" s="170"/>
      <c r="F47" s="171" t="s">
        <v>39</v>
      </c>
      <c r="G47" s="172"/>
      <c r="H47" s="173"/>
      <c r="I47" s="156" t="s">
        <v>40</v>
      </c>
      <c r="J47" s="157"/>
      <c r="K47" s="158"/>
    </row>
    <row r="48" spans="1:22" s="137" customFormat="1" ht="15.75" thickBot="1" x14ac:dyDescent="0.3">
      <c r="A48" s="142"/>
      <c r="B48" s="147" t="s">
        <v>150</v>
      </c>
      <c r="C48" s="148">
        <f>D48+900</f>
        <v>5000</v>
      </c>
      <c r="D48" s="159">
        <v>4100</v>
      </c>
      <c r="E48" s="160"/>
      <c r="F48" s="159">
        <f>D48-500</f>
        <v>3600</v>
      </c>
      <c r="G48" s="161"/>
      <c r="H48" s="160"/>
      <c r="I48" s="159">
        <f>D48-600</f>
        <v>3500</v>
      </c>
      <c r="J48" s="161"/>
      <c r="K48" s="160"/>
    </row>
    <row r="49" spans="1:23" s="137" customFormat="1" ht="15.75" thickBot="1" x14ac:dyDescent="0.3">
      <c r="A49" s="142"/>
      <c r="B49" s="149" t="s">
        <v>6</v>
      </c>
      <c r="C49" s="148"/>
      <c r="D49" s="159">
        <v>3100</v>
      </c>
      <c r="E49" s="160"/>
      <c r="F49" s="159">
        <f>F48*0.75</f>
        <v>2700</v>
      </c>
      <c r="G49" s="161"/>
      <c r="H49" s="160"/>
      <c r="I49" s="159">
        <v>2600</v>
      </c>
      <c r="J49" s="161"/>
      <c r="K49" s="160"/>
      <c r="U49" s="115"/>
      <c r="V49" s="115"/>
      <c r="W49" s="115"/>
    </row>
    <row r="50" spans="1:23" s="137" customFormat="1" x14ac:dyDescent="0.25">
      <c r="A50" s="142"/>
      <c r="B50" s="150"/>
      <c r="C50" s="142"/>
      <c r="D50" s="142"/>
      <c r="E50" s="142"/>
      <c r="F50" s="142"/>
      <c r="G50" s="142"/>
      <c r="H50" s="142"/>
      <c r="I50" s="151"/>
      <c r="J50" s="151"/>
    </row>
    <row r="51" spans="1:23" s="137" customFormat="1" x14ac:dyDescent="0.25">
      <c r="A51" s="142"/>
      <c r="B51" s="150" t="s">
        <v>151</v>
      </c>
      <c r="C51" s="142"/>
      <c r="D51" s="142"/>
      <c r="E51" s="142"/>
      <c r="F51" s="142"/>
      <c r="G51" s="142"/>
      <c r="H51" s="142"/>
      <c r="I51" s="151"/>
      <c r="J51" s="151"/>
    </row>
    <row r="52" spans="1:23" s="137" customFormat="1" x14ac:dyDescent="0.25">
      <c r="A52" s="142"/>
      <c r="B52" s="150" t="s">
        <v>152</v>
      </c>
      <c r="C52" s="142"/>
      <c r="D52" s="142"/>
      <c r="E52" s="142"/>
      <c r="F52" s="142"/>
      <c r="G52" s="142"/>
      <c r="H52" s="142"/>
      <c r="I52" s="151"/>
      <c r="J52" s="151"/>
    </row>
  </sheetData>
  <mergeCells count="28">
    <mergeCell ref="S6:U6"/>
    <mergeCell ref="D6:F6"/>
    <mergeCell ref="G6:I6"/>
    <mergeCell ref="J6:L6"/>
    <mergeCell ref="M6:O6"/>
    <mergeCell ref="P6:R6"/>
    <mergeCell ref="C5:C6"/>
    <mergeCell ref="D49:E49"/>
    <mergeCell ref="F49:H49"/>
    <mergeCell ref="I49:K49"/>
    <mergeCell ref="D47:E47"/>
    <mergeCell ref="F47:H47"/>
    <mergeCell ref="B27:B30"/>
    <mergeCell ref="A2:U2"/>
    <mergeCell ref="A1:U1"/>
    <mergeCell ref="I47:K47"/>
    <mergeCell ref="D48:E48"/>
    <mergeCell ref="F48:H48"/>
    <mergeCell ref="I48:K48"/>
    <mergeCell ref="B35:B38"/>
    <mergeCell ref="B19:B22"/>
    <mergeCell ref="B15:B18"/>
    <mergeCell ref="B7:B10"/>
    <mergeCell ref="B23:B26"/>
    <mergeCell ref="B31:B34"/>
    <mergeCell ref="B11:B14"/>
    <mergeCell ref="B4:U4"/>
    <mergeCell ref="B5:B6"/>
  </mergeCells>
  <pageMargins left="0.25" right="0.25" top="0.75" bottom="0.75" header="0.3" footer="0.3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C4959-9086-47D6-9B92-D77082CC8E34}">
  <dimension ref="A1:AO48"/>
  <sheetViews>
    <sheetView view="pageBreakPreview" zoomScaleNormal="100" zoomScaleSheetLayoutView="100" workbookViewId="0">
      <selection activeCell="I12" sqref="I12"/>
    </sheetView>
  </sheetViews>
  <sheetFormatPr defaultColWidth="9.140625" defaultRowHeight="15" x14ac:dyDescent="0.25"/>
  <cols>
    <col min="1" max="1" width="9.140625" style="53"/>
    <col min="2" max="2" width="27" style="53" customWidth="1"/>
    <col min="3" max="3" width="34.140625" style="54" customWidth="1"/>
    <col min="4" max="5" width="11.7109375" style="54" customWidth="1"/>
    <col min="6" max="6" width="11.42578125" style="54" customWidth="1"/>
    <col min="7" max="7" width="12.5703125" style="54" customWidth="1"/>
    <col min="8" max="8" width="12" style="54" customWidth="1"/>
    <col min="9" max="9" width="12.85546875" style="54" customWidth="1"/>
    <col min="10" max="10" width="12" style="54" customWidth="1"/>
    <col min="11" max="11" width="13.5703125" style="54" customWidth="1"/>
    <col min="12" max="12" width="14.140625" style="54" customWidth="1"/>
    <col min="13" max="13" width="12.7109375" style="54" customWidth="1"/>
    <col min="14" max="14" width="11.7109375" style="54" customWidth="1"/>
    <col min="15" max="15" width="12.7109375" style="54" customWidth="1"/>
    <col min="16" max="16" width="12.85546875" style="54" customWidth="1"/>
    <col min="17" max="17" width="12.5703125" style="54" customWidth="1"/>
    <col min="18" max="18" width="12.7109375" style="54" customWidth="1"/>
    <col min="19" max="20" width="12.28515625" style="54" customWidth="1"/>
    <col min="21" max="21" width="13.7109375" style="54" customWidth="1"/>
    <col min="22" max="22" width="3.42578125" style="53" customWidth="1"/>
    <col min="23" max="23" width="9.140625" style="53"/>
    <col min="24" max="41" width="0" style="53" hidden="1" customWidth="1"/>
    <col min="42" max="16384" width="9.140625" style="53"/>
  </cols>
  <sheetData>
    <row r="1" spans="1:41" customFormat="1" ht="15.75" x14ac:dyDescent="0.25">
      <c r="A1" s="194" t="s">
        <v>159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</row>
    <row r="2" spans="1:41" customFormat="1" ht="15.75" x14ac:dyDescent="0.25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</row>
    <row r="3" spans="1:41" s="77" customFormat="1" ht="19.5" thickBot="1" x14ac:dyDescent="0.35">
      <c r="A3" s="80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</row>
    <row r="4" spans="1:41" ht="18.75" customHeight="1" thickBot="1" x14ac:dyDescent="0.35">
      <c r="B4" s="195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7"/>
      <c r="V4" s="66"/>
    </row>
    <row r="5" spans="1:41" ht="87" customHeight="1" x14ac:dyDescent="0.25">
      <c r="B5" s="198" t="s">
        <v>1</v>
      </c>
      <c r="C5" s="200" t="s">
        <v>144</v>
      </c>
      <c r="D5" s="86" t="s">
        <v>41</v>
      </c>
      <c r="E5" s="87" t="s">
        <v>42</v>
      </c>
      <c r="F5" s="88" t="s">
        <v>145</v>
      </c>
      <c r="G5" s="84" t="s">
        <v>41</v>
      </c>
      <c r="H5" s="76" t="s">
        <v>42</v>
      </c>
      <c r="I5" s="90" t="s">
        <v>145</v>
      </c>
      <c r="J5" s="86" t="s">
        <v>41</v>
      </c>
      <c r="K5" s="87" t="s">
        <v>42</v>
      </c>
      <c r="L5" s="88" t="s">
        <v>145</v>
      </c>
      <c r="M5" s="84" t="s">
        <v>41</v>
      </c>
      <c r="N5" s="76" t="s">
        <v>42</v>
      </c>
      <c r="O5" s="90" t="s">
        <v>145</v>
      </c>
      <c r="P5" s="86" t="s">
        <v>41</v>
      </c>
      <c r="Q5" s="87" t="s">
        <v>42</v>
      </c>
      <c r="R5" s="88" t="s">
        <v>145</v>
      </c>
      <c r="S5" s="84" t="s">
        <v>41</v>
      </c>
      <c r="T5" s="76" t="s">
        <v>42</v>
      </c>
      <c r="U5" s="75" t="s">
        <v>145</v>
      </c>
    </row>
    <row r="6" spans="1:41" ht="30" customHeight="1" thickBot="1" x14ac:dyDescent="0.3">
      <c r="B6" s="199"/>
      <c r="C6" s="200"/>
      <c r="D6" s="201" t="s">
        <v>0</v>
      </c>
      <c r="E6" s="186"/>
      <c r="F6" s="202"/>
      <c r="G6" s="186" t="s">
        <v>146</v>
      </c>
      <c r="H6" s="186"/>
      <c r="I6" s="186"/>
      <c r="J6" s="201" t="s">
        <v>147</v>
      </c>
      <c r="K6" s="186"/>
      <c r="L6" s="202"/>
      <c r="M6" s="185" t="s">
        <v>143</v>
      </c>
      <c r="N6" s="186"/>
      <c r="O6" s="203"/>
      <c r="P6" s="204" t="s">
        <v>148</v>
      </c>
      <c r="Q6" s="186"/>
      <c r="R6" s="187"/>
      <c r="S6" s="185" t="s">
        <v>156</v>
      </c>
      <c r="T6" s="186"/>
      <c r="U6" s="187"/>
      <c r="X6" s="74"/>
    </row>
    <row r="7" spans="1:41" s="65" customFormat="1" ht="15" customHeight="1" x14ac:dyDescent="0.25">
      <c r="B7" s="188" t="str">
        <f>Тарифы!B7</f>
        <v>21.04.2022-29.04.2022</v>
      </c>
      <c r="C7" s="81" t="s">
        <v>43</v>
      </c>
      <c r="D7" s="73">
        <f>Тарифы!D7</f>
        <v>8820</v>
      </c>
      <c r="E7" s="95">
        <f>Тарифы!E7*2</f>
        <v>11700</v>
      </c>
      <c r="F7" s="72" t="str">
        <f>Тарифы!F7</f>
        <v>-</v>
      </c>
      <c r="G7" s="96">
        <f>Тарифы!G7</f>
        <v>11140</v>
      </c>
      <c r="H7" s="95">
        <f>Тарифы!H7*2</f>
        <v>14600</v>
      </c>
      <c r="I7" s="97" t="str">
        <f>Тарифы!I7</f>
        <v>-</v>
      </c>
      <c r="J7" s="73">
        <f>Тарифы!J7</f>
        <v>10740</v>
      </c>
      <c r="K7" s="95">
        <f>Тарифы!K7*2</f>
        <v>14100</v>
      </c>
      <c r="L7" s="72" t="str">
        <f>Тарифы!L7</f>
        <v>-</v>
      </c>
      <c r="M7" s="96">
        <f>Тарифы!M7</f>
        <v>11860</v>
      </c>
      <c r="N7" s="95">
        <f>Тарифы!N7*2</f>
        <v>15500</v>
      </c>
      <c r="O7" s="97" t="str">
        <f>Тарифы!O7</f>
        <v>-</v>
      </c>
      <c r="P7" s="73">
        <f>Тарифы!P7</f>
        <v>11460</v>
      </c>
      <c r="Q7" s="95">
        <f>Тарифы!Q7*2</f>
        <v>15000</v>
      </c>
      <c r="R7" s="72" t="str">
        <f>Тарифы!R7</f>
        <v>-</v>
      </c>
      <c r="S7" s="96">
        <f>Тарифы!S7</f>
        <v>0</v>
      </c>
      <c r="T7" s="95">
        <f>Тарифы!T7*2</f>
        <v>0</v>
      </c>
      <c r="U7" s="72">
        <f>Тарифы!U7</f>
        <v>0</v>
      </c>
      <c r="V7" s="69"/>
      <c r="X7" s="65" t="b">
        <f>D7=Тарифы!D7</f>
        <v>1</v>
      </c>
      <c r="Y7" s="65" t="b">
        <f>E7=Тарифы!E7*2</f>
        <v>1</v>
      </c>
      <c r="AA7" s="65" t="b">
        <f>G7=Тарифы!G7</f>
        <v>1</v>
      </c>
      <c r="AB7" s="65" t="b">
        <f>H7=Тарифы!H7*2</f>
        <v>1</v>
      </c>
      <c r="AD7" s="65" t="b">
        <f>J7=Тарифы!J7</f>
        <v>1</v>
      </c>
      <c r="AE7" s="65" t="b">
        <f>K7=Тарифы!K7*2</f>
        <v>1</v>
      </c>
      <c r="AG7" s="65" t="b">
        <f>M7=Тарифы!M7</f>
        <v>1</v>
      </c>
      <c r="AH7" s="65" t="b">
        <f>N7=Тарифы!N7*2</f>
        <v>1</v>
      </c>
      <c r="AJ7" s="65" t="b">
        <f>P7=Тарифы!P7</f>
        <v>1</v>
      </c>
      <c r="AK7" s="65" t="b">
        <f>Q7=Тарифы!Q7*2</f>
        <v>1</v>
      </c>
      <c r="AM7" s="65" t="b">
        <f>S7=Тарифы!S7</f>
        <v>1</v>
      </c>
      <c r="AN7" s="65" t="b">
        <f>T7=Тарифы!T7*2</f>
        <v>1</v>
      </c>
    </row>
    <row r="8" spans="1:41" s="65" customFormat="1" ht="15" customHeight="1" x14ac:dyDescent="0.25">
      <c r="B8" s="189"/>
      <c r="C8" s="82" t="s">
        <v>53</v>
      </c>
      <c r="D8" s="71">
        <f>Тарифы!D8</f>
        <v>7920</v>
      </c>
      <c r="E8" s="83">
        <f>Тарифы!E8*2</f>
        <v>9900</v>
      </c>
      <c r="F8" s="70">
        <f>Тарифы!F8</f>
        <v>3960</v>
      </c>
      <c r="G8" s="85">
        <f>Тарифы!G8</f>
        <v>10240</v>
      </c>
      <c r="H8" s="83">
        <f>Тарифы!H8*2</f>
        <v>12800</v>
      </c>
      <c r="I8" s="91">
        <f>Тарифы!I8</f>
        <v>5120</v>
      </c>
      <c r="J8" s="71">
        <f>Тарифы!J8</f>
        <v>9840</v>
      </c>
      <c r="K8" s="83">
        <f>Тарифы!K8*2</f>
        <v>12300</v>
      </c>
      <c r="L8" s="70">
        <f>Тарифы!L8</f>
        <v>4920</v>
      </c>
      <c r="M8" s="85">
        <f>Тарифы!M8</f>
        <v>10960</v>
      </c>
      <c r="N8" s="83">
        <f>Тарифы!N8*2</f>
        <v>13700</v>
      </c>
      <c r="O8" s="91">
        <f>Тарифы!O8</f>
        <v>5480</v>
      </c>
      <c r="P8" s="71">
        <f>Тарифы!P8</f>
        <v>10560</v>
      </c>
      <c r="Q8" s="83">
        <f>Тарифы!Q8*2</f>
        <v>13200</v>
      </c>
      <c r="R8" s="70">
        <f>Тарифы!R8</f>
        <v>5280</v>
      </c>
      <c r="S8" s="85">
        <f>Тарифы!S8</f>
        <v>0</v>
      </c>
      <c r="T8" s="83">
        <f>Тарифы!T8*2</f>
        <v>0</v>
      </c>
      <c r="U8" s="70">
        <f>Тарифы!U8</f>
        <v>0</v>
      </c>
      <c r="V8" s="69"/>
      <c r="X8" s="65" t="b">
        <f>D8=Тарифы!D8</f>
        <v>1</v>
      </c>
      <c r="Y8" s="65" t="b">
        <f>E8=Тарифы!E8*2</f>
        <v>1</v>
      </c>
      <c r="Z8" s="65" t="b">
        <f>F8=Тарифы!F8</f>
        <v>1</v>
      </c>
      <c r="AA8" s="65" t="b">
        <f>G8=Тарифы!G8</f>
        <v>1</v>
      </c>
      <c r="AB8" s="65" t="b">
        <f>H8=Тарифы!H8*2</f>
        <v>1</v>
      </c>
      <c r="AC8" s="65" t="b">
        <f>I8=Тарифы!I8</f>
        <v>1</v>
      </c>
      <c r="AD8" s="65" t="b">
        <f>J8=Тарифы!J8</f>
        <v>1</v>
      </c>
      <c r="AE8" s="65" t="b">
        <f>K8=Тарифы!K8*2</f>
        <v>1</v>
      </c>
      <c r="AF8" s="65" t="b">
        <f>L8=Тарифы!L8</f>
        <v>1</v>
      </c>
      <c r="AG8" s="65" t="b">
        <f>M8=Тарифы!M8</f>
        <v>1</v>
      </c>
      <c r="AH8" s="65" t="b">
        <f>N8=Тарифы!N8*2</f>
        <v>1</v>
      </c>
      <c r="AI8" s="65" t="b">
        <f>O8=Тарифы!O8</f>
        <v>1</v>
      </c>
      <c r="AJ8" s="65" t="b">
        <f>P8=Тарифы!P8</f>
        <v>1</v>
      </c>
      <c r="AK8" s="65" t="b">
        <f>Q8=Тарифы!Q8*2</f>
        <v>1</v>
      </c>
      <c r="AL8" s="65" t="b">
        <f>R8=Тарифы!R8</f>
        <v>1</v>
      </c>
      <c r="AM8" s="65" t="b">
        <f>S8=Тарифы!S8</f>
        <v>1</v>
      </c>
      <c r="AN8" s="65" t="b">
        <f>T8=Тарифы!T8*2</f>
        <v>1</v>
      </c>
      <c r="AO8" s="65" t="b">
        <f>U8=Тарифы!U8</f>
        <v>1</v>
      </c>
    </row>
    <row r="9" spans="1:41" s="65" customFormat="1" ht="15" customHeight="1" x14ac:dyDescent="0.25">
      <c r="B9" s="189"/>
      <c r="C9" s="82" t="s">
        <v>39</v>
      </c>
      <c r="D9" s="71">
        <f>Тарифы!D9</f>
        <v>7420</v>
      </c>
      <c r="E9" s="83">
        <f>Тарифы!E9*2</f>
        <v>8900</v>
      </c>
      <c r="F9" s="70">
        <f>Тарифы!F9</f>
        <v>3560</v>
      </c>
      <c r="G9" s="85">
        <f>Тарифы!G9</f>
        <v>9740</v>
      </c>
      <c r="H9" s="83">
        <f>Тарифы!H9*2</f>
        <v>11800</v>
      </c>
      <c r="I9" s="91">
        <f>Тарифы!I9</f>
        <v>4720</v>
      </c>
      <c r="J9" s="71">
        <f>Тарифы!J9</f>
        <v>9340</v>
      </c>
      <c r="K9" s="83">
        <f>Тарифы!K9*2</f>
        <v>11300</v>
      </c>
      <c r="L9" s="70">
        <f>Тарифы!L9</f>
        <v>4520</v>
      </c>
      <c r="M9" s="85">
        <f>Тарифы!M9</f>
        <v>10460</v>
      </c>
      <c r="N9" s="83">
        <f>Тарифы!N9*2</f>
        <v>12700</v>
      </c>
      <c r="O9" s="91">
        <f>Тарифы!O9</f>
        <v>5080</v>
      </c>
      <c r="P9" s="71">
        <f>Тарифы!P9</f>
        <v>10060</v>
      </c>
      <c r="Q9" s="83">
        <f>Тарифы!Q9*2</f>
        <v>12200</v>
      </c>
      <c r="R9" s="70">
        <f>Тарифы!R9</f>
        <v>4880</v>
      </c>
      <c r="S9" s="85">
        <f>Тарифы!S9</f>
        <v>0</v>
      </c>
      <c r="T9" s="83">
        <f>Тарифы!T9*2</f>
        <v>0</v>
      </c>
      <c r="U9" s="70">
        <f>Тарифы!U9</f>
        <v>0</v>
      </c>
      <c r="V9" s="69"/>
      <c r="X9" s="65" t="b">
        <f>D9=Тарифы!D9</f>
        <v>1</v>
      </c>
      <c r="Y9" s="65" t="b">
        <f>E9=Тарифы!E9*2</f>
        <v>1</v>
      </c>
      <c r="Z9" s="65" t="b">
        <f>F9=Тарифы!F9</f>
        <v>1</v>
      </c>
      <c r="AA9" s="65" t="b">
        <f>G9=Тарифы!G9</f>
        <v>1</v>
      </c>
      <c r="AB9" s="65" t="b">
        <f>H9=Тарифы!H9*2</f>
        <v>1</v>
      </c>
      <c r="AC9" s="65" t="b">
        <f>I9=Тарифы!I9</f>
        <v>1</v>
      </c>
      <c r="AD9" s="65" t="b">
        <f>J9=Тарифы!J9</f>
        <v>1</v>
      </c>
      <c r="AE9" s="65" t="b">
        <f>K9=Тарифы!K9*2</f>
        <v>1</v>
      </c>
      <c r="AF9" s="65" t="b">
        <f>L9=Тарифы!L9</f>
        <v>1</v>
      </c>
      <c r="AG9" s="65" t="b">
        <f>M9=Тарифы!M9</f>
        <v>1</v>
      </c>
      <c r="AH9" s="65" t="b">
        <f>N9=Тарифы!N9*2</f>
        <v>1</v>
      </c>
      <c r="AI9" s="65" t="b">
        <f>O9=Тарифы!O9</f>
        <v>1</v>
      </c>
      <c r="AJ9" s="65" t="b">
        <f>P9=Тарифы!P9</f>
        <v>1</v>
      </c>
      <c r="AK9" s="65" t="b">
        <f>Q9=Тарифы!Q9*2</f>
        <v>1</v>
      </c>
      <c r="AL9" s="65" t="b">
        <f>R9=Тарифы!R9</f>
        <v>1</v>
      </c>
      <c r="AM9" s="65" t="b">
        <f>S9=Тарифы!S9</f>
        <v>1</v>
      </c>
      <c r="AN9" s="65" t="b">
        <f>T9=Тарифы!T9*2</f>
        <v>1</v>
      </c>
      <c r="AO9" s="65" t="b">
        <f>U9=Тарифы!U9</f>
        <v>1</v>
      </c>
    </row>
    <row r="10" spans="1:41" s="65" customFormat="1" ht="15" customHeight="1" thickBot="1" x14ac:dyDescent="0.3">
      <c r="B10" s="190"/>
      <c r="C10" s="92" t="s">
        <v>40</v>
      </c>
      <c r="D10" s="68">
        <f>Тарифы!D10</f>
        <v>7320</v>
      </c>
      <c r="E10" s="89">
        <f>Тарифы!E10*2</f>
        <v>8700</v>
      </c>
      <c r="F10" s="67">
        <f>Тарифы!F10</f>
        <v>3480</v>
      </c>
      <c r="G10" s="93">
        <f>Тарифы!G10</f>
        <v>9640</v>
      </c>
      <c r="H10" s="89">
        <f>Тарифы!H10*2</f>
        <v>11600</v>
      </c>
      <c r="I10" s="94">
        <f>Тарифы!I10</f>
        <v>4640</v>
      </c>
      <c r="J10" s="68">
        <f>Тарифы!J10</f>
        <v>9240</v>
      </c>
      <c r="K10" s="89">
        <f>Тарифы!K10*2</f>
        <v>11100</v>
      </c>
      <c r="L10" s="67">
        <f>Тарифы!L10</f>
        <v>4440</v>
      </c>
      <c r="M10" s="93">
        <f>Тарифы!M10</f>
        <v>10360</v>
      </c>
      <c r="N10" s="89">
        <f>Тарифы!N10*2</f>
        <v>12500</v>
      </c>
      <c r="O10" s="94">
        <f>Тарифы!O10</f>
        <v>5000</v>
      </c>
      <c r="P10" s="68">
        <f>Тарифы!P10</f>
        <v>9960</v>
      </c>
      <c r="Q10" s="89">
        <f>Тарифы!Q10*2</f>
        <v>12000</v>
      </c>
      <c r="R10" s="67">
        <f>Тарифы!R10</f>
        <v>4800</v>
      </c>
      <c r="S10" s="93">
        <f>Тарифы!S10</f>
        <v>0</v>
      </c>
      <c r="T10" s="89">
        <f>Тарифы!T10*2</f>
        <v>0</v>
      </c>
      <c r="U10" s="67">
        <f>Тарифы!U10</f>
        <v>0</v>
      </c>
      <c r="V10" s="69"/>
      <c r="X10" s="65" t="b">
        <f>D10=Тарифы!D10</f>
        <v>1</v>
      </c>
      <c r="Y10" s="65" t="b">
        <f>E10=Тарифы!E10*2</f>
        <v>1</v>
      </c>
      <c r="Z10" s="65" t="b">
        <f>F10=Тарифы!F10</f>
        <v>1</v>
      </c>
      <c r="AA10" s="65" t="b">
        <f>G10=Тарифы!G10</f>
        <v>1</v>
      </c>
      <c r="AB10" s="65" t="b">
        <f>H10=Тарифы!H10*2</f>
        <v>1</v>
      </c>
      <c r="AC10" s="65" t="b">
        <f>I10=Тарифы!I10</f>
        <v>1</v>
      </c>
      <c r="AD10" s="65" t="b">
        <f>J10=Тарифы!J10</f>
        <v>1</v>
      </c>
      <c r="AE10" s="65" t="b">
        <f>K10=Тарифы!K10*2</f>
        <v>1</v>
      </c>
      <c r="AF10" s="65" t="b">
        <f>L10=Тарифы!L10</f>
        <v>1</v>
      </c>
      <c r="AG10" s="65" t="b">
        <f>M10=Тарифы!M10</f>
        <v>1</v>
      </c>
      <c r="AH10" s="65" t="b">
        <f>N10=Тарифы!N10*2</f>
        <v>1</v>
      </c>
      <c r="AI10" s="65" t="b">
        <f>O10=Тарифы!O10</f>
        <v>1</v>
      </c>
      <c r="AJ10" s="65" t="b">
        <f>P10=Тарифы!P10</f>
        <v>1</v>
      </c>
      <c r="AK10" s="65" t="b">
        <f>Q10=Тарифы!Q10*2</f>
        <v>1</v>
      </c>
      <c r="AL10" s="65" t="b">
        <f>R10=Тарифы!R10</f>
        <v>1</v>
      </c>
      <c r="AM10" s="65" t="b">
        <f>S10=Тарифы!S10</f>
        <v>1</v>
      </c>
      <c r="AN10" s="65" t="b">
        <f>T10=Тарифы!T10*2</f>
        <v>1</v>
      </c>
      <c r="AO10" s="65" t="b">
        <f>U10=Тарифы!U10</f>
        <v>1</v>
      </c>
    </row>
    <row r="11" spans="1:41" s="65" customFormat="1" ht="15" customHeight="1" x14ac:dyDescent="0.25">
      <c r="B11" s="188" t="str">
        <f>Тарифы!B11</f>
        <v>30.04.2022-08.05.2022</v>
      </c>
      <c r="C11" s="81" t="s">
        <v>43</v>
      </c>
      <c r="D11" s="73">
        <f>Тарифы!D11</f>
        <v>9380</v>
      </c>
      <c r="E11" s="95">
        <f>Тарифы!E11*2</f>
        <v>12400</v>
      </c>
      <c r="F11" s="72" t="str">
        <f>Тарифы!F11</f>
        <v>-</v>
      </c>
      <c r="G11" s="96">
        <f>Тарифы!G11</f>
        <v>10820</v>
      </c>
      <c r="H11" s="95">
        <f>Тарифы!H11*2</f>
        <v>14200</v>
      </c>
      <c r="I11" s="97" t="str">
        <f>Тарифы!I11</f>
        <v>-</v>
      </c>
      <c r="J11" s="73">
        <f>Тарифы!J11</f>
        <v>10420</v>
      </c>
      <c r="K11" s="95">
        <f>Тарифы!K11*2</f>
        <v>13700</v>
      </c>
      <c r="L11" s="72" t="str">
        <f>Тарифы!L11</f>
        <v>-</v>
      </c>
      <c r="M11" s="96">
        <f>Тарифы!M11</f>
        <v>12260</v>
      </c>
      <c r="N11" s="95">
        <f>Тарифы!N11*2</f>
        <v>16000</v>
      </c>
      <c r="O11" s="97" t="str">
        <f>Тарифы!O11</f>
        <v>-</v>
      </c>
      <c r="P11" s="73">
        <f>Тарифы!P11</f>
        <v>11860</v>
      </c>
      <c r="Q11" s="95">
        <f>Тарифы!Q11*2</f>
        <v>15500</v>
      </c>
      <c r="R11" s="72" t="str">
        <f>Тарифы!R11</f>
        <v>-</v>
      </c>
      <c r="S11" s="96">
        <f>Тарифы!S11</f>
        <v>0</v>
      </c>
      <c r="T11" s="95">
        <f>Тарифы!T11*2</f>
        <v>0</v>
      </c>
      <c r="U11" s="72">
        <f>Тарифы!U11</f>
        <v>0</v>
      </c>
      <c r="V11" s="69"/>
      <c r="X11" s="65" t="b">
        <f>D11=Тарифы!D11</f>
        <v>1</v>
      </c>
      <c r="Y11" s="65" t="b">
        <f>E11=Тарифы!E11*2</f>
        <v>1</v>
      </c>
      <c r="AA11" s="65" t="b">
        <f>G11=Тарифы!G11</f>
        <v>1</v>
      </c>
      <c r="AB11" s="65" t="b">
        <f>H11=Тарифы!H11*2</f>
        <v>1</v>
      </c>
      <c r="AD11" s="65" t="b">
        <f>J11=Тарифы!J11</f>
        <v>1</v>
      </c>
      <c r="AE11" s="65" t="b">
        <f>K11=Тарифы!K11*2</f>
        <v>1</v>
      </c>
      <c r="AG11" s="65" t="b">
        <f>M11=Тарифы!M11</f>
        <v>1</v>
      </c>
      <c r="AH11" s="65" t="b">
        <f>N11=Тарифы!N11*2</f>
        <v>1</v>
      </c>
      <c r="AJ11" s="65" t="b">
        <f>P11=Тарифы!P11</f>
        <v>1</v>
      </c>
      <c r="AK11" s="65" t="b">
        <f>Q11=Тарифы!Q11*2</f>
        <v>1</v>
      </c>
      <c r="AM11" s="65" t="b">
        <f>S11=Тарифы!S11</f>
        <v>1</v>
      </c>
      <c r="AN11" s="65" t="b">
        <f>T11=Тарифы!T11*2</f>
        <v>1</v>
      </c>
    </row>
    <row r="12" spans="1:41" s="65" customFormat="1" ht="15" customHeight="1" x14ac:dyDescent="0.25">
      <c r="B12" s="189"/>
      <c r="C12" s="82" t="s">
        <v>53</v>
      </c>
      <c r="D12" s="71">
        <f>Тарифы!D12</f>
        <v>8480</v>
      </c>
      <c r="E12" s="83">
        <f>Тарифы!E12*2</f>
        <v>10600</v>
      </c>
      <c r="F12" s="70">
        <f>Тарифы!F12</f>
        <v>4240</v>
      </c>
      <c r="G12" s="85">
        <f>Тарифы!G12</f>
        <v>9920</v>
      </c>
      <c r="H12" s="83">
        <f>Тарифы!H12*2</f>
        <v>12400</v>
      </c>
      <c r="I12" s="91">
        <f>Тарифы!I12</f>
        <v>4960</v>
      </c>
      <c r="J12" s="71">
        <f>Тарифы!J12</f>
        <v>9520</v>
      </c>
      <c r="K12" s="83">
        <f>Тарифы!K12*2</f>
        <v>11900</v>
      </c>
      <c r="L12" s="70">
        <f>Тарифы!L12</f>
        <v>4760</v>
      </c>
      <c r="M12" s="85">
        <f>Тарифы!M12</f>
        <v>11360</v>
      </c>
      <c r="N12" s="83">
        <f>Тарифы!N12*2</f>
        <v>14200</v>
      </c>
      <c r="O12" s="91">
        <f>Тарифы!O12</f>
        <v>5680</v>
      </c>
      <c r="P12" s="71">
        <f>Тарифы!P12</f>
        <v>10960</v>
      </c>
      <c r="Q12" s="83">
        <f>Тарифы!Q12*2</f>
        <v>13700</v>
      </c>
      <c r="R12" s="70">
        <f>Тарифы!R12</f>
        <v>5480</v>
      </c>
      <c r="S12" s="85">
        <f>Тарифы!S12</f>
        <v>0</v>
      </c>
      <c r="T12" s="83">
        <f>Тарифы!T12*2</f>
        <v>0</v>
      </c>
      <c r="U12" s="70">
        <f>Тарифы!U12</f>
        <v>0</v>
      </c>
      <c r="V12" s="69"/>
      <c r="X12" s="65" t="b">
        <f>D12=Тарифы!D12</f>
        <v>1</v>
      </c>
      <c r="Y12" s="65" t="b">
        <f>E12=Тарифы!E12*2</f>
        <v>1</v>
      </c>
      <c r="Z12" s="65" t="b">
        <f>F12=Тарифы!F12</f>
        <v>1</v>
      </c>
      <c r="AA12" s="65" t="b">
        <f>G12=Тарифы!G12</f>
        <v>1</v>
      </c>
      <c r="AB12" s="65" t="b">
        <f>H12=Тарифы!H12*2</f>
        <v>1</v>
      </c>
      <c r="AC12" s="65" t="b">
        <f>I12=Тарифы!I12</f>
        <v>1</v>
      </c>
      <c r="AD12" s="65" t="b">
        <f>J12=Тарифы!J12</f>
        <v>1</v>
      </c>
      <c r="AE12" s="65" t="b">
        <f>K12=Тарифы!K12*2</f>
        <v>1</v>
      </c>
      <c r="AF12" s="65" t="b">
        <f>L12=Тарифы!L12</f>
        <v>1</v>
      </c>
      <c r="AG12" s="65" t="b">
        <f>M12=Тарифы!M12</f>
        <v>1</v>
      </c>
      <c r="AH12" s="65" t="b">
        <f>N12=Тарифы!N12*2</f>
        <v>1</v>
      </c>
      <c r="AI12" s="65" t="b">
        <f>O12=Тарифы!O12</f>
        <v>1</v>
      </c>
      <c r="AJ12" s="65" t="b">
        <f>P12=Тарифы!P12</f>
        <v>1</v>
      </c>
      <c r="AK12" s="65" t="b">
        <f>Q12=Тарифы!Q12*2</f>
        <v>1</v>
      </c>
      <c r="AL12" s="65" t="b">
        <f>R12=Тарифы!R12</f>
        <v>1</v>
      </c>
      <c r="AM12" s="65" t="b">
        <f>S12=Тарифы!S12</f>
        <v>1</v>
      </c>
      <c r="AN12" s="65" t="b">
        <f>T12=Тарифы!T12*2</f>
        <v>1</v>
      </c>
      <c r="AO12" s="65" t="b">
        <f>U12=Тарифы!U12</f>
        <v>1</v>
      </c>
    </row>
    <row r="13" spans="1:41" s="65" customFormat="1" ht="15" customHeight="1" x14ac:dyDescent="0.25">
      <c r="B13" s="189"/>
      <c r="C13" s="82" t="s">
        <v>39</v>
      </c>
      <c r="D13" s="71">
        <f>Тарифы!D13</f>
        <v>7980</v>
      </c>
      <c r="E13" s="83">
        <f>Тарифы!E13*2</f>
        <v>9600</v>
      </c>
      <c r="F13" s="70">
        <f>Тарифы!F13</f>
        <v>3840</v>
      </c>
      <c r="G13" s="85">
        <f>Тарифы!G13</f>
        <v>9420</v>
      </c>
      <c r="H13" s="83">
        <f>Тарифы!H13*2</f>
        <v>11400</v>
      </c>
      <c r="I13" s="91">
        <f>Тарифы!I13</f>
        <v>4560</v>
      </c>
      <c r="J13" s="71">
        <f>Тарифы!J13</f>
        <v>9020</v>
      </c>
      <c r="K13" s="83">
        <f>Тарифы!K13*2</f>
        <v>10900</v>
      </c>
      <c r="L13" s="70">
        <f>Тарифы!L13</f>
        <v>4360</v>
      </c>
      <c r="M13" s="85">
        <f>Тарифы!M13</f>
        <v>10860</v>
      </c>
      <c r="N13" s="83">
        <f>Тарифы!N13*2</f>
        <v>13200</v>
      </c>
      <c r="O13" s="91">
        <f>Тарифы!O13</f>
        <v>5280</v>
      </c>
      <c r="P13" s="71">
        <f>Тарифы!P13</f>
        <v>10460</v>
      </c>
      <c r="Q13" s="83">
        <f>Тарифы!Q13*2</f>
        <v>12700</v>
      </c>
      <c r="R13" s="70">
        <f>Тарифы!R13</f>
        <v>5080</v>
      </c>
      <c r="S13" s="85">
        <f>Тарифы!S13</f>
        <v>0</v>
      </c>
      <c r="T13" s="83">
        <f>Тарифы!T13*2</f>
        <v>0</v>
      </c>
      <c r="U13" s="70">
        <f>Тарифы!U13</f>
        <v>0</v>
      </c>
      <c r="V13" s="69"/>
      <c r="X13" s="65" t="b">
        <f>D13=Тарифы!D13</f>
        <v>1</v>
      </c>
      <c r="Y13" s="65" t="b">
        <f>E13=Тарифы!E13*2</f>
        <v>1</v>
      </c>
      <c r="Z13" s="65" t="b">
        <f>F13=Тарифы!F13</f>
        <v>1</v>
      </c>
      <c r="AA13" s="65" t="b">
        <f>G13=Тарифы!G13</f>
        <v>1</v>
      </c>
      <c r="AB13" s="65" t="b">
        <f>H13=Тарифы!H13*2</f>
        <v>1</v>
      </c>
      <c r="AC13" s="65" t="b">
        <f>I13=Тарифы!I13</f>
        <v>1</v>
      </c>
      <c r="AD13" s="65" t="b">
        <f>J13=Тарифы!J13</f>
        <v>1</v>
      </c>
      <c r="AE13" s="65" t="b">
        <f>K13=Тарифы!K13*2</f>
        <v>1</v>
      </c>
      <c r="AF13" s="65" t="b">
        <f>L13=Тарифы!L13</f>
        <v>1</v>
      </c>
      <c r="AG13" s="65" t="b">
        <f>M13=Тарифы!M13</f>
        <v>1</v>
      </c>
      <c r="AH13" s="65" t="b">
        <f>N13=Тарифы!N13*2</f>
        <v>1</v>
      </c>
      <c r="AI13" s="65" t="b">
        <f>O13=Тарифы!O13</f>
        <v>1</v>
      </c>
      <c r="AJ13" s="65" t="b">
        <f>P13=Тарифы!P13</f>
        <v>1</v>
      </c>
      <c r="AK13" s="65" t="b">
        <f>Q13=Тарифы!Q13*2</f>
        <v>1</v>
      </c>
      <c r="AL13" s="65" t="b">
        <f>R13=Тарифы!R13</f>
        <v>1</v>
      </c>
      <c r="AM13" s="65" t="b">
        <f>S13=Тарифы!S13</f>
        <v>1</v>
      </c>
      <c r="AN13" s="65" t="b">
        <f>T13=Тарифы!T13*2</f>
        <v>1</v>
      </c>
      <c r="AO13" s="65" t="b">
        <f>U13=Тарифы!U13</f>
        <v>1</v>
      </c>
    </row>
    <row r="14" spans="1:41" s="65" customFormat="1" ht="15" customHeight="1" thickBot="1" x14ac:dyDescent="0.3">
      <c r="B14" s="190"/>
      <c r="C14" s="92" t="s">
        <v>40</v>
      </c>
      <c r="D14" s="68">
        <f>Тарифы!D14</f>
        <v>7880</v>
      </c>
      <c r="E14" s="89">
        <f>Тарифы!E14*2</f>
        <v>9400</v>
      </c>
      <c r="F14" s="67">
        <f>Тарифы!F14</f>
        <v>3760</v>
      </c>
      <c r="G14" s="93">
        <f>Тарифы!G14</f>
        <v>9320</v>
      </c>
      <c r="H14" s="89">
        <f>Тарифы!H14*2</f>
        <v>11200</v>
      </c>
      <c r="I14" s="94">
        <f>Тарифы!I14</f>
        <v>4480</v>
      </c>
      <c r="J14" s="68">
        <f>Тарифы!J14</f>
        <v>8920</v>
      </c>
      <c r="K14" s="89">
        <f>Тарифы!K14*2</f>
        <v>10700</v>
      </c>
      <c r="L14" s="67">
        <f>Тарифы!L14</f>
        <v>4280</v>
      </c>
      <c r="M14" s="93">
        <f>Тарифы!M14</f>
        <v>10760</v>
      </c>
      <c r="N14" s="89">
        <f>Тарифы!N14*2</f>
        <v>13000</v>
      </c>
      <c r="O14" s="94">
        <f>Тарифы!O14</f>
        <v>5200</v>
      </c>
      <c r="P14" s="68">
        <f>Тарифы!P14</f>
        <v>10360</v>
      </c>
      <c r="Q14" s="89">
        <f>Тарифы!Q14*2</f>
        <v>12500</v>
      </c>
      <c r="R14" s="67">
        <f>Тарифы!R14</f>
        <v>5000</v>
      </c>
      <c r="S14" s="93">
        <f>Тарифы!S14</f>
        <v>0</v>
      </c>
      <c r="T14" s="89">
        <f>Тарифы!T14*2</f>
        <v>0</v>
      </c>
      <c r="U14" s="67">
        <f>Тарифы!U14</f>
        <v>0</v>
      </c>
      <c r="V14" s="69"/>
      <c r="X14" s="65" t="b">
        <f>D14=Тарифы!D14</f>
        <v>1</v>
      </c>
      <c r="Y14" s="65" t="b">
        <f>E14=Тарифы!E14*2</f>
        <v>1</v>
      </c>
      <c r="Z14" s="65" t="b">
        <f>F14=Тарифы!F14</f>
        <v>1</v>
      </c>
      <c r="AA14" s="65" t="b">
        <f>G14=Тарифы!G14</f>
        <v>1</v>
      </c>
      <c r="AB14" s="65" t="b">
        <f>H14=Тарифы!H14*2</f>
        <v>1</v>
      </c>
      <c r="AC14" s="65" t="b">
        <f>I14=Тарифы!I14</f>
        <v>1</v>
      </c>
      <c r="AD14" s="65" t="b">
        <f>J14=Тарифы!J14</f>
        <v>1</v>
      </c>
      <c r="AE14" s="65" t="b">
        <f>K14=Тарифы!K14*2</f>
        <v>1</v>
      </c>
      <c r="AF14" s="65" t="b">
        <f>L14=Тарифы!L14</f>
        <v>1</v>
      </c>
      <c r="AG14" s="65" t="b">
        <f>M14=Тарифы!M14</f>
        <v>1</v>
      </c>
      <c r="AH14" s="65" t="b">
        <f>N14=Тарифы!N14*2</f>
        <v>1</v>
      </c>
      <c r="AI14" s="65" t="b">
        <f>O14=Тарифы!O14</f>
        <v>1</v>
      </c>
      <c r="AJ14" s="65" t="b">
        <f>P14=Тарифы!P14</f>
        <v>1</v>
      </c>
      <c r="AK14" s="65" t="b">
        <f>Q14=Тарифы!Q14*2</f>
        <v>1</v>
      </c>
      <c r="AL14" s="65" t="b">
        <f>R14=Тарифы!R14</f>
        <v>1</v>
      </c>
      <c r="AM14" s="65" t="b">
        <f>S14=Тарифы!S14</f>
        <v>1</v>
      </c>
      <c r="AN14" s="65" t="b">
        <f>T14=Тарифы!T14*2</f>
        <v>1</v>
      </c>
      <c r="AO14" s="65" t="b">
        <f>U14=Тарифы!U14</f>
        <v>1</v>
      </c>
    </row>
    <row r="15" spans="1:41" s="65" customFormat="1" ht="15" customHeight="1" x14ac:dyDescent="0.25">
      <c r="B15" s="188" t="str">
        <f>Тарифы!B15</f>
        <v>09.05.2022-28.05.2022</v>
      </c>
      <c r="C15" s="81" t="s">
        <v>43</v>
      </c>
      <c r="D15" s="73">
        <f>Тарифы!D15</f>
        <v>8820</v>
      </c>
      <c r="E15" s="95">
        <f>Тарифы!E15*2</f>
        <v>11700</v>
      </c>
      <c r="F15" s="72" t="str">
        <f>Тарифы!F15</f>
        <v>-</v>
      </c>
      <c r="G15" s="96">
        <f>Тарифы!G15</f>
        <v>10180</v>
      </c>
      <c r="H15" s="95">
        <f>Тарифы!H15*2</f>
        <v>13400</v>
      </c>
      <c r="I15" s="97" t="str">
        <f>Тарифы!I15</f>
        <v>-</v>
      </c>
      <c r="J15" s="73">
        <f>Тарифы!J15</f>
        <v>9780</v>
      </c>
      <c r="K15" s="95">
        <f>Тарифы!K15*2</f>
        <v>12900</v>
      </c>
      <c r="L15" s="72" t="str">
        <f>Тарифы!L15</f>
        <v>-</v>
      </c>
      <c r="M15" s="96">
        <f>Тарифы!M15</f>
        <v>10420</v>
      </c>
      <c r="N15" s="95">
        <f>Тарифы!N15*2</f>
        <v>13700</v>
      </c>
      <c r="O15" s="97" t="str">
        <f>Тарифы!O15</f>
        <v>-</v>
      </c>
      <c r="P15" s="73">
        <f>Тарифы!P15</f>
        <v>10020</v>
      </c>
      <c r="Q15" s="95">
        <f>Тарифы!Q15*2</f>
        <v>13200</v>
      </c>
      <c r="R15" s="72" t="str">
        <f>Тарифы!R15</f>
        <v>-</v>
      </c>
      <c r="S15" s="96">
        <f>Тарифы!S15</f>
        <v>11380</v>
      </c>
      <c r="T15" s="95">
        <f>Тарифы!T15*2</f>
        <v>14900</v>
      </c>
      <c r="U15" s="72" t="str">
        <f>Тарифы!U15</f>
        <v>-</v>
      </c>
      <c r="V15" s="69"/>
      <c r="X15" s="65" t="b">
        <f>D15=Тарифы!D15</f>
        <v>1</v>
      </c>
      <c r="Y15" s="65" t="b">
        <f>E15=Тарифы!E15*2</f>
        <v>1</v>
      </c>
      <c r="AA15" s="65" t="b">
        <f>G15=Тарифы!G15</f>
        <v>1</v>
      </c>
      <c r="AB15" s="65" t="b">
        <f>H15=Тарифы!H15*2</f>
        <v>1</v>
      </c>
      <c r="AD15" s="65" t="b">
        <f>J15=Тарифы!J15</f>
        <v>1</v>
      </c>
      <c r="AE15" s="65" t="b">
        <f>K15=Тарифы!K15*2</f>
        <v>1</v>
      </c>
      <c r="AG15" s="65" t="b">
        <f>M15=Тарифы!M15</f>
        <v>1</v>
      </c>
      <c r="AH15" s="65" t="b">
        <f>N15=Тарифы!N15*2</f>
        <v>1</v>
      </c>
      <c r="AJ15" s="65" t="b">
        <f>P15=Тарифы!P15</f>
        <v>1</v>
      </c>
      <c r="AK15" s="65" t="b">
        <f>Q15=Тарифы!Q15*2</f>
        <v>1</v>
      </c>
      <c r="AM15" s="65" t="b">
        <f>S15=Тарифы!S15</f>
        <v>1</v>
      </c>
      <c r="AN15" s="65" t="b">
        <f>T15=Тарифы!T15*2</f>
        <v>1</v>
      </c>
    </row>
    <row r="16" spans="1:41" s="65" customFormat="1" ht="15" customHeight="1" x14ac:dyDescent="0.25">
      <c r="B16" s="189"/>
      <c r="C16" s="82" t="s">
        <v>53</v>
      </c>
      <c r="D16" s="71">
        <f>Тарифы!D16</f>
        <v>7920</v>
      </c>
      <c r="E16" s="83">
        <f>Тарифы!E16*2</f>
        <v>9900</v>
      </c>
      <c r="F16" s="70">
        <f>Тарифы!F16</f>
        <v>3960</v>
      </c>
      <c r="G16" s="85">
        <f>Тарифы!G16</f>
        <v>9280</v>
      </c>
      <c r="H16" s="83">
        <f>Тарифы!H16*2</f>
        <v>11600</v>
      </c>
      <c r="I16" s="91">
        <f>Тарифы!I16</f>
        <v>4640</v>
      </c>
      <c r="J16" s="71">
        <f>Тарифы!J16</f>
        <v>8880</v>
      </c>
      <c r="K16" s="83">
        <f>Тарифы!K16*2</f>
        <v>11100</v>
      </c>
      <c r="L16" s="70">
        <f>Тарифы!L16</f>
        <v>4440</v>
      </c>
      <c r="M16" s="85">
        <f>Тарифы!M16</f>
        <v>9520</v>
      </c>
      <c r="N16" s="83">
        <f>Тарифы!N16*2</f>
        <v>11900</v>
      </c>
      <c r="O16" s="91">
        <f>Тарифы!O16</f>
        <v>4760</v>
      </c>
      <c r="P16" s="71">
        <f>Тарифы!P16</f>
        <v>9120</v>
      </c>
      <c r="Q16" s="83">
        <f>Тарифы!Q16*2</f>
        <v>11400</v>
      </c>
      <c r="R16" s="70">
        <f>Тарифы!R16</f>
        <v>4560</v>
      </c>
      <c r="S16" s="85">
        <f>Тарифы!S16</f>
        <v>10480</v>
      </c>
      <c r="T16" s="83">
        <f>Тарифы!T16*2</f>
        <v>13100</v>
      </c>
      <c r="U16" s="70">
        <f>Тарифы!U16</f>
        <v>5240</v>
      </c>
      <c r="V16" s="69"/>
      <c r="X16" s="65" t="b">
        <f>D16=Тарифы!D16</f>
        <v>1</v>
      </c>
      <c r="Y16" s="65" t="b">
        <f>E16=Тарифы!E16*2</f>
        <v>1</v>
      </c>
      <c r="Z16" s="65" t="b">
        <f>F16=Тарифы!F16</f>
        <v>1</v>
      </c>
      <c r="AA16" s="65" t="b">
        <f>G16=Тарифы!G16</f>
        <v>1</v>
      </c>
      <c r="AB16" s="65" t="b">
        <f>H16=Тарифы!H16*2</f>
        <v>1</v>
      </c>
      <c r="AC16" s="65" t="b">
        <f>I16=Тарифы!I16</f>
        <v>1</v>
      </c>
      <c r="AD16" s="65" t="b">
        <f>J16=Тарифы!J16</f>
        <v>1</v>
      </c>
      <c r="AE16" s="65" t="b">
        <f>K16=Тарифы!K16*2</f>
        <v>1</v>
      </c>
      <c r="AF16" s="65" t="b">
        <f>L16=Тарифы!L16</f>
        <v>1</v>
      </c>
      <c r="AG16" s="65" t="b">
        <f>M16=Тарифы!M16</f>
        <v>1</v>
      </c>
      <c r="AH16" s="65" t="b">
        <f>N16=Тарифы!N16*2</f>
        <v>1</v>
      </c>
      <c r="AI16" s="65" t="b">
        <f>O16=Тарифы!O16</f>
        <v>1</v>
      </c>
      <c r="AJ16" s="65" t="b">
        <f>P16=Тарифы!P16</f>
        <v>1</v>
      </c>
      <c r="AK16" s="65" t="b">
        <f>Q16=Тарифы!Q16*2</f>
        <v>1</v>
      </c>
      <c r="AL16" s="65" t="b">
        <f>R16=Тарифы!R16</f>
        <v>1</v>
      </c>
      <c r="AM16" s="65" t="b">
        <f>S16=Тарифы!S16</f>
        <v>1</v>
      </c>
      <c r="AN16" s="65" t="b">
        <f>T16=Тарифы!T16*2</f>
        <v>1</v>
      </c>
      <c r="AO16" s="65" t="b">
        <f>U16=Тарифы!U16</f>
        <v>1</v>
      </c>
    </row>
    <row r="17" spans="1:41" s="65" customFormat="1" ht="15" customHeight="1" x14ac:dyDescent="0.25">
      <c r="B17" s="189"/>
      <c r="C17" s="82" t="s">
        <v>39</v>
      </c>
      <c r="D17" s="71">
        <f>Тарифы!D17</f>
        <v>7420</v>
      </c>
      <c r="E17" s="83">
        <f>Тарифы!E17*2</f>
        <v>8900</v>
      </c>
      <c r="F17" s="70">
        <f>Тарифы!F17</f>
        <v>3560</v>
      </c>
      <c r="G17" s="85">
        <f>Тарифы!G17</f>
        <v>8780</v>
      </c>
      <c r="H17" s="83">
        <f>Тарифы!H17*2</f>
        <v>10600</v>
      </c>
      <c r="I17" s="91">
        <f>Тарифы!I17</f>
        <v>4240</v>
      </c>
      <c r="J17" s="71">
        <f>Тарифы!J17</f>
        <v>8380</v>
      </c>
      <c r="K17" s="83">
        <f>Тарифы!K17*2</f>
        <v>10100</v>
      </c>
      <c r="L17" s="70">
        <f>Тарифы!L17</f>
        <v>4040</v>
      </c>
      <c r="M17" s="85">
        <f>Тарифы!M17</f>
        <v>9020</v>
      </c>
      <c r="N17" s="83">
        <f>Тарифы!N17*2</f>
        <v>10900</v>
      </c>
      <c r="O17" s="91">
        <f>Тарифы!O17</f>
        <v>4360</v>
      </c>
      <c r="P17" s="71">
        <f>Тарифы!P17</f>
        <v>8620</v>
      </c>
      <c r="Q17" s="83">
        <f>Тарифы!Q17*2</f>
        <v>10400</v>
      </c>
      <c r="R17" s="70">
        <f>Тарифы!R17</f>
        <v>4160</v>
      </c>
      <c r="S17" s="85">
        <f>Тарифы!S17</f>
        <v>9980</v>
      </c>
      <c r="T17" s="83">
        <f>Тарифы!T17*2</f>
        <v>12100</v>
      </c>
      <c r="U17" s="70">
        <f>Тарифы!U17</f>
        <v>4840</v>
      </c>
      <c r="V17" s="69"/>
      <c r="X17" s="65" t="b">
        <f>D17=Тарифы!D17</f>
        <v>1</v>
      </c>
      <c r="Y17" s="65" t="b">
        <f>E17=Тарифы!E17*2</f>
        <v>1</v>
      </c>
      <c r="Z17" s="65" t="b">
        <f>F17=Тарифы!F17</f>
        <v>1</v>
      </c>
      <c r="AA17" s="65" t="b">
        <f>G17=Тарифы!G17</f>
        <v>1</v>
      </c>
      <c r="AB17" s="65" t="b">
        <f>H17=Тарифы!H17*2</f>
        <v>1</v>
      </c>
      <c r="AC17" s="65" t="b">
        <f>I17=Тарифы!I17</f>
        <v>1</v>
      </c>
      <c r="AD17" s="65" t="b">
        <f>J17=Тарифы!J17</f>
        <v>1</v>
      </c>
      <c r="AE17" s="65" t="b">
        <f>K17=Тарифы!K17*2</f>
        <v>1</v>
      </c>
      <c r="AF17" s="65" t="b">
        <f>L17=Тарифы!L17</f>
        <v>1</v>
      </c>
      <c r="AG17" s="65" t="b">
        <f>M17=Тарифы!M17</f>
        <v>1</v>
      </c>
      <c r="AH17" s="65" t="b">
        <f>N17=Тарифы!N17*2</f>
        <v>1</v>
      </c>
      <c r="AI17" s="65" t="b">
        <f>O17=Тарифы!O17</f>
        <v>1</v>
      </c>
      <c r="AJ17" s="65" t="b">
        <f>P17=Тарифы!P17</f>
        <v>1</v>
      </c>
      <c r="AK17" s="65" t="b">
        <f>Q17=Тарифы!Q17*2</f>
        <v>1</v>
      </c>
      <c r="AL17" s="65" t="b">
        <f>R17=Тарифы!R17</f>
        <v>1</v>
      </c>
      <c r="AM17" s="65" t="b">
        <f>S17=Тарифы!S17</f>
        <v>1</v>
      </c>
      <c r="AN17" s="65" t="b">
        <f>T17=Тарифы!T17*2</f>
        <v>1</v>
      </c>
      <c r="AO17" s="65" t="b">
        <f>U17=Тарифы!U17</f>
        <v>1</v>
      </c>
    </row>
    <row r="18" spans="1:41" s="65" customFormat="1" ht="15" customHeight="1" thickBot="1" x14ac:dyDescent="0.3">
      <c r="B18" s="190"/>
      <c r="C18" s="92" t="s">
        <v>40</v>
      </c>
      <c r="D18" s="68">
        <f>Тарифы!D18</f>
        <v>7320</v>
      </c>
      <c r="E18" s="89">
        <f>Тарифы!E18*2</f>
        <v>8700</v>
      </c>
      <c r="F18" s="67">
        <f>Тарифы!F18</f>
        <v>3480</v>
      </c>
      <c r="G18" s="93">
        <f>Тарифы!G18</f>
        <v>8680</v>
      </c>
      <c r="H18" s="89">
        <f>Тарифы!H18*2</f>
        <v>10400</v>
      </c>
      <c r="I18" s="94">
        <f>Тарифы!I18</f>
        <v>4160</v>
      </c>
      <c r="J18" s="68">
        <f>Тарифы!J18</f>
        <v>8280</v>
      </c>
      <c r="K18" s="89">
        <f>Тарифы!K18*2</f>
        <v>9900</v>
      </c>
      <c r="L18" s="67">
        <f>Тарифы!L18</f>
        <v>3960</v>
      </c>
      <c r="M18" s="93">
        <f>Тарифы!M18</f>
        <v>8920</v>
      </c>
      <c r="N18" s="89">
        <f>Тарифы!N18*2</f>
        <v>10700</v>
      </c>
      <c r="O18" s="94">
        <f>Тарифы!O18</f>
        <v>4280</v>
      </c>
      <c r="P18" s="68">
        <f>Тарифы!P18</f>
        <v>8520</v>
      </c>
      <c r="Q18" s="89">
        <f>Тарифы!Q18*2</f>
        <v>10200</v>
      </c>
      <c r="R18" s="67">
        <f>Тарифы!R18</f>
        <v>4080</v>
      </c>
      <c r="S18" s="93">
        <f>Тарифы!S18</f>
        <v>9880</v>
      </c>
      <c r="T18" s="89">
        <f>Тарифы!T18*2</f>
        <v>11900</v>
      </c>
      <c r="U18" s="67">
        <f>Тарифы!U18</f>
        <v>4760</v>
      </c>
      <c r="V18" s="69"/>
      <c r="X18" s="65" t="b">
        <f>D18=Тарифы!D18</f>
        <v>1</v>
      </c>
      <c r="Y18" s="65" t="b">
        <f>E18=Тарифы!E18*2</f>
        <v>1</v>
      </c>
      <c r="Z18" s="65" t="b">
        <f>F18=Тарифы!F18</f>
        <v>1</v>
      </c>
      <c r="AA18" s="65" t="b">
        <f>G18=Тарифы!G18</f>
        <v>1</v>
      </c>
      <c r="AB18" s="65" t="b">
        <f>H18=Тарифы!H18*2</f>
        <v>1</v>
      </c>
      <c r="AC18" s="65" t="b">
        <f>I18=Тарифы!I18</f>
        <v>1</v>
      </c>
      <c r="AD18" s="65" t="b">
        <f>J18=Тарифы!J18</f>
        <v>1</v>
      </c>
      <c r="AE18" s="65" t="b">
        <f>K18=Тарифы!K18*2</f>
        <v>1</v>
      </c>
      <c r="AF18" s="65" t="b">
        <f>L18=Тарифы!L18</f>
        <v>1</v>
      </c>
      <c r="AG18" s="65" t="b">
        <f>M18=Тарифы!M18</f>
        <v>1</v>
      </c>
      <c r="AH18" s="65" t="b">
        <f>N18=Тарифы!N18*2</f>
        <v>1</v>
      </c>
      <c r="AI18" s="65" t="b">
        <f>O18=Тарифы!O18</f>
        <v>1</v>
      </c>
      <c r="AJ18" s="65" t="b">
        <f>P18=Тарифы!P18</f>
        <v>1</v>
      </c>
      <c r="AK18" s="65" t="b">
        <f>Q18=Тарифы!Q18*2</f>
        <v>1</v>
      </c>
      <c r="AL18" s="65" t="b">
        <f>R18=Тарифы!R18</f>
        <v>1</v>
      </c>
      <c r="AM18" s="65" t="b">
        <f>S18=Тарифы!S18</f>
        <v>1</v>
      </c>
      <c r="AN18" s="65" t="b">
        <f>T18=Тарифы!T18*2</f>
        <v>1</v>
      </c>
      <c r="AO18" s="65" t="b">
        <f>U18=Тарифы!U18</f>
        <v>1</v>
      </c>
    </row>
    <row r="19" spans="1:41" s="65" customFormat="1" ht="15" customHeight="1" x14ac:dyDescent="0.25">
      <c r="B19" s="188" t="str">
        <f>Тарифы!B19</f>
        <v>29.05.2022-15.06.2022</v>
      </c>
      <c r="C19" s="81" t="s">
        <v>43</v>
      </c>
      <c r="D19" s="73">
        <f>Тарифы!D19</f>
        <v>7860</v>
      </c>
      <c r="E19" s="95">
        <f>Тарифы!E19*2</f>
        <v>10500</v>
      </c>
      <c r="F19" s="72" t="str">
        <f>Тарифы!F19</f>
        <v>-</v>
      </c>
      <c r="G19" s="96">
        <f>Тарифы!G19</f>
        <v>8980</v>
      </c>
      <c r="H19" s="95">
        <f>Тарифы!H19*2</f>
        <v>11900</v>
      </c>
      <c r="I19" s="97" t="str">
        <f>Тарифы!I19</f>
        <v>-</v>
      </c>
      <c r="J19" s="73">
        <f>Тарифы!J19</f>
        <v>8580</v>
      </c>
      <c r="K19" s="95">
        <f>Тарифы!K19*2</f>
        <v>11400</v>
      </c>
      <c r="L19" s="72" t="str">
        <f>Тарифы!L19</f>
        <v>-</v>
      </c>
      <c r="M19" s="96">
        <f>Тарифы!M19</f>
        <v>10420</v>
      </c>
      <c r="N19" s="95">
        <f>Тарифы!N19*2</f>
        <v>13700</v>
      </c>
      <c r="O19" s="97" t="str">
        <f>Тарифы!O19</f>
        <v>-</v>
      </c>
      <c r="P19" s="73">
        <f>Тарифы!P19</f>
        <v>10020</v>
      </c>
      <c r="Q19" s="95">
        <f>Тарифы!Q19*2</f>
        <v>13200</v>
      </c>
      <c r="R19" s="72" t="str">
        <f>Тарифы!R19</f>
        <v>-</v>
      </c>
      <c r="S19" s="96">
        <f>Тарифы!S19</f>
        <v>11380</v>
      </c>
      <c r="T19" s="95">
        <f>Тарифы!T19*2</f>
        <v>14900</v>
      </c>
      <c r="U19" s="72" t="str">
        <f>Тарифы!U19</f>
        <v>-</v>
      </c>
      <c r="V19" s="69"/>
      <c r="X19" s="65" t="b">
        <f>D19=Тарифы!D19</f>
        <v>1</v>
      </c>
      <c r="Y19" s="65" t="b">
        <f>E19=Тарифы!E19*2</f>
        <v>1</v>
      </c>
      <c r="AA19" s="65" t="b">
        <f>G19=Тарифы!G19</f>
        <v>1</v>
      </c>
      <c r="AB19" s="65" t="b">
        <f>H19=Тарифы!H19*2</f>
        <v>1</v>
      </c>
      <c r="AD19" s="65" t="b">
        <f>J19=Тарифы!J19</f>
        <v>1</v>
      </c>
      <c r="AE19" s="65" t="b">
        <f>K19=Тарифы!K19*2</f>
        <v>1</v>
      </c>
      <c r="AG19" s="65" t="b">
        <f>M19=Тарифы!M19</f>
        <v>1</v>
      </c>
      <c r="AH19" s="65" t="b">
        <f>N19=Тарифы!N19*2</f>
        <v>1</v>
      </c>
      <c r="AJ19" s="65" t="b">
        <f>P19=Тарифы!P19</f>
        <v>1</v>
      </c>
      <c r="AK19" s="65" t="b">
        <f>Q19=Тарифы!Q19*2</f>
        <v>1</v>
      </c>
      <c r="AM19" s="65" t="b">
        <f>S19=Тарифы!S19</f>
        <v>1</v>
      </c>
      <c r="AN19" s="65" t="b">
        <f>T19=Тарифы!T19*2</f>
        <v>1</v>
      </c>
    </row>
    <row r="20" spans="1:41" s="65" customFormat="1" ht="15" customHeight="1" x14ac:dyDescent="0.25">
      <c r="B20" s="189"/>
      <c r="C20" s="82" t="s">
        <v>53</v>
      </c>
      <c r="D20" s="71">
        <f>Тарифы!D20</f>
        <v>6960</v>
      </c>
      <c r="E20" s="83">
        <f>Тарифы!E20*2</f>
        <v>8700</v>
      </c>
      <c r="F20" s="70">
        <f>Тарифы!F20</f>
        <v>3480</v>
      </c>
      <c r="G20" s="85">
        <f>Тарифы!G20</f>
        <v>8080</v>
      </c>
      <c r="H20" s="83">
        <f>Тарифы!H20*2</f>
        <v>10100</v>
      </c>
      <c r="I20" s="91">
        <f>Тарифы!I20</f>
        <v>4040</v>
      </c>
      <c r="J20" s="71">
        <f>Тарифы!J20</f>
        <v>7680</v>
      </c>
      <c r="K20" s="83">
        <f>Тарифы!K20*2</f>
        <v>9600</v>
      </c>
      <c r="L20" s="70">
        <f>Тарифы!L20</f>
        <v>3840</v>
      </c>
      <c r="M20" s="85">
        <f>Тарифы!M20</f>
        <v>9520</v>
      </c>
      <c r="N20" s="83">
        <f>Тарифы!N20*2</f>
        <v>11900</v>
      </c>
      <c r="O20" s="91">
        <f>Тарифы!O20</f>
        <v>4760</v>
      </c>
      <c r="P20" s="71">
        <f>Тарифы!P20</f>
        <v>9120</v>
      </c>
      <c r="Q20" s="83">
        <f>Тарифы!Q20*2</f>
        <v>11400</v>
      </c>
      <c r="R20" s="70">
        <f>Тарифы!R20</f>
        <v>4560</v>
      </c>
      <c r="S20" s="85">
        <f>Тарифы!S20</f>
        <v>10480</v>
      </c>
      <c r="T20" s="83">
        <f>Тарифы!T20*2</f>
        <v>13100</v>
      </c>
      <c r="U20" s="70">
        <f>Тарифы!U20</f>
        <v>5240</v>
      </c>
      <c r="V20" s="69"/>
      <c r="X20" s="65" t="b">
        <f>D20=Тарифы!D20</f>
        <v>1</v>
      </c>
      <c r="Y20" s="65" t="b">
        <f>E20=Тарифы!E20*2</f>
        <v>1</v>
      </c>
      <c r="Z20" s="65" t="b">
        <f>F20=Тарифы!F20</f>
        <v>1</v>
      </c>
      <c r="AA20" s="65" t="b">
        <f>G20=Тарифы!G20</f>
        <v>1</v>
      </c>
      <c r="AB20" s="65" t="b">
        <f>H20=Тарифы!H20*2</f>
        <v>1</v>
      </c>
      <c r="AC20" s="65" t="b">
        <f>I20=Тарифы!I20</f>
        <v>1</v>
      </c>
      <c r="AD20" s="65" t="b">
        <f>J20=Тарифы!J20</f>
        <v>1</v>
      </c>
      <c r="AE20" s="65" t="b">
        <f>K20=Тарифы!K20*2</f>
        <v>1</v>
      </c>
      <c r="AF20" s="65" t="b">
        <f>L20=Тарифы!L20</f>
        <v>1</v>
      </c>
      <c r="AG20" s="65" t="b">
        <f>M20=Тарифы!M20</f>
        <v>1</v>
      </c>
      <c r="AH20" s="65" t="b">
        <f>N20=Тарифы!N20*2</f>
        <v>1</v>
      </c>
      <c r="AI20" s="65" t="b">
        <f>O20=Тарифы!O20</f>
        <v>1</v>
      </c>
      <c r="AJ20" s="65" t="b">
        <f>P20=Тарифы!P20</f>
        <v>1</v>
      </c>
      <c r="AK20" s="65" t="b">
        <f>Q20=Тарифы!Q20*2</f>
        <v>1</v>
      </c>
      <c r="AL20" s="65" t="b">
        <f>R20=Тарифы!R20</f>
        <v>1</v>
      </c>
      <c r="AM20" s="65" t="b">
        <f>S20=Тарифы!S20</f>
        <v>1</v>
      </c>
      <c r="AN20" s="65" t="b">
        <f>T20=Тарифы!T20*2</f>
        <v>1</v>
      </c>
      <c r="AO20" s="65" t="b">
        <f>U20=Тарифы!U20</f>
        <v>1</v>
      </c>
    </row>
    <row r="21" spans="1:41" s="65" customFormat="1" ht="15" customHeight="1" x14ac:dyDescent="0.25">
      <c r="B21" s="189"/>
      <c r="C21" s="82" t="s">
        <v>39</v>
      </c>
      <c r="D21" s="71">
        <f>Тарифы!D21</f>
        <v>6460</v>
      </c>
      <c r="E21" s="83">
        <f>Тарифы!E21*2</f>
        <v>7700</v>
      </c>
      <c r="F21" s="70">
        <f>Тарифы!F21</f>
        <v>3080</v>
      </c>
      <c r="G21" s="85">
        <f>Тарифы!G21</f>
        <v>7580</v>
      </c>
      <c r="H21" s="83">
        <f>Тарифы!H21*2</f>
        <v>9100</v>
      </c>
      <c r="I21" s="91">
        <f>Тарифы!I21</f>
        <v>3640</v>
      </c>
      <c r="J21" s="71">
        <f>Тарифы!J21</f>
        <v>7180</v>
      </c>
      <c r="K21" s="83">
        <f>Тарифы!K21*2</f>
        <v>8600</v>
      </c>
      <c r="L21" s="70">
        <f>Тарифы!L21</f>
        <v>3440</v>
      </c>
      <c r="M21" s="85">
        <f>Тарифы!M21</f>
        <v>9020</v>
      </c>
      <c r="N21" s="83">
        <f>Тарифы!N21*2</f>
        <v>10900</v>
      </c>
      <c r="O21" s="91">
        <f>Тарифы!O21</f>
        <v>4360</v>
      </c>
      <c r="P21" s="71">
        <f>Тарифы!P21</f>
        <v>8620</v>
      </c>
      <c r="Q21" s="83">
        <f>Тарифы!Q21*2</f>
        <v>10400</v>
      </c>
      <c r="R21" s="70">
        <f>Тарифы!R21</f>
        <v>4160</v>
      </c>
      <c r="S21" s="85">
        <f>Тарифы!S21</f>
        <v>9980</v>
      </c>
      <c r="T21" s="83">
        <f>Тарифы!T21*2</f>
        <v>12100</v>
      </c>
      <c r="U21" s="70">
        <f>Тарифы!U21</f>
        <v>4840</v>
      </c>
      <c r="V21" s="69"/>
      <c r="X21" s="65" t="b">
        <f>D21=Тарифы!D21</f>
        <v>1</v>
      </c>
      <c r="Y21" s="65" t="b">
        <f>E21=Тарифы!E21*2</f>
        <v>1</v>
      </c>
      <c r="Z21" s="65" t="b">
        <f>F21=Тарифы!F21</f>
        <v>1</v>
      </c>
      <c r="AA21" s="65" t="b">
        <f>G21=Тарифы!G21</f>
        <v>1</v>
      </c>
      <c r="AB21" s="65" t="b">
        <f>H21=Тарифы!H21*2</f>
        <v>1</v>
      </c>
      <c r="AC21" s="65" t="b">
        <f>I21=Тарифы!I21</f>
        <v>1</v>
      </c>
      <c r="AD21" s="65" t="b">
        <f>J21=Тарифы!J21</f>
        <v>1</v>
      </c>
      <c r="AE21" s="65" t="b">
        <f>K21=Тарифы!K21*2</f>
        <v>1</v>
      </c>
      <c r="AF21" s="65" t="b">
        <f>L21=Тарифы!L21</f>
        <v>1</v>
      </c>
      <c r="AG21" s="65" t="b">
        <f>M21=Тарифы!M21</f>
        <v>1</v>
      </c>
      <c r="AH21" s="65" t="b">
        <f>N21=Тарифы!N21*2</f>
        <v>1</v>
      </c>
      <c r="AI21" s="65" t="b">
        <f>O21=Тарифы!O21</f>
        <v>1</v>
      </c>
      <c r="AJ21" s="65" t="b">
        <f>P21=Тарифы!P21</f>
        <v>1</v>
      </c>
      <c r="AK21" s="65" t="b">
        <f>Q21=Тарифы!Q21*2</f>
        <v>1</v>
      </c>
      <c r="AL21" s="65" t="b">
        <f>R21=Тарифы!R21</f>
        <v>1</v>
      </c>
      <c r="AM21" s="65" t="b">
        <f>S21=Тарифы!S21</f>
        <v>1</v>
      </c>
      <c r="AN21" s="65" t="b">
        <f>T21=Тарифы!T21*2</f>
        <v>1</v>
      </c>
      <c r="AO21" s="65" t="b">
        <f>U21=Тарифы!U21</f>
        <v>1</v>
      </c>
    </row>
    <row r="22" spans="1:41" s="65" customFormat="1" ht="30" customHeight="1" thickBot="1" x14ac:dyDescent="0.3">
      <c r="B22" s="190"/>
      <c r="C22" s="92" t="s">
        <v>40</v>
      </c>
      <c r="D22" s="68">
        <f>Тарифы!D22</f>
        <v>6360</v>
      </c>
      <c r="E22" s="89">
        <f>Тарифы!E22*2</f>
        <v>7500</v>
      </c>
      <c r="F22" s="67">
        <f>Тарифы!F22</f>
        <v>3000</v>
      </c>
      <c r="G22" s="93">
        <f>Тарифы!G22</f>
        <v>7480</v>
      </c>
      <c r="H22" s="89">
        <f>Тарифы!H22*2</f>
        <v>8900</v>
      </c>
      <c r="I22" s="94">
        <f>Тарифы!I22</f>
        <v>3560</v>
      </c>
      <c r="J22" s="68">
        <f>Тарифы!J22</f>
        <v>7080</v>
      </c>
      <c r="K22" s="89">
        <f>Тарифы!K22*2</f>
        <v>8400</v>
      </c>
      <c r="L22" s="67">
        <f>Тарифы!L22</f>
        <v>3360</v>
      </c>
      <c r="M22" s="93">
        <f>Тарифы!M22</f>
        <v>8920</v>
      </c>
      <c r="N22" s="89">
        <f>Тарифы!N22*2</f>
        <v>10700</v>
      </c>
      <c r="O22" s="94">
        <f>Тарифы!O22</f>
        <v>4280</v>
      </c>
      <c r="P22" s="68">
        <f>Тарифы!P22</f>
        <v>8520</v>
      </c>
      <c r="Q22" s="89">
        <f>Тарифы!Q22*2</f>
        <v>10200</v>
      </c>
      <c r="R22" s="67">
        <f>Тарифы!R22</f>
        <v>4080</v>
      </c>
      <c r="S22" s="93">
        <f>Тарифы!S22</f>
        <v>9880</v>
      </c>
      <c r="T22" s="89">
        <f>Тарифы!T22*2</f>
        <v>11900</v>
      </c>
      <c r="U22" s="67">
        <f>Тарифы!U22</f>
        <v>4760</v>
      </c>
      <c r="V22" s="69"/>
      <c r="X22" s="65" t="b">
        <f>D22=Тарифы!D22</f>
        <v>1</v>
      </c>
      <c r="Y22" s="65" t="b">
        <f>E22=Тарифы!E22*2</f>
        <v>1</v>
      </c>
      <c r="Z22" s="65" t="b">
        <f>F22=Тарифы!F22</f>
        <v>1</v>
      </c>
      <c r="AA22" s="65" t="b">
        <f>G22=Тарифы!G22</f>
        <v>1</v>
      </c>
      <c r="AB22" s="65" t="b">
        <f>H22=Тарифы!H22*2</f>
        <v>1</v>
      </c>
      <c r="AC22" s="65" t="b">
        <f>I22=Тарифы!I22</f>
        <v>1</v>
      </c>
      <c r="AD22" s="65" t="b">
        <f>J22=Тарифы!J22</f>
        <v>1</v>
      </c>
      <c r="AE22" s="65" t="b">
        <f>K22=Тарифы!K22*2</f>
        <v>1</v>
      </c>
      <c r="AF22" s="65" t="b">
        <f>L22=Тарифы!L22</f>
        <v>1</v>
      </c>
      <c r="AG22" s="65" t="b">
        <f>M22=Тарифы!M22</f>
        <v>1</v>
      </c>
      <c r="AH22" s="65" t="b">
        <f>N22=Тарифы!N22*2</f>
        <v>1</v>
      </c>
      <c r="AI22" s="65" t="b">
        <f>O22=Тарифы!O22</f>
        <v>1</v>
      </c>
      <c r="AJ22" s="65" t="b">
        <f>P22=Тарифы!P22</f>
        <v>1</v>
      </c>
      <c r="AK22" s="65" t="b">
        <f>Q22=Тарифы!Q22*2</f>
        <v>1</v>
      </c>
      <c r="AL22" s="65" t="b">
        <f>R22=Тарифы!R22</f>
        <v>1</v>
      </c>
      <c r="AM22" s="65" t="b">
        <f>S22=Тарифы!S22</f>
        <v>1</v>
      </c>
      <c r="AN22" s="65" t="b">
        <f>T22=Тарифы!T22*2</f>
        <v>1</v>
      </c>
      <c r="AO22" s="65" t="b">
        <f>U22=Тарифы!U22</f>
        <v>1</v>
      </c>
    </row>
    <row r="23" spans="1:41" s="65" customFormat="1" ht="15" customHeight="1" x14ac:dyDescent="0.25">
      <c r="B23" s="188" t="str">
        <f>Тарифы!B23</f>
        <v>16.06.2022-30.06.2022</v>
      </c>
      <c r="C23" s="81" t="s">
        <v>43</v>
      </c>
      <c r="D23" s="73">
        <f>Тарифы!D23</f>
        <v>7860</v>
      </c>
      <c r="E23" s="95">
        <f>Тарифы!E23*2</f>
        <v>10500</v>
      </c>
      <c r="F23" s="72" t="str">
        <f>Тарифы!F23</f>
        <v>-</v>
      </c>
      <c r="G23" s="96">
        <f>Тарифы!G23</f>
        <v>8980</v>
      </c>
      <c r="H23" s="95">
        <f>Тарифы!H23*2</f>
        <v>11900</v>
      </c>
      <c r="I23" s="97" t="str">
        <f>Тарифы!I23</f>
        <v>-</v>
      </c>
      <c r="J23" s="73">
        <f>Тарифы!J23</f>
        <v>8580</v>
      </c>
      <c r="K23" s="95">
        <f>Тарифы!K23*2</f>
        <v>11400</v>
      </c>
      <c r="L23" s="72" t="str">
        <f>Тарифы!L23</f>
        <v>-</v>
      </c>
      <c r="M23" s="96">
        <f>Тарифы!M23</f>
        <v>9780</v>
      </c>
      <c r="N23" s="95">
        <f>Тарифы!N23*2</f>
        <v>12900</v>
      </c>
      <c r="O23" s="97" t="str">
        <f>Тарифы!O23</f>
        <v>-</v>
      </c>
      <c r="P23" s="73">
        <f>Тарифы!P23</f>
        <v>9380</v>
      </c>
      <c r="Q23" s="95">
        <f>Тарифы!Q23*2</f>
        <v>12400</v>
      </c>
      <c r="R23" s="72" t="str">
        <f>Тарифы!R23</f>
        <v>-</v>
      </c>
      <c r="S23" s="96">
        <f>Тарифы!S23</f>
        <v>10580</v>
      </c>
      <c r="T23" s="95">
        <f>Тарифы!T23*2</f>
        <v>13900</v>
      </c>
      <c r="U23" s="72" t="str">
        <f>Тарифы!U23</f>
        <v>-</v>
      </c>
      <c r="V23" s="69"/>
      <c r="X23" s="65" t="b">
        <f>D23=Тарифы!D23</f>
        <v>1</v>
      </c>
      <c r="Y23" s="65" t="b">
        <f>E23=Тарифы!E23*2</f>
        <v>1</v>
      </c>
      <c r="AA23" s="65" t="b">
        <f>G23=Тарифы!G23</f>
        <v>1</v>
      </c>
      <c r="AB23" s="65" t="b">
        <f>H23=Тарифы!H23*2</f>
        <v>1</v>
      </c>
      <c r="AD23" s="65" t="b">
        <f>J23=Тарифы!J23</f>
        <v>1</v>
      </c>
      <c r="AE23" s="65" t="b">
        <f>K23=Тарифы!K23*2</f>
        <v>1</v>
      </c>
      <c r="AG23" s="65" t="b">
        <f>M23=Тарифы!M23</f>
        <v>1</v>
      </c>
      <c r="AH23" s="65" t="b">
        <f>N23=Тарифы!N23*2</f>
        <v>1</v>
      </c>
      <c r="AJ23" s="65" t="b">
        <f>P23=Тарифы!P23</f>
        <v>1</v>
      </c>
      <c r="AK23" s="65" t="b">
        <f>Q23=Тарифы!Q23*2</f>
        <v>1</v>
      </c>
      <c r="AM23" s="65" t="b">
        <f>S23=Тарифы!S23</f>
        <v>1</v>
      </c>
      <c r="AN23" s="65" t="b">
        <f>T23=Тарифы!T23*2</f>
        <v>1</v>
      </c>
    </row>
    <row r="24" spans="1:41" s="65" customFormat="1" ht="15" customHeight="1" x14ac:dyDescent="0.25">
      <c r="B24" s="189"/>
      <c r="C24" s="82" t="s">
        <v>53</v>
      </c>
      <c r="D24" s="71">
        <f>Тарифы!D24</f>
        <v>6960</v>
      </c>
      <c r="E24" s="83">
        <f>Тарифы!E24*2</f>
        <v>8700</v>
      </c>
      <c r="F24" s="70">
        <f>Тарифы!F24</f>
        <v>3480</v>
      </c>
      <c r="G24" s="85">
        <f>Тарифы!G24</f>
        <v>8080</v>
      </c>
      <c r="H24" s="83">
        <f>Тарифы!H24*2</f>
        <v>10100</v>
      </c>
      <c r="I24" s="91">
        <f>Тарифы!I24</f>
        <v>4040</v>
      </c>
      <c r="J24" s="71">
        <f>Тарифы!J24</f>
        <v>7680</v>
      </c>
      <c r="K24" s="83">
        <f>Тарифы!K24*2</f>
        <v>9600</v>
      </c>
      <c r="L24" s="70">
        <f>Тарифы!L24</f>
        <v>3840</v>
      </c>
      <c r="M24" s="85">
        <f>Тарифы!M24</f>
        <v>8880</v>
      </c>
      <c r="N24" s="83">
        <f>Тарифы!N24*2</f>
        <v>11100</v>
      </c>
      <c r="O24" s="91">
        <f>Тарифы!O24</f>
        <v>4440</v>
      </c>
      <c r="P24" s="71">
        <f>Тарифы!P24</f>
        <v>8480</v>
      </c>
      <c r="Q24" s="83">
        <f>Тарифы!Q24*2</f>
        <v>10600</v>
      </c>
      <c r="R24" s="70">
        <f>Тарифы!R24</f>
        <v>4240</v>
      </c>
      <c r="S24" s="85">
        <f>Тарифы!S24</f>
        <v>9680</v>
      </c>
      <c r="T24" s="83">
        <f>Тарифы!T24*2</f>
        <v>12100</v>
      </c>
      <c r="U24" s="70">
        <f>Тарифы!U24</f>
        <v>4840</v>
      </c>
      <c r="V24" s="69"/>
      <c r="X24" s="65" t="b">
        <f>D24=Тарифы!D24</f>
        <v>1</v>
      </c>
      <c r="Y24" s="65" t="b">
        <f>E24=Тарифы!E24*2</f>
        <v>1</v>
      </c>
      <c r="Z24" s="65" t="b">
        <f>F24=Тарифы!F24</f>
        <v>1</v>
      </c>
      <c r="AA24" s="65" t="b">
        <f>G24=Тарифы!G24</f>
        <v>1</v>
      </c>
      <c r="AB24" s="65" t="b">
        <f>H24=Тарифы!H24*2</f>
        <v>1</v>
      </c>
      <c r="AC24" s="65" t="b">
        <f>I24=Тарифы!I24</f>
        <v>1</v>
      </c>
      <c r="AD24" s="65" t="b">
        <f>J24=Тарифы!J24</f>
        <v>1</v>
      </c>
      <c r="AE24" s="65" t="b">
        <f>K24=Тарифы!K24*2</f>
        <v>1</v>
      </c>
      <c r="AF24" s="65" t="b">
        <f>L24=Тарифы!L24</f>
        <v>1</v>
      </c>
      <c r="AG24" s="65" t="b">
        <f>M24=Тарифы!M24</f>
        <v>1</v>
      </c>
      <c r="AH24" s="65" t="b">
        <f>N24=Тарифы!N24*2</f>
        <v>1</v>
      </c>
      <c r="AI24" s="65" t="b">
        <f>O24=Тарифы!O24</f>
        <v>1</v>
      </c>
      <c r="AJ24" s="65" t="b">
        <f>P24=Тарифы!P24</f>
        <v>1</v>
      </c>
      <c r="AK24" s="65" t="b">
        <f>Q24=Тарифы!Q24*2</f>
        <v>1</v>
      </c>
      <c r="AL24" s="65" t="b">
        <f>R24=Тарифы!R24</f>
        <v>1</v>
      </c>
      <c r="AM24" s="65" t="b">
        <f>S24=Тарифы!S24</f>
        <v>1</v>
      </c>
      <c r="AN24" s="65" t="b">
        <f>T24=Тарифы!T24*2</f>
        <v>1</v>
      </c>
      <c r="AO24" s="65" t="b">
        <f>U24=Тарифы!U24</f>
        <v>1</v>
      </c>
    </row>
    <row r="25" spans="1:41" s="65" customFormat="1" ht="15" customHeight="1" x14ac:dyDescent="0.25">
      <c r="B25" s="189"/>
      <c r="C25" s="82" t="s">
        <v>39</v>
      </c>
      <c r="D25" s="71">
        <f>Тарифы!D25</f>
        <v>6460</v>
      </c>
      <c r="E25" s="83">
        <f>Тарифы!E25*2</f>
        <v>7700</v>
      </c>
      <c r="F25" s="70">
        <f>Тарифы!F25</f>
        <v>3080</v>
      </c>
      <c r="G25" s="85">
        <f>Тарифы!G25</f>
        <v>7580</v>
      </c>
      <c r="H25" s="83">
        <f>Тарифы!H25*2</f>
        <v>9100</v>
      </c>
      <c r="I25" s="91">
        <f>Тарифы!I25</f>
        <v>3640</v>
      </c>
      <c r="J25" s="71">
        <f>Тарифы!J25</f>
        <v>7180</v>
      </c>
      <c r="K25" s="83">
        <f>Тарифы!K25*2</f>
        <v>8600</v>
      </c>
      <c r="L25" s="70">
        <f>Тарифы!L25</f>
        <v>3440</v>
      </c>
      <c r="M25" s="85">
        <f>Тарифы!M25</f>
        <v>8380</v>
      </c>
      <c r="N25" s="83">
        <f>Тарифы!N25*2</f>
        <v>10100</v>
      </c>
      <c r="O25" s="91">
        <f>Тарифы!O25</f>
        <v>4040</v>
      </c>
      <c r="P25" s="71">
        <f>Тарифы!P25</f>
        <v>7980</v>
      </c>
      <c r="Q25" s="83">
        <f>Тарифы!Q25*2</f>
        <v>9600</v>
      </c>
      <c r="R25" s="70">
        <f>Тарифы!R25</f>
        <v>3840</v>
      </c>
      <c r="S25" s="85">
        <f>Тарифы!S25</f>
        <v>9180</v>
      </c>
      <c r="T25" s="83">
        <f>Тарифы!T25*2</f>
        <v>11100</v>
      </c>
      <c r="U25" s="70">
        <f>Тарифы!U25</f>
        <v>4440</v>
      </c>
      <c r="V25" s="69"/>
      <c r="X25" s="65" t="b">
        <f>D25=Тарифы!D25</f>
        <v>1</v>
      </c>
      <c r="Y25" s="65" t="b">
        <f>E25=Тарифы!E25*2</f>
        <v>1</v>
      </c>
      <c r="Z25" s="65" t="b">
        <f>F25=Тарифы!F25</f>
        <v>1</v>
      </c>
      <c r="AA25" s="65" t="b">
        <f>G25=Тарифы!G25</f>
        <v>1</v>
      </c>
      <c r="AB25" s="65" t="b">
        <f>H25=Тарифы!H25*2</f>
        <v>1</v>
      </c>
      <c r="AC25" s="65" t="b">
        <f>I25=Тарифы!I25</f>
        <v>1</v>
      </c>
      <c r="AD25" s="65" t="b">
        <f>J25=Тарифы!J25</f>
        <v>1</v>
      </c>
      <c r="AE25" s="65" t="b">
        <f>K25=Тарифы!K25*2</f>
        <v>1</v>
      </c>
      <c r="AF25" s="65" t="b">
        <f>L25=Тарифы!L25</f>
        <v>1</v>
      </c>
      <c r="AG25" s="65" t="b">
        <f>M25=Тарифы!M25</f>
        <v>1</v>
      </c>
      <c r="AH25" s="65" t="b">
        <f>N25=Тарифы!N25*2</f>
        <v>1</v>
      </c>
      <c r="AI25" s="65" t="b">
        <f>O25=Тарифы!O25</f>
        <v>1</v>
      </c>
      <c r="AJ25" s="65" t="b">
        <f>P25=Тарифы!P25</f>
        <v>1</v>
      </c>
      <c r="AK25" s="65" t="b">
        <f>Q25=Тарифы!Q25*2</f>
        <v>1</v>
      </c>
      <c r="AL25" s="65" t="b">
        <f>R25=Тарифы!R25</f>
        <v>1</v>
      </c>
      <c r="AM25" s="65" t="b">
        <f>S25=Тарифы!S25</f>
        <v>1</v>
      </c>
      <c r="AN25" s="65" t="b">
        <f>T25=Тарифы!T25*2</f>
        <v>1</v>
      </c>
      <c r="AO25" s="65" t="b">
        <f>U25=Тарифы!U25</f>
        <v>1</v>
      </c>
    </row>
    <row r="26" spans="1:41" s="65" customFormat="1" ht="15" customHeight="1" thickBot="1" x14ac:dyDescent="0.3">
      <c r="B26" s="190"/>
      <c r="C26" s="92" t="s">
        <v>40</v>
      </c>
      <c r="D26" s="68">
        <f>Тарифы!D26</f>
        <v>6360</v>
      </c>
      <c r="E26" s="89">
        <f>Тарифы!E26*2</f>
        <v>7500</v>
      </c>
      <c r="F26" s="67">
        <f>Тарифы!F26</f>
        <v>3000</v>
      </c>
      <c r="G26" s="93">
        <f>Тарифы!G26</f>
        <v>7480</v>
      </c>
      <c r="H26" s="89">
        <f>Тарифы!H26*2</f>
        <v>8900</v>
      </c>
      <c r="I26" s="94">
        <f>Тарифы!I26</f>
        <v>3560</v>
      </c>
      <c r="J26" s="68">
        <f>Тарифы!J26</f>
        <v>7080</v>
      </c>
      <c r="K26" s="89">
        <f>Тарифы!K26*2</f>
        <v>8400</v>
      </c>
      <c r="L26" s="67">
        <f>Тарифы!L26</f>
        <v>3360</v>
      </c>
      <c r="M26" s="93">
        <f>Тарифы!M26</f>
        <v>8280</v>
      </c>
      <c r="N26" s="89">
        <f>Тарифы!N26*2</f>
        <v>9900</v>
      </c>
      <c r="O26" s="94">
        <f>Тарифы!O26</f>
        <v>3960</v>
      </c>
      <c r="P26" s="68">
        <f>Тарифы!P26</f>
        <v>7880</v>
      </c>
      <c r="Q26" s="89">
        <f>Тарифы!Q26*2</f>
        <v>9400</v>
      </c>
      <c r="R26" s="67">
        <f>Тарифы!R26</f>
        <v>3760</v>
      </c>
      <c r="S26" s="93">
        <f>Тарифы!S26</f>
        <v>9080</v>
      </c>
      <c r="T26" s="89">
        <f>Тарифы!T26*2</f>
        <v>10900</v>
      </c>
      <c r="U26" s="67">
        <f>Тарифы!U26</f>
        <v>4360</v>
      </c>
      <c r="V26" s="69"/>
      <c r="X26" s="65" t="b">
        <f>D26=Тарифы!D26</f>
        <v>1</v>
      </c>
      <c r="Y26" s="65" t="b">
        <f>E26=Тарифы!E26*2</f>
        <v>1</v>
      </c>
      <c r="Z26" s="65" t="b">
        <f>F26=Тарифы!F26</f>
        <v>1</v>
      </c>
      <c r="AA26" s="65" t="b">
        <f>G26=Тарифы!G26</f>
        <v>1</v>
      </c>
      <c r="AB26" s="65" t="b">
        <f>H26=Тарифы!H26*2</f>
        <v>1</v>
      </c>
      <c r="AC26" s="65" t="b">
        <f>I26=Тарифы!I26</f>
        <v>1</v>
      </c>
      <c r="AD26" s="65" t="b">
        <f>J26=Тарифы!J26</f>
        <v>1</v>
      </c>
      <c r="AE26" s="65" t="b">
        <f>K26=Тарифы!K26*2</f>
        <v>1</v>
      </c>
      <c r="AF26" s="65" t="b">
        <f>L26=Тарифы!L26</f>
        <v>1</v>
      </c>
      <c r="AG26" s="65" t="b">
        <f>M26=Тарифы!M26</f>
        <v>1</v>
      </c>
      <c r="AH26" s="65" t="b">
        <f>N26=Тарифы!N26*2</f>
        <v>1</v>
      </c>
      <c r="AI26" s="65" t="b">
        <f>O26=Тарифы!O26</f>
        <v>1</v>
      </c>
      <c r="AJ26" s="65" t="b">
        <f>P26=Тарифы!P26</f>
        <v>1</v>
      </c>
      <c r="AK26" s="65" t="b">
        <f>Q26=Тарифы!Q26*2</f>
        <v>1</v>
      </c>
      <c r="AL26" s="65" t="b">
        <f>R26=Тарифы!R26</f>
        <v>1</v>
      </c>
      <c r="AM26" s="65" t="b">
        <f>S26=Тарифы!S26</f>
        <v>1</v>
      </c>
      <c r="AN26" s="65" t="b">
        <f>T26=Тарифы!T26*2</f>
        <v>1</v>
      </c>
      <c r="AO26" s="65" t="b">
        <f>U26=Тарифы!U26</f>
        <v>1</v>
      </c>
    </row>
    <row r="27" spans="1:41" s="120" customFormat="1" ht="15" customHeight="1" x14ac:dyDescent="0.25">
      <c r="A27" s="119"/>
      <c r="B27" s="152" t="s">
        <v>190</v>
      </c>
      <c r="C27" s="108" t="s">
        <v>43</v>
      </c>
      <c r="D27" s="99">
        <f>Тарифы!D27</f>
        <v>7860</v>
      </c>
      <c r="E27" s="100">
        <f>Тарифы!E27*2</f>
        <v>10500</v>
      </c>
      <c r="F27" s="101" t="str">
        <f>Тарифы!F27</f>
        <v>-</v>
      </c>
      <c r="G27" s="99">
        <f>Тарифы!G27</f>
        <v>8980</v>
      </c>
      <c r="H27" s="100">
        <f>Тарифы!H27*2</f>
        <v>11900</v>
      </c>
      <c r="I27" s="101" t="str">
        <f>Тарифы!I27</f>
        <v>-</v>
      </c>
      <c r="J27" s="99">
        <f>Тарифы!J27</f>
        <v>8580</v>
      </c>
      <c r="K27" s="100">
        <f>Тарифы!K27*2</f>
        <v>11400</v>
      </c>
      <c r="L27" s="101" t="str">
        <f>Тарифы!L27</f>
        <v>-</v>
      </c>
      <c r="M27" s="99">
        <f>Тарифы!M27</f>
        <v>9780</v>
      </c>
      <c r="N27" s="100">
        <f>Тарифы!N27*2</f>
        <v>12900</v>
      </c>
      <c r="O27" s="101" t="str">
        <f>Тарифы!O27</f>
        <v>-</v>
      </c>
      <c r="P27" s="99">
        <f>Тарифы!P27</f>
        <v>9380</v>
      </c>
      <c r="Q27" s="100">
        <f>Тарифы!Q27*2</f>
        <v>12400</v>
      </c>
      <c r="R27" s="101" t="str">
        <f>Тарифы!R27</f>
        <v>-</v>
      </c>
      <c r="S27" s="99">
        <f>Тарифы!S27</f>
        <v>10580</v>
      </c>
      <c r="T27" s="100">
        <f>Тарифы!T27*2</f>
        <v>13900</v>
      </c>
      <c r="U27" s="101" t="str">
        <f>Тарифы!U27</f>
        <v>-</v>
      </c>
      <c r="X27" s="120" t="b">
        <f>D27=Тарифы!D27</f>
        <v>1</v>
      </c>
      <c r="Y27" s="120" t="b">
        <f>E27=Тарифы!E27*2</f>
        <v>1</v>
      </c>
      <c r="AA27" s="120" t="b">
        <f>G27=Тарифы!G27</f>
        <v>1</v>
      </c>
      <c r="AB27" s="120" t="b">
        <f>H27=Тарифы!H27*2</f>
        <v>1</v>
      </c>
      <c r="AD27" s="120" t="b">
        <f>J27=Тарифы!J27</f>
        <v>1</v>
      </c>
      <c r="AE27" s="120" t="b">
        <f>K27=Тарифы!K27*2</f>
        <v>1</v>
      </c>
      <c r="AG27" s="120" t="b">
        <f>M27=Тарифы!M27</f>
        <v>1</v>
      </c>
      <c r="AH27" s="120" t="b">
        <f>N27=Тарифы!N27*2</f>
        <v>1</v>
      </c>
      <c r="AJ27" s="120" t="b">
        <f>P27=Тарифы!P27</f>
        <v>1</v>
      </c>
      <c r="AK27" s="120" t="b">
        <f>Q27=Тарифы!Q27*2</f>
        <v>1</v>
      </c>
      <c r="AM27" s="120" t="b">
        <f>S27=Тарифы!S27</f>
        <v>1</v>
      </c>
      <c r="AN27" s="120" t="b">
        <f>T27=Тарифы!T27*2</f>
        <v>1</v>
      </c>
    </row>
    <row r="28" spans="1:41" s="120" customFormat="1" ht="15" customHeight="1" x14ac:dyDescent="0.25">
      <c r="A28" s="119">
        <v>6</v>
      </c>
      <c r="B28" s="153"/>
      <c r="C28" s="109" t="s">
        <v>53</v>
      </c>
      <c r="D28" s="125">
        <f>Тарифы!D28</f>
        <v>6960</v>
      </c>
      <c r="E28" s="126">
        <f>Тарифы!E28*2</f>
        <v>8700</v>
      </c>
      <c r="F28" s="127">
        <f>Тарифы!F28</f>
        <v>3480</v>
      </c>
      <c r="G28" s="125">
        <f>Тарифы!G28</f>
        <v>8080</v>
      </c>
      <c r="H28" s="126">
        <f>Тарифы!H28*2</f>
        <v>10100</v>
      </c>
      <c r="I28" s="127">
        <f>Тарифы!I28</f>
        <v>4040</v>
      </c>
      <c r="J28" s="125">
        <f>Тарифы!J28</f>
        <v>7680</v>
      </c>
      <c r="K28" s="126">
        <f>Тарифы!K28*2</f>
        <v>9600</v>
      </c>
      <c r="L28" s="127">
        <f>Тарифы!L28</f>
        <v>3840</v>
      </c>
      <c r="M28" s="125">
        <f>Тарифы!M28</f>
        <v>8880</v>
      </c>
      <c r="N28" s="126">
        <f>Тарифы!N28*2</f>
        <v>11100</v>
      </c>
      <c r="O28" s="127">
        <f>Тарифы!O28</f>
        <v>4440</v>
      </c>
      <c r="P28" s="125">
        <f>Тарифы!P28</f>
        <v>8480</v>
      </c>
      <c r="Q28" s="126">
        <f>Тарифы!Q28*2</f>
        <v>10600</v>
      </c>
      <c r="R28" s="127">
        <f>Тарифы!R28</f>
        <v>4240</v>
      </c>
      <c r="S28" s="125">
        <f>Тарифы!S28</f>
        <v>9680</v>
      </c>
      <c r="T28" s="126">
        <f>Тарифы!T28*2</f>
        <v>12100</v>
      </c>
      <c r="U28" s="127">
        <f>Тарифы!U28</f>
        <v>4840</v>
      </c>
      <c r="X28" s="120" t="b">
        <f>D28=Тарифы!D28</f>
        <v>1</v>
      </c>
      <c r="Y28" s="120" t="b">
        <f>E28=Тарифы!E28*2</f>
        <v>1</v>
      </c>
      <c r="Z28" s="120" t="b">
        <f>F28=Тарифы!F28</f>
        <v>1</v>
      </c>
      <c r="AA28" s="120" t="b">
        <f>G28=Тарифы!G28</f>
        <v>1</v>
      </c>
      <c r="AB28" s="120" t="b">
        <f>H28=Тарифы!H28*2</f>
        <v>1</v>
      </c>
      <c r="AC28" s="120" t="b">
        <f>I28=Тарифы!I28</f>
        <v>1</v>
      </c>
      <c r="AD28" s="120" t="b">
        <f>J28=Тарифы!J28</f>
        <v>1</v>
      </c>
      <c r="AE28" s="120" t="b">
        <f>K28=Тарифы!K28*2</f>
        <v>1</v>
      </c>
      <c r="AF28" s="120" t="b">
        <f>L28=Тарифы!L28</f>
        <v>1</v>
      </c>
      <c r="AG28" s="120" t="b">
        <f>M28=Тарифы!M28</f>
        <v>1</v>
      </c>
      <c r="AH28" s="120" t="b">
        <f>N28=Тарифы!N28*2</f>
        <v>1</v>
      </c>
      <c r="AI28" s="120" t="b">
        <f>O28=Тарифы!O28</f>
        <v>1</v>
      </c>
      <c r="AJ28" s="120" t="b">
        <f>P28=Тарифы!P28</f>
        <v>1</v>
      </c>
      <c r="AK28" s="120" t="b">
        <f>Q28=Тарифы!Q28*2</f>
        <v>1</v>
      </c>
      <c r="AL28" s="120" t="b">
        <f>R28=Тарифы!R28</f>
        <v>1</v>
      </c>
      <c r="AM28" s="120" t="b">
        <f>S28=Тарифы!S28</f>
        <v>1</v>
      </c>
      <c r="AN28" s="120" t="b">
        <f>T28=Тарифы!T28*2</f>
        <v>1</v>
      </c>
      <c r="AO28" s="120" t="b">
        <f>U28=Тарифы!U28</f>
        <v>1</v>
      </c>
    </row>
    <row r="29" spans="1:41" s="120" customFormat="1" ht="15" customHeight="1" x14ac:dyDescent="0.25">
      <c r="A29" s="119"/>
      <c r="B29" s="153"/>
      <c r="C29" s="109" t="s">
        <v>39</v>
      </c>
      <c r="D29" s="125">
        <f>Тарифы!D29</f>
        <v>6460</v>
      </c>
      <c r="E29" s="128">
        <f>Тарифы!E29*2</f>
        <v>7700</v>
      </c>
      <c r="F29" s="127">
        <f>Тарифы!F29</f>
        <v>3080</v>
      </c>
      <c r="G29" s="125">
        <f>Тарифы!G29</f>
        <v>7580</v>
      </c>
      <c r="H29" s="128">
        <f>Тарифы!H29*2</f>
        <v>9100</v>
      </c>
      <c r="I29" s="127">
        <f>Тарифы!I29</f>
        <v>3640</v>
      </c>
      <c r="J29" s="125">
        <f>Тарифы!J29</f>
        <v>7180</v>
      </c>
      <c r="K29" s="128">
        <f>Тарифы!K29*2</f>
        <v>8600</v>
      </c>
      <c r="L29" s="127">
        <f>Тарифы!L29</f>
        <v>3440</v>
      </c>
      <c r="M29" s="125">
        <f>Тарифы!M29</f>
        <v>8380</v>
      </c>
      <c r="N29" s="128">
        <f>Тарифы!N29*2</f>
        <v>10100</v>
      </c>
      <c r="O29" s="127">
        <f>Тарифы!O29</f>
        <v>4040</v>
      </c>
      <c r="P29" s="125">
        <f>Тарифы!P29</f>
        <v>7980</v>
      </c>
      <c r="Q29" s="128">
        <f>Тарифы!Q29*2</f>
        <v>9600</v>
      </c>
      <c r="R29" s="127">
        <f>Тарифы!R29</f>
        <v>3840</v>
      </c>
      <c r="S29" s="125">
        <f>Тарифы!S29</f>
        <v>9180</v>
      </c>
      <c r="T29" s="128">
        <f>Тарифы!T29*2</f>
        <v>11100</v>
      </c>
      <c r="U29" s="127">
        <f>Тарифы!U29</f>
        <v>4440</v>
      </c>
      <c r="X29" s="120" t="b">
        <f>D29=Тарифы!D29</f>
        <v>1</v>
      </c>
      <c r="Y29" s="120" t="b">
        <f>E29=Тарифы!E29*2</f>
        <v>1</v>
      </c>
      <c r="Z29" s="120" t="b">
        <f>F29=Тарифы!F29</f>
        <v>1</v>
      </c>
      <c r="AA29" s="120" t="b">
        <f>G29=Тарифы!G29</f>
        <v>1</v>
      </c>
      <c r="AB29" s="120" t="b">
        <f>H29=Тарифы!H29*2</f>
        <v>1</v>
      </c>
      <c r="AC29" s="120" t="b">
        <f>I29=Тарифы!I29</f>
        <v>1</v>
      </c>
      <c r="AD29" s="120" t="b">
        <f>J29=Тарифы!J29</f>
        <v>1</v>
      </c>
      <c r="AE29" s="120" t="b">
        <f>K29=Тарифы!K29*2</f>
        <v>1</v>
      </c>
      <c r="AF29" s="120" t="b">
        <f>L29=Тарифы!L29</f>
        <v>1</v>
      </c>
      <c r="AG29" s="120" t="b">
        <f>M29=Тарифы!M29</f>
        <v>1</v>
      </c>
      <c r="AH29" s="120" t="b">
        <f>N29=Тарифы!N29*2</f>
        <v>1</v>
      </c>
      <c r="AI29" s="120" t="b">
        <f>O29=Тарифы!O29</f>
        <v>1</v>
      </c>
      <c r="AJ29" s="120" t="b">
        <f>P29=Тарифы!P29</f>
        <v>1</v>
      </c>
      <c r="AK29" s="120" t="b">
        <f>Q29=Тарифы!Q29*2</f>
        <v>1</v>
      </c>
      <c r="AL29" s="120" t="b">
        <f>R29=Тарифы!R29</f>
        <v>1</v>
      </c>
      <c r="AM29" s="120" t="b">
        <f>S29=Тарифы!S29</f>
        <v>1</v>
      </c>
      <c r="AN29" s="120" t="b">
        <f>T29=Тарифы!T29*2</f>
        <v>1</v>
      </c>
      <c r="AO29" s="120" t="b">
        <f>U29=Тарифы!U29</f>
        <v>1</v>
      </c>
    </row>
    <row r="30" spans="1:41" s="120" customFormat="1" ht="15" customHeight="1" thickBot="1" x14ac:dyDescent="0.3">
      <c r="A30" s="119"/>
      <c r="B30" s="154"/>
      <c r="C30" s="129" t="s">
        <v>40</v>
      </c>
      <c r="D30" s="130">
        <f>Тарифы!D30</f>
        <v>6360</v>
      </c>
      <c r="E30" s="131">
        <f>Тарифы!E30*2</f>
        <v>7500</v>
      </c>
      <c r="F30" s="132">
        <f>Тарифы!F30</f>
        <v>3000</v>
      </c>
      <c r="G30" s="130">
        <f>Тарифы!G30</f>
        <v>7480</v>
      </c>
      <c r="H30" s="131">
        <f>Тарифы!H30*2</f>
        <v>8900</v>
      </c>
      <c r="I30" s="132">
        <f>Тарифы!I30</f>
        <v>3560</v>
      </c>
      <c r="J30" s="130">
        <f>Тарифы!J30</f>
        <v>7080</v>
      </c>
      <c r="K30" s="131">
        <f>Тарифы!K30*2</f>
        <v>8400</v>
      </c>
      <c r="L30" s="132">
        <f>Тарифы!L30</f>
        <v>3360</v>
      </c>
      <c r="M30" s="130">
        <f>Тарифы!M30</f>
        <v>8280</v>
      </c>
      <c r="N30" s="131">
        <f>Тарифы!N30*2</f>
        <v>9900</v>
      </c>
      <c r="O30" s="132">
        <f>Тарифы!O30</f>
        <v>3960</v>
      </c>
      <c r="P30" s="130">
        <f>Тарифы!P30</f>
        <v>7880</v>
      </c>
      <c r="Q30" s="131">
        <f>Тарифы!Q30*2</f>
        <v>9400</v>
      </c>
      <c r="R30" s="132">
        <f>Тарифы!R30</f>
        <v>3760</v>
      </c>
      <c r="S30" s="130">
        <f>Тарифы!S30</f>
        <v>9080</v>
      </c>
      <c r="T30" s="131">
        <f>Тарифы!T30*2</f>
        <v>10900</v>
      </c>
      <c r="U30" s="132">
        <f>Тарифы!U30</f>
        <v>4360</v>
      </c>
      <c r="X30" s="120" t="b">
        <f>D30=Тарифы!D30</f>
        <v>1</v>
      </c>
      <c r="Y30" s="120" t="b">
        <f>E30=Тарифы!E30*2</f>
        <v>1</v>
      </c>
      <c r="Z30" s="120" t="b">
        <f>F30=Тарифы!F30</f>
        <v>1</v>
      </c>
      <c r="AA30" s="120" t="b">
        <f>G30=Тарифы!G30</f>
        <v>1</v>
      </c>
      <c r="AB30" s="120" t="b">
        <f>H30=Тарифы!H30*2</f>
        <v>1</v>
      </c>
      <c r="AC30" s="120" t="b">
        <f>I30=Тарифы!I30</f>
        <v>1</v>
      </c>
      <c r="AD30" s="120" t="b">
        <f>J30=Тарифы!J30</f>
        <v>1</v>
      </c>
      <c r="AE30" s="120" t="b">
        <f>K30=Тарифы!K30*2</f>
        <v>1</v>
      </c>
      <c r="AF30" s="120" t="b">
        <f>L30=Тарифы!L30</f>
        <v>1</v>
      </c>
      <c r="AG30" s="120" t="b">
        <f>M30=Тарифы!M30</f>
        <v>1</v>
      </c>
      <c r="AH30" s="120" t="b">
        <f>N30=Тарифы!N30*2</f>
        <v>1</v>
      </c>
      <c r="AI30" s="120" t="b">
        <f>O30=Тарифы!O30</f>
        <v>1</v>
      </c>
      <c r="AJ30" s="120" t="b">
        <f>P30=Тарифы!P30</f>
        <v>1</v>
      </c>
      <c r="AK30" s="120" t="b">
        <f>Q30=Тарифы!Q30*2</f>
        <v>1</v>
      </c>
      <c r="AL30" s="120" t="b">
        <f>R30=Тарифы!R30</f>
        <v>1</v>
      </c>
      <c r="AM30" s="120" t="b">
        <f>S30=Тарифы!S30</f>
        <v>1</v>
      </c>
      <c r="AN30" s="120" t="b">
        <f>T30=Тарифы!T30*2</f>
        <v>1</v>
      </c>
      <c r="AO30" s="120" t="b">
        <f>U30=Тарифы!U30</f>
        <v>1</v>
      </c>
    </row>
    <row r="31" spans="1:41" s="120" customFormat="1" ht="15" customHeight="1" x14ac:dyDescent="0.25">
      <c r="A31" s="119"/>
      <c r="B31" s="152" t="s">
        <v>153</v>
      </c>
      <c r="C31" s="108" t="s">
        <v>43</v>
      </c>
      <c r="D31" s="99">
        <f>Тарифы!D31</f>
        <v>8340</v>
      </c>
      <c r="E31" s="100">
        <f>Тарифы!E31*2</f>
        <v>11100</v>
      </c>
      <c r="F31" s="101" t="str">
        <f>Тарифы!F31</f>
        <v>-</v>
      </c>
      <c r="G31" s="99">
        <f>Тарифы!G31</f>
        <v>10180</v>
      </c>
      <c r="H31" s="100">
        <f>Тарифы!H31*2</f>
        <v>13400</v>
      </c>
      <c r="I31" s="101" t="str">
        <f>Тарифы!I31</f>
        <v>-</v>
      </c>
      <c r="J31" s="99">
        <f>Тарифы!J31</f>
        <v>9780</v>
      </c>
      <c r="K31" s="100">
        <f>Тарифы!K31*2</f>
        <v>12900</v>
      </c>
      <c r="L31" s="101" t="str">
        <f>Тарифы!L31</f>
        <v>-</v>
      </c>
      <c r="M31" s="99">
        <f>Тарифы!M31</f>
        <v>11220</v>
      </c>
      <c r="N31" s="100">
        <f>Тарифы!N31*2</f>
        <v>14700</v>
      </c>
      <c r="O31" s="101" t="str">
        <f>Тарифы!O31</f>
        <v>-</v>
      </c>
      <c r="P31" s="99">
        <f>Тарифы!P31</f>
        <v>10820</v>
      </c>
      <c r="Q31" s="100">
        <f>Тарифы!Q31*2</f>
        <v>14200</v>
      </c>
      <c r="R31" s="101" t="str">
        <f>Тарифы!R31</f>
        <v>-</v>
      </c>
      <c r="S31" s="99">
        <f>Тарифы!S31</f>
        <v>12180</v>
      </c>
      <c r="T31" s="100">
        <f>Тарифы!T31*2</f>
        <v>15900</v>
      </c>
      <c r="U31" s="101" t="str">
        <f>Тарифы!U31</f>
        <v>-</v>
      </c>
      <c r="X31" s="120" t="b">
        <f>D31=Тарифы!D31</f>
        <v>1</v>
      </c>
      <c r="Y31" s="120" t="b">
        <f>E31=Тарифы!E31*2</f>
        <v>1</v>
      </c>
      <c r="AA31" s="120" t="b">
        <f>G31=Тарифы!G31</f>
        <v>1</v>
      </c>
      <c r="AB31" s="120" t="b">
        <f>H31=Тарифы!H31*2</f>
        <v>1</v>
      </c>
      <c r="AD31" s="120" t="b">
        <f>J31=Тарифы!J31</f>
        <v>1</v>
      </c>
      <c r="AE31" s="120" t="b">
        <f>K31=Тарифы!K31*2</f>
        <v>1</v>
      </c>
      <c r="AG31" s="120" t="b">
        <f>M31=Тарифы!M31</f>
        <v>1</v>
      </c>
      <c r="AH31" s="120" t="b">
        <f>N31=Тарифы!N31*2</f>
        <v>1</v>
      </c>
      <c r="AJ31" s="120" t="b">
        <f>P31=Тарифы!P31</f>
        <v>1</v>
      </c>
      <c r="AK31" s="120" t="b">
        <f>Q31=Тарифы!Q31*2</f>
        <v>1</v>
      </c>
      <c r="AM31" s="120" t="b">
        <f>S31=Тарифы!S31</f>
        <v>1</v>
      </c>
      <c r="AN31" s="120" t="b">
        <f>T31=Тарифы!T31*2</f>
        <v>1</v>
      </c>
    </row>
    <row r="32" spans="1:41" s="120" customFormat="1" ht="15" customHeight="1" x14ac:dyDescent="0.25">
      <c r="A32" s="119">
        <v>7</v>
      </c>
      <c r="B32" s="153"/>
      <c r="C32" s="109" t="s">
        <v>53</v>
      </c>
      <c r="D32" s="105">
        <f>Тарифы!D32</f>
        <v>7440</v>
      </c>
      <c r="E32" s="103">
        <f>Тарифы!E32*2</f>
        <v>9300</v>
      </c>
      <c r="F32" s="107">
        <f>Тарифы!F32</f>
        <v>3720</v>
      </c>
      <c r="G32" s="102">
        <f>Тарифы!G32</f>
        <v>9280</v>
      </c>
      <c r="H32" s="103">
        <f>Тарифы!H32*2</f>
        <v>11600</v>
      </c>
      <c r="I32" s="104">
        <f>Тарифы!I32</f>
        <v>4640</v>
      </c>
      <c r="J32" s="102">
        <f>Тарифы!J32</f>
        <v>8880</v>
      </c>
      <c r="K32" s="103">
        <f>Тарифы!K32*2</f>
        <v>11100</v>
      </c>
      <c r="L32" s="104">
        <f>Тарифы!L32</f>
        <v>4440</v>
      </c>
      <c r="M32" s="102">
        <f>Тарифы!M32</f>
        <v>10320</v>
      </c>
      <c r="N32" s="103">
        <f>Тарифы!N32*2</f>
        <v>12900</v>
      </c>
      <c r="O32" s="104">
        <f>Тарифы!O32</f>
        <v>5160</v>
      </c>
      <c r="P32" s="102">
        <f>Тарифы!P32</f>
        <v>9920</v>
      </c>
      <c r="Q32" s="103">
        <f>Тарифы!Q32*2</f>
        <v>12400</v>
      </c>
      <c r="R32" s="104">
        <f>Тарифы!R32</f>
        <v>4960</v>
      </c>
      <c r="S32" s="102">
        <f>Тарифы!S32</f>
        <v>11280</v>
      </c>
      <c r="T32" s="103">
        <f>Тарифы!T32*2</f>
        <v>14100</v>
      </c>
      <c r="U32" s="104">
        <f>Тарифы!U32</f>
        <v>5640</v>
      </c>
      <c r="X32" s="120" t="b">
        <f>D32=Тарифы!D32</f>
        <v>1</v>
      </c>
      <c r="Y32" s="120" t="b">
        <f>E32=Тарифы!E32*2</f>
        <v>1</v>
      </c>
      <c r="Z32" s="120" t="b">
        <f>F32=Тарифы!F32</f>
        <v>1</v>
      </c>
      <c r="AA32" s="120" t="b">
        <f>G32=Тарифы!G32</f>
        <v>1</v>
      </c>
      <c r="AB32" s="120" t="b">
        <f>H32=Тарифы!H32*2</f>
        <v>1</v>
      </c>
      <c r="AC32" s="120" t="b">
        <f>I32=Тарифы!I32</f>
        <v>1</v>
      </c>
      <c r="AD32" s="120" t="b">
        <f>J32=Тарифы!J32</f>
        <v>1</v>
      </c>
      <c r="AE32" s="120" t="b">
        <f>K32=Тарифы!K32*2</f>
        <v>1</v>
      </c>
      <c r="AF32" s="120" t="b">
        <f>L32=Тарифы!L32</f>
        <v>1</v>
      </c>
      <c r="AG32" s="120" t="b">
        <f>M32=Тарифы!M32</f>
        <v>1</v>
      </c>
      <c r="AH32" s="120" t="b">
        <f>N32=Тарифы!N32*2</f>
        <v>1</v>
      </c>
      <c r="AI32" s="120" t="b">
        <f>O32=Тарифы!O32</f>
        <v>1</v>
      </c>
      <c r="AJ32" s="120" t="b">
        <f>P32=Тарифы!P32</f>
        <v>1</v>
      </c>
      <c r="AK32" s="120" t="b">
        <f>Q32=Тарифы!Q32*2</f>
        <v>1</v>
      </c>
      <c r="AL32" s="120" t="b">
        <f>R32=Тарифы!R32</f>
        <v>1</v>
      </c>
      <c r="AM32" s="120" t="b">
        <f>S32=Тарифы!S32</f>
        <v>1</v>
      </c>
      <c r="AN32" s="120" t="b">
        <f>T32=Тарифы!T32*2</f>
        <v>1</v>
      </c>
      <c r="AO32" s="120" t="b">
        <f>U32=Тарифы!U32</f>
        <v>1</v>
      </c>
    </row>
    <row r="33" spans="1:41" s="120" customFormat="1" ht="15" customHeight="1" x14ac:dyDescent="0.25">
      <c r="A33" s="119"/>
      <c r="B33" s="153"/>
      <c r="C33" s="109" t="s">
        <v>39</v>
      </c>
      <c r="D33" s="105">
        <f>Тарифы!D33</f>
        <v>6940</v>
      </c>
      <c r="E33" s="106">
        <f>Тарифы!E33*2</f>
        <v>8300</v>
      </c>
      <c r="F33" s="107">
        <f>Тарифы!F33</f>
        <v>3320</v>
      </c>
      <c r="G33" s="105">
        <f>Тарифы!G33</f>
        <v>8780</v>
      </c>
      <c r="H33" s="106">
        <f>Тарифы!H33*2</f>
        <v>10600</v>
      </c>
      <c r="I33" s="107">
        <f>Тарифы!I33</f>
        <v>4240</v>
      </c>
      <c r="J33" s="105">
        <f>Тарифы!J33</f>
        <v>8380</v>
      </c>
      <c r="K33" s="106">
        <f>Тарифы!K33*2</f>
        <v>10100</v>
      </c>
      <c r="L33" s="107">
        <f>Тарифы!L33</f>
        <v>4040</v>
      </c>
      <c r="M33" s="105">
        <f>Тарифы!M33</f>
        <v>9820</v>
      </c>
      <c r="N33" s="106">
        <f>Тарифы!N33*2</f>
        <v>11900</v>
      </c>
      <c r="O33" s="107">
        <f>Тарифы!O33</f>
        <v>4760</v>
      </c>
      <c r="P33" s="105">
        <f>Тарифы!P33</f>
        <v>9420</v>
      </c>
      <c r="Q33" s="106">
        <f>Тарифы!Q33*2</f>
        <v>11400</v>
      </c>
      <c r="R33" s="107">
        <f>Тарифы!R33</f>
        <v>4560</v>
      </c>
      <c r="S33" s="105">
        <f>Тарифы!S33</f>
        <v>10780</v>
      </c>
      <c r="T33" s="106">
        <f>Тарифы!T33*2</f>
        <v>13100</v>
      </c>
      <c r="U33" s="107">
        <f>Тарифы!U33</f>
        <v>5240</v>
      </c>
      <c r="X33" s="120" t="b">
        <f>D33=Тарифы!D33</f>
        <v>1</v>
      </c>
      <c r="Y33" s="120" t="b">
        <f>E33=Тарифы!E33*2</f>
        <v>1</v>
      </c>
      <c r="Z33" s="120" t="b">
        <f>F33=Тарифы!F33</f>
        <v>1</v>
      </c>
      <c r="AA33" s="120" t="b">
        <f>G33=Тарифы!G33</f>
        <v>1</v>
      </c>
      <c r="AB33" s="120" t="b">
        <f>H33=Тарифы!H33*2</f>
        <v>1</v>
      </c>
      <c r="AC33" s="120" t="b">
        <f>I33=Тарифы!I33</f>
        <v>1</v>
      </c>
      <c r="AD33" s="120" t="b">
        <f>J33=Тарифы!J33</f>
        <v>1</v>
      </c>
      <c r="AE33" s="120" t="b">
        <f>K33=Тарифы!K33*2</f>
        <v>1</v>
      </c>
      <c r="AF33" s="120" t="b">
        <f>L33=Тарифы!L33</f>
        <v>1</v>
      </c>
      <c r="AG33" s="120" t="b">
        <f>M33=Тарифы!M33</f>
        <v>1</v>
      </c>
      <c r="AH33" s="120" t="b">
        <f>N33=Тарифы!N33*2</f>
        <v>1</v>
      </c>
      <c r="AI33" s="120" t="b">
        <f>O33=Тарифы!O33</f>
        <v>1</v>
      </c>
      <c r="AJ33" s="120" t="b">
        <f>P33=Тарифы!P33</f>
        <v>1</v>
      </c>
      <c r="AK33" s="120" t="b">
        <f>Q33=Тарифы!Q33*2</f>
        <v>1</v>
      </c>
      <c r="AL33" s="120" t="b">
        <f>R33=Тарифы!R33</f>
        <v>1</v>
      </c>
      <c r="AM33" s="120" t="b">
        <f>S33=Тарифы!S33</f>
        <v>1</v>
      </c>
      <c r="AN33" s="120" t="b">
        <f>T33=Тарифы!T33*2</f>
        <v>1</v>
      </c>
      <c r="AO33" s="120" t="b">
        <f>U33=Тарифы!U33</f>
        <v>1</v>
      </c>
    </row>
    <row r="34" spans="1:41" s="120" customFormat="1" ht="15" customHeight="1" thickBot="1" x14ac:dyDescent="0.3">
      <c r="A34" s="119"/>
      <c r="B34" s="154"/>
      <c r="C34" s="109" t="s">
        <v>40</v>
      </c>
      <c r="D34" s="105">
        <f>Тарифы!D34</f>
        <v>6840</v>
      </c>
      <c r="E34" s="106">
        <f>Тарифы!E34*2</f>
        <v>8100</v>
      </c>
      <c r="F34" s="107">
        <f>Тарифы!F34</f>
        <v>3240</v>
      </c>
      <c r="G34" s="105">
        <f>Тарифы!G34</f>
        <v>8680</v>
      </c>
      <c r="H34" s="106">
        <f>Тарифы!H34*2</f>
        <v>10400</v>
      </c>
      <c r="I34" s="107">
        <f>Тарифы!I34</f>
        <v>4160</v>
      </c>
      <c r="J34" s="105">
        <f>Тарифы!J34</f>
        <v>8280</v>
      </c>
      <c r="K34" s="106">
        <f>Тарифы!K34*2</f>
        <v>9900</v>
      </c>
      <c r="L34" s="107">
        <f>Тарифы!L34</f>
        <v>3960</v>
      </c>
      <c r="M34" s="105">
        <f>Тарифы!M34</f>
        <v>9720</v>
      </c>
      <c r="N34" s="106">
        <f>Тарифы!N34*2</f>
        <v>11700</v>
      </c>
      <c r="O34" s="107">
        <f>Тарифы!O34</f>
        <v>4680</v>
      </c>
      <c r="P34" s="105">
        <f>Тарифы!P34</f>
        <v>9320</v>
      </c>
      <c r="Q34" s="106">
        <f>Тарифы!Q34*2</f>
        <v>11200</v>
      </c>
      <c r="R34" s="107">
        <f>Тарифы!R34</f>
        <v>4480</v>
      </c>
      <c r="S34" s="105">
        <f>Тарифы!S34</f>
        <v>10680</v>
      </c>
      <c r="T34" s="106">
        <f>Тарифы!T34*2</f>
        <v>12900</v>
      </c>
      <c r="U34" s="107">
        <f>Тарифы!U34</f>
        <v>5160</v>
      </c>
      <c r="X34" s="120" t="b">
        <f>D34=Тарифы!D34</f>
        <v>1</v>
      </c>
      <c r="Y34" s="120" t="b">
        <f>E34=Тарифы!E34*2</f>
        <v>1</v>
      </c>
      <c r="Z34" s="120" t="b">
        <f>F34=Тарифы!F34</f>
        <v>1</v>
      </c>
      <c r="AA34" s="120" t="b">
        <f>G34=Тарифы!G34</f>
        <v>1</v>
      </c>
      <c r="AB34" s="120" t="b">
        <f>H34=Тарифы!H34*2</f>
        <v>1</v>
      </c>
      <c r="AC34" s="120" t="b">
        <f>I34=Тарифы!I34</f>
        <v>1</v>
      </c>
      <c r="AD34" s="120" t="b">
        <f>J34=Тарифы!J34</f>
        <v>1</v>
      </c>
      <c r="AE34" s="120" t="b">
        <f>K34=Тарифы!K34*2</f>
        <v>1</v>
      </c>
      <c r="AF34" s="120" t="b">
        <f>L34=Тарифы!L34</f>
        <v>1</v>
      </c>
      <c r="AG34" s="120" t="b">
        <f>M34=Тарифы!M34</f>
        <v>1</v>
      </c>
      <c r="AH34" s="120" t="b">
        <f>N34=Тарифы!N34*2</f>
        <v>1</v>
      </c>
      <c r="AI34" s="120" t="b">
        <f>O34=Тарифы!O34</f>
        <v>1</v>
      </c>
      <c r="AJ34" s="120" t="b">
        <f>P34=Тарифы!P34</f>
        <v>1</v>
      </c>
      <c r="AK34" s="120" t="b">
        <f>Q34=Тарифы!Q34*2</f>
        <v>1</v>
      </c>
      <c r="AL34" s="120" t="b">
        <f>R34=Тарифы!R34</f>
        <v>1</v>
      </c>
      <c r="AM34" s="120" t="b">
        <f>S34=Тарифы!S34</f>
        <v>1</v>
      </c>
      <c r="AN34" s="120" t="b">
        <f>T34=Тарифы!T34*2</f>
        <v>1</v>
      </c>
      <c r="AO34" s="120" t="b">
        <f>U34=Тарифы!U34</f>
        <v>1</v>
      </c>
    </row>
    <row r="35" spans="1:41" s="120" customFormat="1" ht="15" customHeight="1" x14ac:dyDescent="0.25">
      <c r="A35" s="119"/>
      <c r="B35" s="152" t="s">
        <v>154</v>
      </c>
      <c r="C35" s="108" t="s">
        <v>43</v>
      </c>
      <c r="D35" s="99">
        <f>Тарифы!D35</f>
        <v>7380</v>
      </c>
      <c r="E35" s="100">
        <f>Тарифы!E35*2</f>
        <v>9900</v>
      </c>
      <c r="F35" s="101" t="str">
        <f>Тарифы!F35</f>
        <v>-</v>
      </c>
      <c r="G35" s="99">
        <f>Тарифы!G35</f>
        <v>8980</v>
      </c>
      <c r="H35" s="100">
        <f>Тарифы!H35*2</f>
        <v>11900</v>
      </c>
      <c r="I35" s="101" t="str">
        <f>Тарифы!I35</f>
        <v>-</v>
      </c>
      <c r="J35" s="99">
        <f>Тарифы!J35</f>
        <v>8580</v>
      </c>
      <c r="K35" s="100">
        <f>Тарифы!K35*2</f>
        <v>11400</v>
      </c>
      <c r="L35" s="101" t="str">
        <f>Тарифы!L35</f>
        <v>-</v>
      </c>
      <c r="M35" s="99">
        <f>Тарифы!M35</f>
        <v>9780</v>
      </c>
      <c r="N35" s="100">
        <f>Тарифы!N35*2</f>
        <v>12900</v>
      </c>
      <c r="O35" s="101" t="str">
        <f>Тарифы!O35</f>
        <v>-</v>
      </c>
      <c r="P35" s="99">
        <f>Тарифы!P35</f>
        <v>9380</v>
      </c>
      <c r="Q35" s="100">
        <f>Тарифы!Q35*2</f>
        <v>12400</v>
      </c>
      <c r="R35" s="101" t="str">
        <f>Тарифы!R35</f>
        <v>-</v>
      </c>
      <c r="S35" s="99">
        <f>Тарифы!S35</f>
        <v>10580</v>
      </c>
      <c r="T35" s="100">
        <f>Тарифы!T35*2</f>
        <v>13900</v>
      </c>
      <c r="U35" s="101" t="str">
        <f>Тарифы!U35</f>
        <v>-</v>
      </c>
      <c r="X35" s="120" t="b">
        <f>D35=Тарифы!D35</f>
        <v>1</v>
      </c>
      <c r="Y35" s="120" t="b">
        <f>E35=Тарифы!E35*2</f>
        <v>1</v>
      </c>
      <c r="AA35" s="120" t="b">
        <f>G35=Тарифы!G35</f>
        <v>1</v>
      </c>
      <c r="AB35" s="120" t="b">
        <f>H35=Тарифы!H35*2</f>
        <v>1</v>
      </c>
      <c r="AD35" s="120" t="b">
        <f>J35=Тарифы!J35</f>
        <v>1</v>
      </c>
      <c r="AE35" s="120" t="b">
        <f>K35=Тарифы!K35*2</f>
        <v>1</v>
      </c>
      <c r="AG35" s="120" t="b">
        <f>M35=Тарифы!M35</f>
        <v>1</v>
      </c>
      <c r="AH35" s="120" t="b">
        <f>N35=Тарифы!N35*2</f>
        <v>1</v>
      </c>
      <c r="AJ35" s="120" t="b">
        <f>P35=Тарифы!P35</f>
        <v>1</v>
      </c>
      <c r="AK35" s="120" t="b">
        <f>Q35=Тарифы!Q35*2</f>
        <v>1</v>
      </c>
      <c r="AM35" s="120" t="b">
        <f>S35=Тарифы!S35</f>
        <v>1</v>
      </c>
      <c r="AN35" s="120" t="b">
        <f>T35=Тарифы!T35*2</f>
        <v>1</v>
      </c>
    </row>
    <row r="36" spans="1:41" s="120" customFormat="1" ht="15" customHeight="1" x14ac:dyDescent="0.25">
      <c r="A36" s="119">
        <v>8</v>
      </c>
      <c r="B36" s="153"/>
      <c r="C36" s="109" t="s">
        <v>53</v>
      </c>
      <c r="D36" s="105">
        <f>Тарифы!D36</f>
        <v>6480</v>
      </c>
      <c r="E36" s="103">
        <f>Тарифы!E36*2</f>
        <v>8100</v>
      </c>
      <c r="F36" s="107">
        <f>Тарифы!F36</f>
        <v>3240</v>
      </c>
      <c r="G36" s="102">
        <f>Тарифы!G36</f>
        <v>8080</v>
      </c>
      <c r="H36" s="103">
        <f>Тарифы!H36*2</f>
        <v>10100</v>
      </c>
      <c r="I36" s="104">
        <f>Тарифы!I36</f>
        <v>4040</v>
      </c>
      <c r="J36" s="102">
        <f>Тарифы!J36</f>
        <v>7680</v>
      </c>
      <c r="K36" s="103">
        <f>Тарифы!K36*2</f>
        <v>9600</v>
      </c>
      <c r="L36" s="104">
        <f>Тарифы!L36</f>
        <v>3840</v>
      </c>
      <c r="M36" s="102">
        <f>Тарифы!M36</f>
        <v>8880</v>
      </c>
      <c r="N36" s="103">
        <f>Тарифы!N36*2</f>
        <v>11100</v>
      </c>
      <c r="O36" s="104">
        <f>Тарифы!O36</f>
        <v>4440</v>
      </c>
      <c r="P36" s="102">
        <f>Тарифы!P36</f>
        <v>8480</v>
      </c>
      <c r="Q36" s="103">
        <f>Тарифы!Q36*2</f>
        <v>10600</v>
      </c>
      <c r="R36" s="104">
        <f>Тарифы!R36</f>
        <v>4240</v>
      </c>
      <c r="S36" s="102">
        <f>Тарифы!S36</f>
        <v>9680</v>
      </c>
      <c r="T36" s="103">
        <f>Тарифы!T36*2</f>
        <v>12100</v>
      </c>
      <c r="U36" s="104">
        <f>Тарифы!U36</f>
        <v>4840</v>
      </c>
      <c r="X36" s="120" t="b">
        <f>D36=Тарифы!D36</f>
        <v>1</v>
      </c>
      <c r="Y36" s="120" t="b">
        <f>E36=Тарифы!E36*2</f>
        <v>1</v>
      </c>
      <c r="Z36" s="120" t="b">
        <f>F36=Тарифы!F36</f>
        <v>1</v>
      </c>
      <c r="AA36" s="120" t="b">
        <f>G36=Тарифы!G36</f>
        <v>1</v>
      </c>
      <c r="AB36" s="120" t="b">
        <f>H36=Тарифы!H36*2</f>
        <v>1</v>
      </c>
      <c r="AC36" s="120" t="b">
        <f>I36=Тарифы!I36</f>
        <v>1</v>
      </c>
      <c r="AD36" s="120" t="b">
        <f>J36=Тарифы!J36</f>
        <v>1</v>
      </c>
      <c r="AE36" s="120" t="b">
        <f>K36=Тарифы!K36*2</f>
        <v>1</v>
      </c>
      <c r="AF36" s="120" t="b">
        <f>L36=Тарифы!L36</f>
        <v>1</v>
      </c>
      <c r="AG36" s="120" t="b">
        <f>M36=Тарифы!M36</f>
        <v>1</v>
      </c>
      <c r="AH36" s="120" t="b">
        <f>N36=Тарифы!N36*2</f>
        <v>1</v>
      </c>
      <c r="AI36" s="120" t="b">
        <f>O36=Тарифы!O36</f>
        <v>1</v>
      </c>
      <c r="AJ36" s="120" t="b">
        <f>P36=Тарифы!P36</f>
        <v>1</v>
      </c>
      <c r="AK36" s="120" t="b">
        <f>Q36=Тарифы!Q36*2</f>
        <v>1</v>
      </c>
      <c r="AL36" s="120" t="b">
        <f>R36=Тарифы!R36</f>
        <v>1</v>
      </c>
      <c r="AM36" s="120" t="b">
        <f>S36=Тарифы!S36</f>
        <v>1</v>
      </c>
      <c r="AN36" s="120" t="b">
        <f>T36=Тарифы!T36*2</f>
        <v>1</v>
      </c>
      <c r="AO36" s="120" t="b">
        <f>U36=Тарифы!U36</f>
        <v>1</v>
      </c>
    </row>
    <row r="37" spans="1:41" s="120" customFormat="1" ht="15" customHeight="1" x14ac:dyDescent="0.25">
      <c r="A37" s="119"/>
      <c r="B37" s="153"/>
      <c r="C37" s="109" t="s">
        <v>39</v>
      </c>
      <c r="D37" s="105">
        <f>Тарифы!D37</f>
        <v>5980</v>
      </c>
      <c r="E37" s="106">
        <f>Тарифы!E37*2</f>
        <v>7100</v>
      </c>
      <c r="F37" s="107">
        <f>Тарифы!F37</f>
        <v>2840</v>
      </c>
      <c r="G37" s="105">
        <f>Тарифы!G37</f>
        <v>7580</v>
      </c>
      <c r="H37" s="106">
        <f>Тарифы!H37*2</f>
        <v>9100</v>
      </c>
      <c r="I37" s="107">
        <f>Тарифы!I37</f>
        <v>3640</v>
      </c>
      <c r="J37" s="105">
        <f>Тарифы!J37</f>
        <v>7180</v>
      </c>
      <c r="K37" s="106">
        <f>Тарифы!K37*2</f>
        <v>8600</v>
      </c>
      <c r="L37" s="107">
        <f>Тарифы!L37</f>
        <v>3440</v>
      </c>
      <c r="M37" s="105">
        <f>Тарифы!M37</f>
        <v>8380</v>
      </c>
      <c r="N37" s="106">
        <f>Тарифы!N37*2</f>
        <v>10100</v>
      </c>
      <c r="O37" s="107">
        <f>Тарифы!O37</f>
        <v>4040</v>
      </c>
      <c r="P37" s="105">
        <f>Тарифы!P37</f>
        <v>7980</v>
      </c>
      <c r="Q37" s="106">
        <f>Тарифы!Q37*2</f>
        <v>9600</v>
      </c>
      <c r="R37" s="107">
        <f>Тарифы!R37</f>
        <v>3840</v>
      </c>
      <c r="S37" s="105">
        <f>Тарифы!S37</f>
        <v>9180</v>
      </c>
      <c r="T37" s="106">
        <f>Тарифы!T37*2</f>
        <v>11100</v>
      </c>
      <c r="U37" s="107">
        <f>Тарифы!U37</f>
        <v>4440</v>
      </c>
      <c r="X37" s="120" t="b">
        <f>D37=Тарифы!D37</f>
        <v>1</v>
      </c>
      <c r="Y37" s="120" t="b">
        <f>E37=Тарифы!E37*2</f>
        <v>1</v>
      </c>
      <c r="Z37" s="120" t="b">
        <f>F37=Тарифы!F37</f>
        <v>1</v>
      </c>
      <c r="AA37" s="120" t="b">
        <f>G37=Тарифы!G37</f>
        <v>1</v>
      </c>
      <c r="AB37" s="120" t="b">
        <f>H37=Тарифы!H37*2</f>
        <v>1</v>
      </c>
      <c r="AC37" s="120" t="b">
        <f>I37=Тарифы!I37</f>
        <v>1</v>
      </c>
      <c r="AD37" s="120" t="b">
        <f>J37=Тарифы!J37</f>
        <v>1</v>
      </c>
      <c r="AE37" s="120" t="b">
        <f>K37=Тарифы!K37*2</f>
        <v>1</v>
      </c>
      <c r="AF37" s="120" t="b">
        <f>L37=Тарифы!L37</f>
        <v>1</v>
      </c>
      <c r="AG37" s="120" t="b">
        <f>M37=Тарифы!M37</f>
        <v>1</v>
      </c>
      <c r="AH37" s="120" t="b">
        <f>N37=Тарифы!N37*2</f>
        <v>1</v>
      </c>
      <c r="AI37" s="120" t="b">
        <f>O37=Тарифы!O37</f>
        <v>1</v>
      </c>
      <c r="AJ37" s="120" t="b">
        <f>P37=Тарифы!P37</f>
        <v>1</v>
      </c>
      <c r="AK37" s="120" t="b">
        <f>Q37=Тарифы!Q37*2</f>
        <v>1</v>
      </c>
      <c r="AL37" s="120" t="b">
        <f>R37=Тарифы!R37</f>
        <v>1</v>
      </c>
      <c r="AM37" s="120" t="b">
        <f>S37=Тарифы!S37</f>
        <v>1</v>
      </c>
      <c r="AN37" s="120" t="b">
        <f>T37=Тарифы!T37*2</f>
        <v>1</v>
      </c>
      <c r="AO37" s="120" t="b">
        <f>U37=Тарифы!U37</f>
        <v>1</v>
      </c>
    </row>
    <row r="38" spans="1:41" s="120" customFormat="1" ht="15" customHeight="1" thickBot="1" x14ac:dyDescent="0.3">
      <c r="A38" s="119"/>
      <c r="B38" s="154"/>
      <c r="C38" s="109" t="s">
        <v>40</v>
      </c>
      <c r="D38" s="105">
        <f>Тарифы!D38</f>
        <v>5880</v>
      </c>
      <c r="E38" s="106">
        <f>Тарифы!E38*2</f>
        <v>6900</v>
      </c>
      <c r="F38" s="107">
        <f>Тарифы!F38</f>
        <v>2760</v>
      </c>
      <c r="G38" s="105">
        <f>Тарифы!G38</f>
        <v>7480</v>
      </c>
      <c r="H38" s="106">
        <f>Тарифы!H38*2</f>
        <v>8900</v>
      </c>
      <c r="I38" s="107">
        <f>Тарифы!I38</f>
        <v>3560</v>
      </c>
      <c r="J38" s="105">
        <f>Тарифы!J38</f>
        <v>7080</v>
      </c>
      <c r="K38" s="106">
        <f>Тарифы!K38*2</f>
        <v>8400</v>
      </c>
      <c r="L38" s="107">
        <f>Тарифы!L38</f>
        <v>3360</v>
      </c>
      <c r="M38" s="105">
        <f>Тарифы!M38</f>
        <v>8280</v>
      </c>
      <c r="N38" s="106">
        <f>Тарифы!N38*2</f>
        <v>9900</v>
      </c>
      <c r="O38" s="107">
        <f>Тарифы!O38</f>
        <v>3960</v>
      </c>
      <c r="P38" s="105">
        <f>Тарифы!P38</f>
        <v>7880</v>
      </c>
      <c r="Q38" s="106">
        <f>Тарифы!Q38*2</f>
        <v>9400</v>
      </c>
      <c r="R38" s="107">
        <f>Тарифы!R38</f>
        <v>3760</v>
      </c>
      <c r="S38" s="105">
        <f>Тарифы!S38</f>
        <v>9080</v>
      </c>
      <c r="T38" s="106">
        <f>Тарифы!T38*2</f>
        <v>10900</v>
      </c>
      <c r="U38" s="107">
        <f>Тарифы!U38</f>
        <v>4360</v>
      </c>
      <c r="X38" s="120" t="b">
        <f>D38=Тарифы!D38</f>
        <v>1</v>
      </c>
      <c r="Y38" s="120" t="b">
        <f>E38=Тарифы!E38*2</f>
        <v>1</v>
      </c>
      <c r="Z38" s="120" t="b">
        <f>F38=Тарифы!F38</f>
        <v>1</v>
      </c>
      <c r="AA38" s="120" t="b">
        <f>G38=Тарифы!G38</f>
        <v>1</v>
      </c>
      <c r="AB38" s="120" t="b">
        <f>H38=Тарифы!H38*2</f>
        <v>1</v>
      </c>
      <c r="AC38" s="120" t="b">
        <f>I38=Тарифы!I38</f>
        <v>1</v>
      </c>
      <c r="AD38" s="120" t="b">
        <f>J38=Тарифы!J38</f>
        <v>1</v>
      </c>
      <c r="AE38" s="120" t="b">
        <f>K38=Тарифы!K38*2</f>
        <v>1</v>
      </c>
      <c r="AF38" s="120" t="b">
        <f>L38=Тарифы!L38</f>
        <v>1</v>
      </c>
      <c r="AG38" s="120" t="b">
        <f>M38=Тарифы!M38</f>
        <v>1</v>
      </c>
      <c r="AH38" s="120" t="b">
        <f>N38=Тарифы!N38*2</f>
        <v>1</v>
      </c>
      <c r="AI38" s="120" t="b">
        <f>O38=Тарифы!O38</f>
        <v>1</v>
      </c>
      <c r="AJ38" s="120" t="b">
        <f>P38=Тарифы!P38</f>
        <v>1</v>
      </c>
      <c r="AK38" s="120" t="b">
        <f>Q38=Тарифы!Q38*2</f>
        <v>1</v>
      </c>
      <c r="AL38" s="120" t="b">
        <f>R38=Тарифы!R38</f>
        <v>1</v>
      </c>
      <c r="AM38" s="120" t="b">
        <f>S38=Тарифы!S38</f>
        <v>1</v>
      </c>
      <c r="AN38" s="120" t="b">
        <f>T38=Тарифы!T38*2</f>
        <v>1</v>
      </c>
      <c r="AO38" s="120" t="b">
        <f>U38=Тарифы!U38</f>
        <v>1</v>
      </c>
    </row>
    <row r="39" spans="1:41" x14ac:dyDescent="0.25">
      <c r="B39" s="53" t="s">
        <v>158</v>
      </c>
      <c r="X39" s="55"/>
    </row>
    <row r="40" spans="1:41" x14ac:dyDescent="0.25">
      <c r="X40" s="55"/>
    </row>
    <row r="41" spans="1:41" x14ac:dyDescent="0.25">
      <c r="X41" s="55"/>
    </row>
    <row r="42" spans="1:41" s="55" customFormat="1" ht="15.75" thickBot="1" x14ac:dyDescent="0.3">
      <c r="B42" s="64" t="s">
        <v>2</v>
      </c>
      <c r="C42" s="64"/>
      <c r="D42" s="64"/>
      <c r="E42" s="64"/>
      <c r="F42" s="64"/>
      <c r="G42" s="64"/>
      <c r="H42" s="62"/>
      <c r="I42" s="63"/>
      <c r="J42" s="63"/>
      <c r="K42" s="62"/>
    </row>
    <row r="43" spans="1:41" s="55" customFormat="1" ht="28.35" customHeight="1" thickBot="1" x14ac:dyDescent="0.3">
      <c r="B43" s="61" t="s">
        <v>7</v>
      </c>
      <c r="C43" s="78"/>
      <c r="D43" s="169" t="s">
        <v>53</v>
      </c>
      <c r="E43" s="170"/>
      <c r="F43" s="191" t="s">
        <v>39</v>
      </c>
      <c r="G43" s="192"/>
      <c r="H43" s="193"/>
      <c r="I43" s="182" t="s">
        <v>40</v>
      </c>
      <c r="J43" s="183"/>
      <c r="K43" s="184"/>
    </row>
    <row r="44" spans="1:41" s="55" customFormat="1" ht="15.75" thickBot="1" x14ac:dyDescent="0.3">
      <c r="B44" s="60" t="s">
        <v>150</v>
      </c>
      <c r="C44" s="79">
        <f>D44+900</f>
        <v>5000</v>
      </c>
      <c r="D44" s="179">
        <f>Тарифы!D48</f>
        <v>4100</v>
      </c>
      <c r="E44" s="180"/>
      <c r="F44" s="179">
        <f>Тарифы!F48</f>
        <v>3600</v>
      </c>
      <c r="G44" s="181"/>
      <c r="H44" s="180"/>
      <c r="I44" s="179">
        <f>Тарифы!I48</f>
        <v>3500</v>
      </c>
      <c r="J44" s="181"/>
      <c r="K44" s="180"/>
    </row>
    <row r="45" spans="1:41" s="55" customFormat="1" ht="15.75" thickBot="1" x14ac:dyDescent="0.3">
      <c r="B45" s="59" t="s">
        <v>6</v>
      </c>
      <c r="C45" s="79"/>
      <c r="D45" s="179">
        <f>Тарифы!D49</f>
        <v>3100</v>
      </c>
      <c r="E45" s="180"/>
      <c r="F45" s="179">
        <f>Тарифы!F49</f>
        <v>2700</v>
      </c>
      <c r="G45" s="181"/>
      <c r="H45" s="180"/>
      <c r="I45" s="179">
        <f>Тарифы!I49</f>
        <v>2600</v>
      </c>
      <c r="J45" s="181"/>
      <c r="K45" s="180"/>
      <c r="U45" s="53"/>
      <c r="V45" s="53"/>
      <c r="W45" s="53"/>
    </row>
    <row r="46" spans="1:41" s="55" customFormat="1" x14ac:dyDescent="0.25">
      <c r="B46" s="58"/>
      <c r="C46" s="57"/>
      <c r="D46" s="57"/>
      <c r="E46" s="57"/>
      <c r="F46" s="57"/>
      <c r="G46" s="57"/>
      <c r="H46" s="57"/>
      <c r="I46" s="56"/>
      <c r="J46" s="56"/>
      <c r="X46" s="53"/>
    </row>
    <row r="47" spans="1:41" s="55" customFormat="1" x14ac:dyDescent="0.25">
      <c r="B47" s="58" t="s">
        <v>151</v>
      </c>
      <c r="C47" s="57"/>
      <c r="D47" s="57"/>
      <c r="E47" s="57"/>
      <c r="F47" s="57"/>
      <c r="G47" s="57"/>
      <c r="H47" s="57"/>
      <c r="I47" s="56"/>
      <c r="J47" s="56"/>
      <c r="X47" s="53"/>
    </row>
    <row r="48" spans="1:41" s="55" customFormat="1" x14ac:dyDescent="0.25">
      <c r="B48" s="58" t="s">
        <v>152</v>
      </c>
      <c r="C48" s="57"/>
      <c r="D48" s="57"/>
      <c r="E48" s="57"/>
      <c r="F48" s="57"/>
      <c r="G48" s="57"/>
      <c r="H48" s="57"/>
      <c r="I48" s="56"/>
      <c r="J48" s="56"/>
      <c r="X48" s="53"/>
    </row>
  </sheetData>
  <mergeCells count="28">
    <mergeCell ref="A1:U1"/>
    <mergeCell ref="A2:U2"/>
    <mergeCell ref="B4:U4"/>
    <mergeCell ref="B5:B6"/>
    <mergeCell ref="C5:C6"/>
    <mergeCell ref="D6:F6"/>
    <mergeCell ref="G6:I6"/>
    <mergeCell ref="J6:L6"/>
    <mergeCell ref="M6:O6"/>
    <mergeCell ref="P6:R6"/>
    <mergeCell ref="I43:K43"/>
    <mergeCell ref="S6:U6"/>
    <mergeCell ref="B7:B10"/>
    <mergeCell ref="B11:B14"/>
    <mergeCell ref="B15:B18"/>
    <mergeCell ref="B19:B22"/>
    <mergeCell ref="B23:B26"/>
    <mergeCell ref="D43:E43"/>
    <mergeCell ref="F43:H43"/>
    <mergeCell ref="B27:B30"/>
    <mergeCell ref="B31:B34"/>
    <mergeCell ref="B35:B38"/>
    <mergeCell ref="D44:E44"/>
    <mergeCell ref="F44:H44"/>
    <mergeCell ref="I44:K44"/>
    <mergeCell ref="D45:E45"/>
    <mergeCell ref="F45:H45"/>
    <mergeCell ref="I45:K45"/>
  </mergeCells>
  <pageMargins left="0.7" right="0.7" top="0.75" bottom="0.75" header="0.3" footer="0.3"/>
  <pageSetup paperSize="9" scale="43" orientation="landscape" r:id="rId1"/>
  <colBreaks count="1" manualBreakCount="1"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98"/>
  <sheetViews>
    <sheetView topLeftCell="A7" zoomScale="70" zoomScaleNormal="70" zoomScaleSheetLayoutView="80" workbookViewId="0">
      <selection activeCell="G24" sqref="G24:I24"/>
    </sheetView>
  </sheetViews>
  <sheetFormatPr defaultColWidth="8.7109375" defaultRowHeight="15" x14ac:dyDescent="0.25"/>
  <cols>
    <col min="2" max="2" width="32.7109375" style="51" customWidth="1"/>
    <col min="3" max="3" width="44" style="3" customWidth="1"/>
    <col min="4" max="4" width="17.7109375" style="3" customWidth="1"/>
    <col min="5" max="5" width="16.7109375" style="3" customWidth="1"/>
    <col min="6" max="6" width="18.5703125" style="3" customWidth="1"/>
    <col min="7" max="7" width="14.85546875" style="3" customWidth="1"/>
    <col min="8" max="8" width="14.28515625" style="3" customWidth="1"/>
    <col min="9" max="9" width="28" style="3" customWidth="1"/>
    <col min="10" max="10" width="62.42578125" customWidth="1"/>
    <col min="11" max="11" width="65.7109375" customWidth="1"/>
    <col min="12" max="12" width="63.28515625" customWidth="1"/>
    <col min="13" max="13" width="61.28515625" customWidth="1"/>
  </cols>
  <sheetData>
    <row r="1" spans="2:13" ht="47.45" customHeight="1" x14ac:dyDescent="0.3">
      <c r="B1" s="234" t="s">
        <v>29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2:13" ht="31.9" customHeight="1" x14ac:dyDescent="0.3">
      <c r="B2" s="234" t="s">
        <v>25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</row>
    <row r="3" spans="2:13" ht="19.899999999999999" customHeight="1" thickBot="1" x14ac:dyDescent="0.3">
      <c r="B3" s="2"/>
      <c r="C3" s="2"/>
      <c r="D3" s="2"/>
      <c r="E3" s="2"/>
      <c r="F3" s="2"/>
      <c r="G3" s="2"/>
      <c r="H3" s="2"/>
      <c r="I3" s="2"/>
    </row>
    <row r="4" spans="2:13" s="3" customFormat="1" ht="57.6" customHeight="1" thickBot="1" x14ac:dyDescent="0.3">
      <c r="B4" s="246" t="s">
        <v>59</v>
      </c>
      <c r="C4" s="246" t="s">
        <v>40</v>
      </c>
      <c r="D4" s="250" t="s">
        <v>60</v>
      </c>
      <c r="E4" s="251"/>
      <c r="F4" s="252"/>
      <c r="G4" s="250" t="s">
        <v>61</v>
      </c>
      <c r="H4" s="251"/>
      <c r="I4" s="252"/>
      <c r="J4" s="248" t="s">
        <v>160</v>
      </c>
      <c r="K4" s="249"/>
      <c r="L4" s="249"/>
      <c r="M4" s="249"/>
    </row>
    <row r="5" spans="2:13" s="3" customFormat="1" ht="57.6" customHeight="1" thickBot="1" x14ac:dyDescent="0.3">
      <c r="B5" s="247"/>
      <c r="C5" s="247"/>
      <c r="D5" s="253"/>
      <c r="E5" s="254"/>
      <c r="F5" s="255"/>
      <c r="G5" s="253"/>
      <c r="H5" s="254"/>
      <c r="I5" s="255"/>
      <c r="J5" s="5" t="s">
        <v>55</v>
      </c>
      <c r="K5" s="5" t="s">
        <v>54</v>
      </c>
      <c r="L5" s="5" t="s">
        <v>56</v>
      </c>
      <c r="M5" s="4" t="s">
        <v>57</v>
      </c>
    </row>
    <row r="6" spans="2:13" s="3" customFormat="1" ht="36.6" customHeight="1" x14ac:dyDescent="0.25">
      <c r="B6" s="6" t="s">
        <v>8</v>
      </c>
      <c r="C6" s="7" t="s">
        <v>9</v>
      </c>
      <c r="D6" s="235" t="s">
        <v>10</v>
      </c>
      <c r="E6" s="236"/>
      <c r="F6" s="237"/>
      <c r="G6" s="235" t="s">
        <v>11</v>
      </c>
      <c r="H6" s="236"/>
      <c r="I6" s="238"/>
      <c r="J6" s="7" t="s">
        <v>58</v>
      </c>
      <c r="K6" s="7" t="s">
        <v>58</v>
      </c>
      <c r="L6" s="7" t="s">
        <v>58</v>
      </c>
      <c r="M6" s="7" t="s">
        <v>58</v>
      </c>
    </row>
    <row r="7" spans="2:13" s="3" customFormat="1" ht="19.149999999999999" customHeight="1" x14ac:dyDescent="0.25">
      <c r="B7" s="8" t="s">
        <v>12</v>
      </c>
      <c r="C7" s="9">
        <v>0.5</v>
      </c>
      <c r="D7" s="239">
        <v>0.5</v>
      </c>
      <c r="E7" s="240"/>
      <c r="F7" s="241"/>
      <c r="G7" s="239">
        <v>0.5</v>
      </c>
      <c r="H7" s="240"/>
      <c r="I7" s="242"/>
      <c r="J7" s="9">
        <v>0.5</v>
      </c>
      <c r="K7" s="9">
        <v>0.5</v>
      </c>
      <c r="L7" s="9">
        <v>0.5</v>
      </c>
      <c r="M7" s="9">
        <v>0.5</v>
      </c>
    </row>
    <row r="8" spans="2:13" s="3" customFormat="1" ht="19.899999999999999" customHeight="1" x14ac:dyDescent="0.25">
      <c r="B8" s="8" t="s">
        <v>13</v>
      </c>
      <c r="C8" s="9">
        <v>0.41666666666666669</v>
      </c>
      <c r="D8" s="239">
        <v>0.41666666666666669</v>
      </c>
      <c r="E8" s="240"/>
      <c r="F8" s="241"/>
      <c r="G8" s="239">
        <v>0.41666666666666669</v>
      </c>
      <c r="H8" s="240"/>
      <c r="I8" s="242"/>
      <c r="J8" s="9">
        <v>0.41666666666666669</v>
      </c>
      <c r="K8" s="9">
        <v>0.41666666666666669</v>
      </c>
      <c r="L8" s="9">
        <v>0.41666666666666669</v>
      </c>
      <c r="M8" s="9">
        <v>0.41666666666666669</v>
      </c>
    </row>
    <row r="9" spans="2:13" s="3" customFormat="1" ht="15.75" x14ac:dyDescent="0.25">
      <c r="B9" s="10"/>
      <c r="C9" s="11" t="s">
        <v>14</v>
      </c>
      <c r="D9" s="243" t="s">
        <v>14</v>
      </c>
      <c r="E9" s="244"/>
      <c r="F9" s="245"/>
      <c r="G9" s="243" t="s">
        <v>14</v>
      </c>
      <c r="H9" s="244"/>
      <c r="I9" s="244"/>
      <c r="J9" s="11" t="s">
        <v>14</v>
      </c>
      <c r="K9" s="11" t="s">
        <v>14</v>
      </c>
      <c r="L9" s="11" t="s">
        <v>14</v>
      </c>
      <c r="M9" s="11" t="s">
        <v>14</v>
      </c>
    </row>
    <row r="10" spans="2:13" s="3" customFormat="1" ht="15.75" x14ac:dyDescent="0.25">
      <c r="B10" s="10" t="s">
        <v>15</v>
      </c>
      <c r="C10" s="12" t="s">
        <v>16</v>
      </c>
      <c r="D10" s="213" t="s">
        <v>17</v>
      </c>
      <c r="E10" s="214"/>
      <c r="F10" s="224"/>
      <c r="G10" s="213" t="s">
        <v>17</v>
      </c>
      <c r="H10" s="214"/>
      <c r="I10" s="214"/>
      <c r="J10" s="12" t="s">
        <v>17</v>
      </c>
      <c r="K10" s="12" t="s">
        <v>17</v>
      </c>
      <c r="L10" s="12" t="s">
        <v>17</v>
      </c>
      <c r="M10" s="12" t="s">
        <v>17</v>
      </c>
    </row>
    <row r="11" spans="2:13" s="3" customFormat="1" ht="20.45" customHeight="1" x14ac:dyDescent="0.25">
      <c r="B11" s="13"/>
      <c r="C11" s="12" t="s">
        <v>21</v>
      </c>
      <c r="D11" s="205" t="s">
        <v>62</v>
      </c>
      <c r="E11" s="206"/>
      <c r="F11" s="256"/>
      <c r="G11" s="205" t="s">
        <v>62</v>
      </c>
      <c r="H11" s="206"/>
      <c r="I11" s="206"/>
      <c r="J11" s="14" t="s">
        <v>62</v>
      </c>
      <c r="K11" s="14" t="s">
        <v>62</v>
      </c>
      <c r="L11" s="14" t="s">
        <v>62</v>
      </c>
      <c r="M11" s="14" t="s">
        <v>62</v>
      </c>
    </row>
    <row r="12" spans="2:13" s="3" customFormat="1" ht="19.5" customHeight="1" x14ac:dyDescent="0.25">
      <c r="B12" s="13"/>
      <c r="C12" s="12" t="s">
        <v>20</v>
      </c>
      <c r="D12" s="207" t="s">
        <v>171</v>
      </c>
      <c r="E12" s="208"/>
      <c r="F12" s="209"/>
      <c r="G12" s="207" t="s">
        <v>171</v>
      </c>
      <c r="H12" s="208"/>
      <c r="I12" s="209"/>
      <c r="J12" s="15" t="s">
        <v>63</v>
      </c>
      <c r="K12" s="15" t="s">
        <v>63</v>
      </c>
      <c r="L12" s="15" t="s">
        <v>63</v>
      </c>
      <c r="M12" s="15" t="s">
        <v>63</v>
      </c>
    </row>
    <row r="13" spans="2:13" s="3" customFormat="1" ht="18.75" customHeight="1" x14ac:dyDescent="0.25">
      <c r="B13" s="13"/>
      <c r="C13" s="12" t="s">
        <v>22</v>
      </c>
      <c r="D13" s="207" t="s">
        <v>64</v>
      </c>
      <c r="E13" s="208"/>
      <c r="F13" s="209"/>
      <c r="G13" s="207" t="s">
        <v>185</v>
      </c>
      <c r="H13" s="208"/>
      <c r="I13" s="209"/>
      <c r="J13" s="15" t="s">
        <v>64</v>
      </c>
      <c r="K13" s="15" t="s">
        <v>64</v>
      </c>
      <c r="L13" s="15" t="s">
        <v>64</v>
      </c>
      <c r="M13" s="15" t="s">
        <v>64</v>
      </c>
    </row>
    <row r="14" spans="2:13" s="3" customFormat="1" ht="33.75" customHeight="1" x14ac:dyDescent="0.25">
      <c r="B14" s="13"/>
      <c r="C14" s="12"/>
      <c r="D14" s="207" t="s">
        <v>172</v>
      </c>
      <c r="E14" s="208"/>
      <c r="F14" s="209"/>
      <c r="G14" s="207" t="s">
        <v>173</v>
      </c>
      <c r="H14" s="208"/>
      <c r="I14" s="209"/>
      <c r="J14" s="15" t="s">
        <v>65</v>
      </c>
      <c r="K14" s="15" t="s">
        <v>65</v>
      </c>
      <c r="L14" s="15" t="s">
        <v>65</v>
      </c>
      <c r="M14" s="15" t="s">
        <v>65</v>
      </c>
    </row>
    <row r="15" spans="2:13" s="3" customFormat="1" ht="30" customHeight="1" x14ac:dyDescent="0.25">
      <c r="B15" s="13"/>
      <c r="C15" s="12"/>
      <c r="D15" s="207" t="s">
        <v>70</v>
      </c>
      <c r="E15" s="208"/>
      <c r="F15" s="209"/>
      <c r="G15" s="207" t="s">
        <v>186</v>
      </c>
      <c r="H15" s="208"/>
      <c r="I15" s="209"/>
      <c r="J15" s="17" t="s">
        <v>66</v>
      </c>
      <c r="K15" s="17" t="s">
        <v>67</v>
      </c>
      <c r="L15" s="18" t="s">
        <v>68</v>
      </c>
      <c r="M15" s="17" t="s">
        <v>69</v>
      </c>
    </row>
    <row r="16" spans="2:13" s="3" customFormat="1" ht="30" customHeight="1" x14ac:dyDescent="0.25">
      <c r="B16" s="13"/>
      <c r="C16" s="12"/>
      <c r="D16" s="207" t="s">
        <v>173</v>
      </c>
      <c r="E16" s="208"/>
      <c r="F16" s="209"/>
      <c r="G16" s="207" t="s">
        <v>18</v>
      </c>
      <c r="H16" s="208"/>
      <c r="I16" s="209"/>
      <c r="J16" s="18" t="s">
        <v>68</v>
      </c>
      <c r="K16" s="18" t="s">
        <v>68</v>
      </c>
      <c r="L16" s="19" t="s">
        <v>70</v>
      </c>
      <c r="M16" s="18" t="s">
        <v>68</v>
      </c>
    </row>
    <row r="17" spans="2:13" s="3" customFormat="1" ht="30" customHeight="1" x14ac:dyDescent="0.25">
      <c r="B17" s="13"/>
      <c r="C17" s="20"/>
      <c r="D17" s="207" t="s">
        <v>174</v>
      </c>
      <c r="E17" s="208"/>
      <c r="F17" s="209"/>
      <c r="G17" s="207" t="s">
        <v>187</v>
      </c>
      <c r="H17" s="208"/>
      <c r="I17" s="209"/>
      <c r="J17" s="15" t="s">
        <v>70</v>
      </c>
      <c r="K17" s="15" t="s">
        <v>70</v>
      </c>
      <c r="L17" s="18" t="s">
        <v>71</v>
      </c>
      <c r="M17" s="15" t="s">
        <v>70</v>
      </c>
    </row>
    <row r="18" spans="2:13" s="3" customFormat="1" ht="30" customHeight="1" x14ac:dyDescent="0.25">
      <c r="B18" s="13"/>
      <c r="C18" s="20"/>
      <c r="D18" s="207" t="s">
        <v>175</v>
      </c>
      <c r="E18" s="208"/>
      <c r="F18" s="209"/>
      <c r="G18" s="207" t="s">
        <v>180</v>
      </c>
      <c r="H18" s="208"/>
      <c r="I18" s="209"/>
      <c r="J18" s="15" t="s">
        <v>72</v>
      </c>
      <c r="K18" s="15" t="s">
        <v>73</v>
      </c>
      <c r="L18" s="17" t="s">
        <v>74</v>
      </c>
      <c r="M18" s="18" t="s">
        <v>71</v>
      </c>
    </row>
    <row r="19" spans="2:13" s="3" customFormat="1" ht="15.75" customHeight="1" x14ac:dyDescent="0.25">
      <c r="B19" s="13"/>
      <c r="C19" s="20"/>
      <c r="D19" s="207" t="s">
        <v>176</v>
      </c>
      <c r="E19" s="208"/>
      <c r="F19" s="209"/>
      <c r="G19" s="207" t="s">
        <v>107</v>
      </c>
      <c r="H19" s="208"/>
      <c r="I19" s="209"/>
      <c r="J19" s="15" t="s">
        <v>75</v>
      </c>
      <c r="K19" s="15" t="s">
        <v>75</v>
      </c>
      <c r="L19" s="17" t="s">
        <v>76</v>
      </c>
      <c r="M19" s="15" t="s">
        <v>77</v>
      </c>
    </row>
    <row r="20" spans="2:13" s="3" customFormat="1" ht="15.75" x14ac:dyDescent="0.25">
      <c r="B20" s="21"/>
      <c r="C20" s="20"/>
      <c r="D20" s="207" t="s">
        <v>18</v>
      </c>
      <c r="E20" s="208"/>
      <c r="F20" s="209"/>
      <c r="G20" s="207" t="s">
        <v>97</v>
      </c>
      <c r="H20" s="208"/>
      <c r="I20" s="209"/>
      <c r="J20" s="18" t="s">
        <v>71</v>
      </c>
      <c r="K20" s="18" t="s">
        <v>71</v>
      </c>
      <c r="L20" s="15" t="s">
        <v>78</v>
      </c>
      <c r="M20" s="15" t="s">
        <v>76</v>
      </c>
    </row>
    <row r="21" spans="2:13" s="3" customFormat="1" ht="15.75" customHeight="1" x14ac:dyDescent="0.25">
      <c r="B21" s="21"/>
      <c r="C21" s="20"/>
      <c r="D21" s="207" t="s">
        <v>177</v>
      </c>
      <c r="E21" s="208"/>
      <c r="F21" s="209"/>
      <c r="G21" s="207" t="s">
        <v>76</v>
      </c>
      <c r="H21" s="208"/>
      <c r="I21" s="209"/>
      <c r="J21" s="15" t="s">
        <v>74</v>
      </c>
      <c r="K21" s="17" t="s">
        <v>77</v>
      </c>
      <c r="L21" s="15" t="s">
        <v>79</v>
      </c>
      <c r="M21" s="15" t="s">
        <v>80</v>
      </c>
    </row>
    <row r="22" spans="2:13" s="3" customFormat="1" ht="15.75" customHeight="1" x14ac:dyDescent="0.25">
      <c r="B22" s="21"/>
      <c r="C22" s="20"/>
      <c r="D22" s="207" t="s">
        <v>178</v>
      </c>
      <c r="E22" s="208"/>
      <c r="F22" s="209"/>
      <c r="G22" s="207" t="s">
        <v>101</v>
      </c>
      <c r="H22" s="208"/>
      <c r="I22" s="209"/>
      <c r="J22" s="15" t="s">
        <v>76</v>
      </c>
      <c r="K22" s="15" t="s">
        <v>76</v>
      </c>
      <c r="L22" s="15" t="s">
        <v>82</v>
      </c>
      <c r="M22" s="15" t="s">
        <v>83</v>
      </c>
    </row>
    <row r="23" spans="2:13" s="3" customFormat="1" ht="15.75" customHeight="1" x14ac:dyDescent="0.25">
      <c r="B23" s="21"/>
      <c r="C23" s="20"/>
      <c r="D23" s="207" t="s">
        <v>81</v>
      </c>
      <c r="E23" s="208"/>
      <c r="F23" s="209"/>
      <c r="G23" s="207" t="s">
        <v>109</v>
      </c>
      <c r="H23" s="208"/>
      <c r="I23" s="209"/>
      <c r="J23" s="15" t="s">
        <v>78</v>
      </c>
      <c r="K23" s="15" t="s">
        <v>84</v>
      </c>
      <c r="L23" s="15" t="s">
        <v>83</v>
      </c>
      <c r="M23" s="15" t="s">
        <v>82</v>
      </c>
    </row>
    <row r="24" spans="2:13" s="3" customFormat="1" ht="18" customHeight="1" x14ac:dyDescent="0.25">
      <c r="B24" s="21"/>
      <c r="C24" s="20"/>
      <c r="D24" s="207" t="s">
        <v>179</v>
      </c>
      <c r="E24" s="208"/>
      <c r="F24" s="209"/>
      <c r="G24" s="207" t="s">
        <v>188</v>
      </c>
      <c r="H24" s="208"/>
      <c r="I24" s="209"/>
      <c r="J24" s="15" t="s">
        <v>85</v>
      </c>
      <c r="K24" s="15" t="s">
        <v>85</v>
      </c>
      <c r="L24" s="15" t="s">
        <v>86</v>
      </c>
      <c r="M24" s="15" t="s">
        <v>86</v>
      </c>
    </row>
    <row r="25" spans="2:13" s="3" customFormat="1" ht="32.25" customHeight="1" x14ac:dyDescent="0.25">
      <c r="B25" s="21"/>
      <c r="C25" s="20"/>
      <c r="D25" s="207" t="s">
        <v>164</v>
      </c>
      <c r="E25" s="208"/>
      <c r="F25" s="209"/>
      <c r="G25" s="207"/>
      <c r="H25" s="208"/>
      <c r="I25" s="209"/>
      <c r="J25" s="15" t="s">
        <v>87</v>
      </c>
      <c r="K25" s="15" t="s">
        <v>82</v>
      </c>
      <c r="L25" s="15" t="s">
        <v>88</v>
      </c>
      <c r="M25" s="15" t="s">
        <v>89</v>
      </c>
    </row>
    <row r="26" spans="2:13" s="3" customFormat="1" ht="19.149999999999999" customHeight="1" x14ac:dyDescent="0.25">
      <c r="B26" s="21"/>
      <c r="C26" s="20"/>
      <c r="D26" s="207" t="s">
        <v>165</v>
      </c>
      <c r="E26" s="208"/>
      <c r="F26" s="209"/>
      <c r="G26" s="207"/>
      <c r="H26" s="208"/>
      <c r="I26" s="209"/>
      <c r="J26" s="15" t="s">
        <v>90</v>
      </c>
      <c r="K26" s="15" t="s">
        <v>90</v>
      </c>
      <c r="L26" s="15" t="s">
        <v>91</v>
      </c>
      <c r="M26" s="15" t="s">
        <v>92</v>
      </c>
    </row>
    <row r="27" spans="2:13" s="3" customFormat="1" ht="15.75" x14ac:dyDescent="0.25">
      <c r="B27" s="21"/>
      <c r="C27" s="20"/>
      <c r="D27" s="207" t="s">
        <v>166</v>
      </c>
      <c r="E27" s="208"/>
      <c r="F27" s="209"/>
      <c r="G27" s="207"/>
      <c r="H27" s="208"/>
      <c r="I27" s="209"/>
      <c r="J27" s="15" t="s">
        <v>86</v>
      </c>
      <c r="K27" s="15" t="s">
        <v>86</v>
      </c>
      <c r="L27" s="15" t="s">
        <v>93</v>
      </c>
      <c r="M27" s="15" t="s">
        <v>93</v>
      </c>
    </row>
    <row r="28" spans="2:13" s="3" customFormat="1" ht="30" x14ac:dyDescent="0.25">
      <c r="B28" s="21"/>
      <c r="C28" s="20"/>
      <c r="D28" s="207" t="s">
        <v>167</v>
      </c>
      <c r="E28" s="208"/>
      <c r="F28" s="209"/>
      <c r="G28" s="207"/>
      <c r="H28" s="208"/>
      <c r="I28" s="209"/>
      <c r="J28" s="15" t="s">
        <v>94</v>
      </c>
      <c r="K28" s="15" t="s">
        <v>95</v>
      </c>
      <c r="L28" s="17" t="s">
        <v>96</v>
      </c>
      <c r="M28" s="15" t="s">
        <v>97</v>
      </c>
    </row>
    <row r="29" spans="2:13" s="3" customFormat="1" ht="30" x14ac:dyDescent="0.25">
      <c r="B29" s="21"/>
      <c r="C29" s="20"/>
      <c r="D29" s="207" t="s">
        <v>168</v>
      </c>
      <c r="E29" s="208"/>
      <c r="F29" s="209"/>
      <c r="G29" s="207"/>
      <c r="H29" s="208"/>
      <c r="I29" s="209"/>
      <c r="J29" s="15" t="s">
        <v>98</v>
      </c>
      <c r="K29" s="15" t="s">
        <v>92</v>
      </c>
      <c r="L29" s="15" t="s">
        <v>99</v>
      </c>
      <c r="M29" s="22" t="s">
        <v>100</v>
      </c>
    </row>
    <row r="30" spans="2:13" s="3" customFormat="1" ht="15.75" x14ac:dyDescent="0.25">
      <c r="B30" s="21"/>
      <c r="C30" s="20"/>
      <c r="D30" s="207" t="s">
        <v>169</v>
      </c>
      <c r="E30" s="208"/>
      <c r="F30" s="209"/>
      <c r="G30" s="207"/>
      <c r="H30" s="208"/>
      <c r="I30" s="209"/>
      <c r="J30" s="15" t="s">
        <v>102</v>
      </c>
      <c r="K30" s="15" t="s">
        <v>103</v>
      </c>
      <c r="L30" s="15" t="s">
        <v>104</v>
      </c>
      <c r="M30" s="19" t="s">
        <v>105</v>
      </c>
    </row>
    <row r="31" spans="2:13" s="3" customFormat="1" ht="15.75" x14ac:dyDescent="0.25">
      <c r="B31" s="21"/>
      <c r="C31" s="20"/>
      <c r="D31" s="207" t="s">
        <v>170</v>
      </c>
      <c r="E31" s="208"/>
      <c r="F31" s="209"/>
      <c r="G31" s="207"/>
      <c r="H31" s="208"/>
      <c r="I31" s="209"/>
      <c r="J31" s="15" t="s">
        <v>81</v>
      </c>
      <c r="K31" s="15" t="s">
        <v>81</v>
      </c>
      <c r="L31" s="15" t="s">
        <v>106</v>
      </c>
      <c r="M31" s="15" t="s">
        <v>107</v>
      </c>
    </row>
    <row r="32" spans="2:13" s="3" customFormat="1" ht="15.75" x14ac:dyDescent="0.25">
      <c r="B32" s="21"/>
      <c r="C32" s="20"/>
      <c r="D32" s="207" t="s">
        <v>19</v>
      </c>
      <c r="E32" s="208"/>
      <c r="F32" s="209"/>
      <c r="G32" s="207"/>
      <c r="H32" s="208"/>
      <c r="I32" s="209"/>
      <c r="J32" s="15" t="s">
        <v>93</v>
      </c>
      <c r="K32" s="15" t="s">
        <v>93</v>
      </c>
      <c r="L32" s="15" t="s">
        <v>97</v>
      </c>
      <c r="M32" s="15" t="s">
        <v>108</v>
      </c>
    </row>
    <row r="33" spans="2:13" s="3" customFormat="1" ht="15.75" customHeight="1" x14ac:dyDescent="0.25">
      <c r="B33" s="21"/>
      <c r="C33" s="20"/>
      <c r="D33" s="207"/>
      <c r="E33" s="208"/>
      <c r="F33" s="209"/>
      <c r="G33" s="207"/>
      <c r="H33" s="208"/>
      <c r="I33" s="209"/>
      <c r="J33" s="15" t="s">
        <v>97</v>
      </c>
      <c r="K33" s="15" t="s">
        <v>97</v>
      </c>
      <c r="L33" s="22" t="s">
        <v>100</v>
      </c>
      <c r="M33" s="15" t="s">
        <v>109</v>
      </c>
    </row>
    <row r="34" spans="2:13" s="3" customFormat="1" ht="15.75" x14ac:dyDescent="0.25">
      <c r="B34" s="21"/>
      <c r="C34" s="20"/>
      <c r="D34" s="207"/>
      <c r="E34" s="208"/>
      <c r="F34" s="209"/>
      <c r="G34" s="51"/>
      <c r="H34" s="51"/>
      <c r="I34" s="51"/>
      <c r="J34" s="22" t="s">
        <v>100</v>
      </c>
      <c r="K34" s="22" t="s">
        <v>100</v>
      </c>
      <c r="L34" s="17" t="s">
        <v>105</v>
      </c>
      <c r="M34" s="23" t="s">
        <v>110</v>
      </c>
    </row>
    <row r="35" spans="2:13" s="3" customFormat="1" ht="15.75" x14ac:dyDescent="0.25">
      <c r="B35" s="21"/>
      <c r="C35" s="20"/>
      <c r="D35" s="207"/>
      <c r="E35" s="208"/>
      <c r="F35" s="209"/>
      <c r="G35" s="51"/>
      <c r="H35" s="51"/>
      <c r="I35" s="51"/>
      <c r="J35" s="15" t="s">
        <v>99</v>
      </c>
      <c r="K35" s="17" t="s">
        <v>111</v>
      </c>
      <c r="L35" s="15" t="s">
        <v>107</v>
      </c>
      <c r="M35" s="24" t="s">
        <v>112</v>
      </c>
    </row>
    <row r="36" spans="2:13" s="3" customFormat="1" ht="15.75" x14ac:dyDescent="0.25">
      <c r="B36" s="21"/>
      <c r="C36" s="20"/>
      <c r="D36" s="207"/>
      <c r="E36" s="208"/>
      <c r="F36" s="209"/>
      <c r="G36" s="51"/>
      <c r="H36" s="51"/>
      <c r="I36" s="51"/>
      <c r="J36" s="15" t="s">
        <v>113</v>
      </c>
      <c r="K36" s="15" t="s">
        <v>107</v>
      </c>
      <c r="L36" s="15" t="s">
        <v>108</v>
      </c>
      <c r="M36" s="25" t="s">
        <v>114</v>
      </c>
    </row>
    <row r="37" spans="2:13" s="3" customFormat="1" ht="15.75" x14ac:dyDescent="0.25">
      <c r="B37" s="21"/>
      <c r="C37" s="20"/>
      <c r="D37" s="207"/>
      <c r="E37" s="208"/>
      <c r="F37" s="209"/>
      <c r="G37" s="51"/>
      <c r="H37" s="51"/>
      <c r="I37" s="51"/>
      <c r="J37" s="17" t="s">
        <v>111</v>
      </c>
      <c r="K37" s="15" t="s">
        <v>108</v>
      </c>
      <c r="L37" s="15" t="s">
        <v>109</v>
      </c>
      <c r="M37" s="15" t="s">
        <v>115</v>
      </c>
    </row>
    <row r="38" spans="2:13" s="3" customFormat="1" ht="30" x14ac:dyDescent="0.25">
      <c r="B38" s="21"/>
      <c r="C38" s="20"/>
      <c r="D38" s="207"/>
      <c r="E38" s="208"/>
      <c r="F38" s="209"/>
      <c r="G38" s="51"/>
      <c r="H38" s="51"/>
      <c r="I38" s="51"/>
      <c r="J38" s="15" t="s">
        <v>107</v>
      </c>
      <c r="K38" s="15" t="s">
        <v>109</v>
      </c>
      <c r="L38" s="23" t="s">
        <v>110</v>
      </c>
      <c r="M38" s="17" t="s">
        <v>116</v>
      </c>
    </row>
    <row r="39" spans="2:13" s="3" customFormat="1" ht="30" x14ac:dyDescent="0.25">
      <c r="B39" s="21"/>
      <c r="C39" s="20"/>
      <c r="D39" s="207"/>
      <c r="E39" s="208"/>
      <c r="F39" s="209"/>
      <c r="G39" s="51"/>
      <c r="H39" s="51"/>
      <c r="I39" s="51"/>
      <c r="J39" s="15" t="s">
        <v>108</v>
      </c>
      <c r="K39" s="23" t="s">
        <v>110</v>
      </c>
      <c r="L39" s="24" t="s">
        <v>117</v>
      </c>
      <c r="M39" s="15" t="s">
        <v>118</v>
      </c>
    </row>
    <row r="40" spans="2:13" s="3" customFormat="1" ht="15.75" x14ac:dyDescent="0.25">
      <c r="B40" s="21"/>
      <c r="C40" s="20"/>
      <c r="D40" s="207"/>
      <c r="E40" s="208"/>
      <c r="F40" s="209"/>
      <c r="G40" s="51"/>
      <c r="H40" s="51"/>
      <c r="I40" s="51"/>
      <c r="J40" s="15" t="s">
        <v>109</v>
      </c>
      <c r="K40" s="24" t="s">
        <v>112</v>
      </c>
      <c r="L40" s="25" t="s">
        <v>114</v>
      </c>
      <c r="M40" s="15" t="s">
        <v>119</v>
      </c>
    </row>
    <row r="41" spans="2:13" s="3" customFormat="1" ht="15.75" x14ac:dyDescent="0.25">
      <c r="B41" s="21"/>
      <c r="C41" s="20"/>
      <c r="D41" s="207"/>
      <c r="E41" s="208"/>
      <c r="F41" s="209"/>
      <c r="G41" s="51"/>
      <c r="H41" s="51"/>
      <c r="I41" s="51"/>
      <c r="J41" s="23" t="s">
        <v>110</v>
      </c>
      <c r="K41" s="25" t="s">
        <v>114</v>
      </c>
      <c r="L41" s="15" t="s">
        <v>120</v>
      </c>
      <c r="M41" s="25" t="s">
        <v>121</v>
      </c>
    </row>
    <row r="42" spans="2:13" s="3" customFormat="1" ht="30.75" x14ac:dyDescent="0.25">
      <c r="B42" s="21"/>
      <c r="C42" s="20"/>
      <c r="D42" s="207"/>
      <c r="E42" s="208"/>
      <c r="F42" s="209"/>
      <c r="G42" s="51"/>
      <c r="H42" s="51"/>
      <c r="I42" s="51"/>
      <c r="J42" s="24" t="s">
        <v>117</v>
      </c>
      <c r="K42" s="15" t="s">
        <v>120</v>
      </c>
      <c r="L42" s="26" t="s">
        <v>122</v>
      </c>
      <c r="M42" s="26" t="s">
        <v>123</v>
      </c>
    </row>
    <row r="43" spans="2:13" s="3" customFormat="1" ht="30" x14ac:dyDescent="0.25">
      <c r="B43" s="21"/>
      <c r="C43" s="20"/>
      <c r="D43" s="207"/>
      <c r="E43" s="208"/>
      <c r="F43" s="209"/>
      <c r="G43" s="51"/>
      <c r="H43" s="51"/>
      <c r="I43" s="51"/>
      <c r="J43" s="25" t="s">
        <v>114</v>
      </c>
      <c r="K43" s="27" t="s">
        <v>124</v>
      </c>
      <c r="L43" s="15" t="s">
        <v>118</v>
      </c>
      <c r="M43" s="27" t="s">
        <v>125</v>
      </c>
    </row>
    <row r="44" spans="2:13" s="3" customFormat="1" ht="30" x14ac:dyDescent="0.25">
      <c r="B44" s="21"/>
      <c r="C44" s="20"/>
      <c r="D44" s="207"/>
      <c r="E44" s="208"/>
      <c r="F44" s="209"/>
      <c r="G44" s="51"/>
      <c r="H44" s="51"/>
      <c r="I44" s="51"/>
      <c r="J44" s="15" t="s">
        <v>120</v>
      </c>
      <c r="K44" s="15" t="s">
        <v>118</v>
      </c>
      <c r="L44" s="15" t="s">
        <v>126</v>
      </c>
      <c r="M44" s="27" t="s">
        <v>127</v>
      </c>
    </row>
    <row r="45" spans="2:13" s="3" customFormat="1" ht="15.75" x14ac:dyDescent="0.25">
      <c r="B45" s="21"/>
      <c r="C45" s="20"/>
      <c r="D45" s="207"/>
      <c r="E45" s="208"/>
      <c r="F45" s="209"/>
      <c r="G45" s="215"/>
      <c r="H45" s="216"/>
      <c r="I45" s="216"/>
      <c r="J45" s="15" t="s">
        <v>128</v>
      </c>
      <c r="K45" s="15" t="s">
        <v>119</v>
      </c>
      <c r="L45" s="25" t="s">
        <v>121</v>
      </c>
      <c r="M45" s="25" t="s">
        <v>129</v>
      </c>
    </row>
    <row r="46" spans="2:13" s="3" customFormat="1" ht="30" x14ac:dyDescent="0.25">
      <c r="B46" s="21"/>
      <c r="C46" s="20"/>
      <c r="D46" s="207"/>
      <c r="E46" s="208"/>
      <c r="F46" s="209"/>
      <c r="G46" s="213"/>
      <c r="H46" s="214"/>
      <c r="I46" s="214"/>
      <c r="J46" s="15" t="s">
        <v>118</v>
      </c>
      <c r="K46" s="25" t="s">
        <v>121</v>
      </c>
      <c r="L46" s="26" t="s">
        <v>123</v>
      </c>
      <c r="M46" s="17" t="s">
        <v>130</v>
      </c>
    </row>
    <row r="47" spans="2:13" s="3" customFormat="1" ht="30" x14ac:dyDescent="0.25">
      <c r="B47" s="21"/>
      <c r="C47" s="20"/>
      <c r="D47" s="207"/>
      <c r="E47" s="208"/>
      <c r="F47" s="209"/>
      <c r="G47" s="16"/>
      <c r="H47" s="28"/>
      <c r="I47" s="28"/>
      <c r="J47" s="15" t="s">
        <v>119</v>
      </c>
      <c r="K47" s="26" t="s">
        <v>123</v>
      </c>
      <c r="L47" s="27" t="s">
        <v>127</v>
      </c>
      <c r="M47" s="29" t="s">
        <v>131</v>
      </c>
    </row>
    <row r="48" spans="2:13" s="3" customFormat="1" ht="15.75" x14ac:dyDescent="0.25">
      <c r="B48" s="21"/>
      <c r="C48" s="20"/>
      <c r="D48" s="207"/>
      <c r="E48" s="208"/>
      <c r="F48" s="209"/>
      <c r="G48" s="16"/>
      <c r="H48" s="28"/>
      <c r="I48" s="28"/>
      <c r="J48" s="25" t="s">
        <v>121</v>
      </c>
      <c r="K48" s="27" t="s">
        <v>127</v>
      </c>
      <c r="L48" s="25" t="s">
        <v>129</v>
      </c>
      <c r="M48" s="30" t="s">
        <v>132</v>
      </c>
    </row>
    <row r="49" spans="2:13" s="3" customFormat="1" ht="30" x14ac:dyDescent="0.25">
      <c r="B49" s="21"/>
      <c r="C49" s="20"/>
      <c r="D49" s="207"/>
      <c r="E49" s="208"/>
      <c r="F49" s="209"/>
      <c r="G49" s="16"/>
      <c r="H49" s="28"/>
      <c r="I49" s="28"/>
      <c r="J49" s="26" t="s">
        <v>123</v>
      </c>
      <c r="K49" s="25" t="s">
        <v>129</v>
      </c>
      <c r="L49" s="15" t="s">
        <v>133</v>
      </c>
      <c r="M49" s="15" t="s">
        <v>134</v>
      </c>
    </row>
    <row r="50" spans="2:13" s="3" customFormat="1" ht="30" x14ac:dyDescent="0.25">
      <c r="B50" s="21"/>
      <c r="C50" s="20"/>
      <c r="D50" s="207"/>
      <c r="E50" s="208"/>
      <c r="F50" s="209"/>
      <c r="G50" s="16"/>
      <c r="H50" s="28"/>
      <c r="I50" s="28"/>
      <c r="J50" s="27" t="s">
        <v>127</v>
      </c>
      <c r="K50" s="27" t="s">
        <v>135</v>
      </c>
      <c r="L50" s="29" t="s">
        <v>131</v>
      </c>
      <c r="M50" s="29" t="s">
        <v>136</v>
      </c>
    </row>
    <row r="51" spans="2:13" s="3" customFormat="1" ht="30" x14ac:dyDescent="0.25">
      <c r="B51" s="21"/>
      <c r="C51" s="20"/>
      <c r="D51" s="207"/>
      <c r="E51" s="208"/>
      <c r="F51" s="209"/>
      <c r="G51" s="16"/>
      <c r="H51" s="28"/>
      <c r="I51" s="28"/>
      <c r="J51" s="25" t="s">
        <v>129</v>
      </c>
      <c r="K51" s="29" t="s">
        <v>131</v>
      </c>
      <c r="L51" s="30" t="s">
        <v>132</v>
      </c>
      <c r="M51" s="17" t="s">
        <v>137</v>
      </c>
    </row>
    <row r="52" spans="2:13" s="3" customFormat="1" ht="15.75" x14ac:dyDescent="0.25">
      <c r="B52" s="21"/>
      <c r="C52" s="20"/>
      <c r="D52" s="207"/>
      <c r="E52" s="208"/>
      <c r="F52" s="209"/>
      <c r="G52" s="16"/>
      <c r="H52" s="28"/>
      <c r="I52" s="28"/>
      <c r="J52" s="15" t="s">
        <v>133</v>
      </c>
      <c r="K52" s="30" t="s">
        <v>132</v>
      </c>
      <c r="L52" s="15" t="s">
        <v>134</v>
      </c>
      <c r="M52" s="31"/>
    </row>
    <row r="53" spans="2:13" s="3" customFormat="1" ht="30" x14ac:dyDescent="0.25">
      <c r="B53" s="21"/>
      <c r="C53" s="20"/>
      <c r="D53" s="207"/>
      <c r="E53" s="208"/>
      <c r="F53" s="209"/>
      <c r="G53" s="213"/>
      <c r="H53" s="214"/>
      <c r="I53" s="214"/>
      <c r="J53" s="29" t="s">
        <v>138</v>
      </c>
      <c r="K53" s="27" t="s">
        <v>139</v>
      </c>
      <c r="L53" s="29" t="s">
        <v>136</v>
      </c>
      <c r="M53" s="31"/>
    </row>
    <row r="54" spans="2:13" s="3" customFormat="1" ht="30" x14ac:dyDescent="0.25">
      <c r="B54" s="21"/>
      <c r="C54" s="20"/>
      <c r="D54" s="215"/>
      <c r="E54" s="216"/>
      <c r="F54" s="217"/>
      <c r="G54" s="213"/>
      <c r="H54" s="214"/>
      <c r="I54" s="214"/>
      <c r="J54" s="30" t="s">
        <v>132</v>
      </c>
      <c r="K54" s="29" t="s">
        <v>136</v>
      </c>
      <c r="L54" s="15" t="s">
        <v>137</v>
      </c>
      <c r="M54" s="31"/>
    </row>
    <row r="55" spans="2:13" s="3" customFormat="1" ht="30" x14ac:dyDescent="0.25">
      <c r="B55" s="21"/>
      <c r="C55" s="20"/>
      <c r="D55" s="215"/>
      <c r="E55" s="216"/>
      <c r="F55" s="217"/>
      <c r="G55" s="213"/>
      <c r="H55" s="214"/>
      <c r="I55" s="214"/>
      <c r="J55" s="15" t="s">
        <v>134</v>
      </c>
      <c r="K55" s="17" t="s">
        <v>137</v>
      </c>
      <c r="L55" s="31"/>
      <c r="M55" s="31"/>
    </row>
    <row r="56" spans="2:13" s="3" customFormat="1" ht="15.75" x14ac:dyDescent="0.25">
      <c r="B56" s="21"/>
      <c r="C56" s="20"/>
      <c r="D56" s="215"/>
      <c r="E56" s="216"/>
      <c r="F56" s="217"/>
      <c r="G56" s="213"/>
      <c r="H56" s="214"/>
      <c r="I56" s="214"/>
      <c r="J56" s="29" t="s">
        <v>136</v>
      </c>
      <c r="K56" s="31"/>
      <c r="L56" s="31"/>
      <c r="M56" s="31"/>
    </row>
    <row r="57" spans="2:13" s="3" customFormat="1" ht="30" x14ac:dyDescent="0.25">
      <c r="B57" s="21"/>
      <c r="C57" s="20"/>
      <c r="D57" s="215"/>
      <c r="E57" s="216"/>
      <c r="F57" s="217"/>
      <c r="G57" s="16"/>
      <c r="H57" s="28"/>
      <c r="I57" s="28"/>
      <c r="J57" s="29" t="s">
        <v>137</v>
      </c>
      <c r="K57" s="31"/>
      <c r="L57" s="31"/>
      <c r="M57" s="31"/>
    </row>
    <row r="58" spans="2:13" s="3" customFormat="1" ht="15.75" x14ac:dyDescent="0.25">
      <c r="B58" s="21"/>
      <c r="C58" s="20"/>
      <c r="D58" s="215"/>
      <c r="E58" s="216"/>
      <c r="F58" s="217"/>
      <c r="G58" s="213"/>
      <c r="H58" s="214"/>
      <c r="I58" s="214"/>
      <c r="J58" s="32"/>
      <c r="K58" s="31"/>
      <c r="L58" s="31"/>
      <c r="M58" s="31"/>
    </row>
    <row r="59" spans="2:13" s="3" customFormat="1" ht="16.5" thickBot="1" x14ac:dyDescent="0.3">
      <c r="B59" s="21"/>
      <c r="C59" s="20"/>
      <c r="D59" s="213"/>
      <c r="E59" s="214"/>
      <c r="F59" s="224"/>
      <c r="G59" s="213"/>
      <c r="H59" s="214"/>
      <c r="I59" s="214"/>
      <c r="J59" s="1"/>
      <c r="K59" s="33"/>
      <c r="L59" s="33"/>
      <c r="M59" s="33"/>
    </row>
    <row r="60" spans="2:13" s="3" customFormat="1" ht="102.6" customHeight="1" x14ac:dyDescent="0.25">
      <c r="B60" s="225" t="s">
        <v>26</v>
      </c>
      <c r="C60" s="34" t="s">
        <v>140</v>
      </c>
      <c r="D60" s="228" t="s">
        <v>27</v>
      </c>
      <c r="E60" s="229"/>
      <c r="F60" s="230"/>
      <c r="G60" s="228" t="s">
        <v>27</v>
      </c>
      <c r="H60" s="229"/>
      <c r="I60" s="230"/>
      <c r="J60" s="35" t="s">
        <v>27</v>
      </c>
      <c r="K60" s="35" t="s">
        <v>27</v>
      </c>
      <c r="L60" s="35" t="s">
        <v>27</v>
      </c>
      <c r="M60" s="35" t="s">
        <v>27</v>
      </c>
    </row>
    <row r="61" spans="2:13" s="3" customFormat="1" ht="75" customHeight="1" x14ac:dyDescent="0.25">
      <c r="B61" s="226"/>
      <c r="C61" s="36"/>
      <c r="D61" s="231" t="s">
        <v>141</v>
      </c>
      <c r="E61" s="232"/>
      <c r="F61" s="233"/>
      <c r="G61" s="231" t="s">
        <v>141</v>
      </c>
      <c r="H61" s="232"/>
      <c r="I61" s="233"/>
      <c r="J61" s="37" t="s">
        <v>28</v>
      </c>
      <c r="K61" s="37" t="s">
        <v>28</v>
      </c>
      <c r="L61" s="37" t="s">
        <v>28</v>
      </c>
      <c r="M61" s="37" t="s">
        <v>28</v>
      </c>
    </row>
    <row r="62" spans="2:13" s="3" customFormat="1" ht="97.15" customHeight="1" thickBot="1" x14ac:dyDescent="0.3">
      <c r="B62" s="227"/>
      <c r="C62" s="38" t="s">
        <v>142</v>
      </c>
      <c r="D62" s="210" t="s">
        <v>142</v>
      </c>
      <c r="E62" s="211"/>
      <c r="F62" s="212"/>
      <c r="G62" s="210" t="s">
        <v>142</v>
      </c>
      <c r="H62" s="211"/>
      <c r="I62" s="212"/>
      <c r="J62" s="1"/>
      <c r="K62" s="1"/>
      <c r="L62" s="1"/>
      <c r="M62" s="1"/>
    </row>
    <row r="63" spans="2:13" s="3" customFormat="1" ht="14.45" customHeight="1" x14ac:dyDescent="0.25">
      <c r="B63" s="39"/>
      <c r="C63"/>
      <c r="D63" s="40"/>
      <c r="E63" s="40"/>
      <c r="F63" s="40"/>
      <c r="J63"/>
    </row>
    <row r="64" spans="2:13" s="3" customFormat="1" ht="15" customHeight="1" x14ac:dyDescent="0.25">
      <c r="B64" s="52" t="s">
        <v>23</v>
      </c>
      <c r="C64" s="52"/>
      <c r="D64" s="52"/>
      <c r="E64" s="52"/>
      <c r="F64" s="52"/>
      <c r="G64" s="52"/>
      <c r="H64" s="52"/>
      <c r="I64" s="52"/>
      <c r="J64"/>
    </row>
    <row r="66" spans="2:3" ht="15.75" x14ac:dyDescent="0.25">
      <c r="B66" s="218" t="s">
        <v>37</v>
      </c>
      <c r="C66" s="218"/>
    </row>
    <row r="67" spans="2:3" ht="16.5" thickBot="1" x14ac:dyDescent="0.3">
      <c r="B67" s="41"/>
      <c r="C67" s="41"/>
    </row>
    <row r="68" spans="2:3" ht="15.75" thickBot="1" x14ac:dyDescent="0.3">
      <c r="B68" s="42" t="s">
        <v>30</v>
      </c>
      <c r="C68" s="43" t="s">
        <v>31</v>
      </c>
    </row>
    <row r="69" spans="2:3" ht="15.75" thickBot="1" x14ac:dyDescent="0.3">
      <c r="B69" s="44" t="s">
        <v>38</v>
      </c>
      <c r="C69" s="45" t="s">
        <v>32</v>
      </c>
    </row>
    <row r="70" spans="2:3" x14ac:dyDescent="0.25">
      <c r="B70" s="46" t="s">
        <v>35</v>
      </c>
      <c r="C70" s="219" t="s">
        <v>33</v>
      </c>
    </row>
    <row r="71" spans="2:3" ht="15.75" thickBot="1" x14ac:dyDescent="0.3">
      <c r="B71" s="47" t="s">
        <v>5</v>
      </c>
      <c r="C71" s="220"/>
    </row>
    <row r="72" spans="2:3" ht="15.75" thickBot="1" x14ac:dyDescent="0.3">
      <c r="B72" s="44" t="s">
        <v>3</v>
      </c>
      <c r="C72" s="45" t="s">
        <v>36</v>
      </c>
    </row>
    <row r="73" spans="2:3" ht="15.75" thickBot="1" x14ac:dyDescent="0.3">
      <c r="B73" s="47" t="s">
        <v>4</v>
      </c>
      <c r="C73" s="48" t="s">
        <v>34</v>
      </c>
    </row>
    <row r="75" spans="2:3" ht="15.75" thickBot="1" x14ac:dyDescent="0.3">
      <c r="B75" s="221" t="s">
        <v>51</v>
      </c>
      <c r="C75" s="221"/>
    </row>
    <row r="76" spans="2:3" x14ac:dyDescent="0.25">
      <c r="B76" s="222" t="s">
        <v>44</v>
      </c>
      <c r="C76" s="222" t="s">
        <v>45</v>
      </c>
    </row>
    <row r="77" spans="2:3" ht="15.75" thickBot="1" x14ac:dyDescent="0.3">
      <c r="B77" s="223"/>
      <c r="C77" s="223"/>
    </row>
    <row r="78" spans="2:3" ht="15.75" thickBot="1" x14ac:dyDescent="0.3">
      <c r="B78" s="49" t="s">
        <v>46</v>
      </c>
      <c r="C78" s="50" t="s">
        <v>47</v>
      </c>
    </row>
    <row r="79" spans="2:3" ht="15.75" thickBot="1" x14ac:dyDescent="0.3">
      <c r="B79" s="49" t="s">
        <v>48</v>
      </c>
      <c r="C79" s="50" t="s">
        <v>49</v>
      </c>
    </row>
    <row r="80" spans="2:3" ht="15.75" thickBot="1" x14ac:dyDescent="0.3">
      <c r="B80" s="49" t="s">
        <v>50</v>
      </c>
      <c r="C80" s="50" t="s">
        <v>49</v>
      </c>
    </row>
    <row r="86" spans="2:2" ht="54" x14ac:dyDescent="0.25">
      <c r="B86" s="98" t="s">
        <v>161</v>
      </c>
    </row>
    <row r="87" spans="2:2" ht="54" x14ac:dyDescent="0.25">
      <c r="B87" s="98" t="s">
        <v>181</v>
      </c>
    </row>
    <row r="88" spans="2:2" ht="54" x14ac:dyDescent="0.25">
      <c r="B88" s="98" t="s">
        <v>162</v>
      </c>
    </row>
    <row r="89" spans="2:2" ht="72" x14ac:dyDescent="0.25">
      <c r="B89" s="98" t="s">
        <v>182</v>
      </c>
    </row>
    <row r="90" spans="2:2" ht="18" x14ac:dyDescent="0.25">
      <c r="B90" s="98" t="s">
        <v>163</v>
      </c>
    </row>
    <row r="91" spans="2:2" ht="54" x14ac:dyDescent="0.25">
      <c r="B91" s="98" t="s">
        <v>183</v>
      </c>
    </row>
    <row r="92" spans="2:2" ht="18" x14ac:dyDescent="0.25">
      <c r="B92" s="98" t="s">
        <v>164</v>
      </c>
    </row>
    <row r="93" spans="2:2" ht="18" x14ac:dyDescent="0.25">
      <c r="B93" s="98" t="s">
        <v>165</v>
      </c>
    </row>
    <row r="94" spans="2:2" ht="36" x14ac:dyDescent="0.25">
      <c r="B94" s="98" t="s">
        <v>166</v>
      </c>
    </row>
    <row r="95" spans="2:2" ht="54" x14ac:dyDescent="0.25">
      <c r="B95" s="98" t="s">
        <v>167</v>
      </c>
    </row>
    <row r="96" spans="2:2" ht="54" x14ac:dyDescent="0.25">
      <c r="B96" s="98" t="s">
        <v>168</v>
      </c>
    </row>
    <row r="97" spans="2:2" ht="18" x14ac:dyDescent="0.25">
      <c r="B97" s="98" t="s">
        <v>169</v>
      </c>
    </row>
    <row r="98" spans="2:2" ht="72" x14ac:dyDescent="0.25">
      <c r="B98" s="98" t="s">
        <v>184</v>
      </c>
    </row>
  </sheetData>
  <mergeCells count="109">
    <mergeCell ref="D11:F11"/>
    <mergeCell ref="D12:F12"/>
    <mergeCell ref="D14:F14"/>
    <mergeCell ref="G16:I16"/>
    <mergeCell ref="G17:I17"/>
    <mergeCell ref="G14:I14"/>
    <mergeCell ref="D16:F16"/>
    <mergeCell ref="G15:I15"/>
    <mergeCell ref="D28:F28"/>
    <mergeCell ref="G27:I27"/>
    <mergeCell ref="G24:I24"/>
    <mergeCell ref="G25:I25"/>
    <mergeCell ref="G26:I26"/>
    <mergeCell ref="D21:F21"/>
    <mergeCell ref="D22:F22"/>
    <mergeCell ref="D23:F23"/>
    <mergeCell ref="D24:F24"/>
    <mergeCell ref="D25:F25"/>
    <mergeCell ref="D26:F26"/>
    <mergeCell ref="D17:F17"/>
    <mergeCell ref="D18:F18"/>
    <mergeCell ref="D19:F19"/>
    <mergeCell ref="D20:F20"/>
    <mergeCell ref="D15:F15"/>
    <mergeCell ref="B1:M1"/>
    <mergeCell ref="B2:M2"/>
    <mergeCell ref="D6:F6"/>
    <mergeCell ref="G6:I6"/>
    <mergeCell ref="D7:F7"/>
    <mergeCell ref="G7:I7"/>
    <mergeCell ref="G8:I8"/>
    <mergeCell ref="G9:I9"/>
    <mergeCell ref="G10:I10"/>
    <mergeCell ref="D8:F8"/>
    <mergeCell ref="D9:F9"/>
    <mergeCell ref="D10:F10"/>
    <mergeCell ref="B4:B5"/>
    <mergeCell ref="J4:M4"/>
    <mergeCell ref="C4:C5"/>
    <mergeCell ref="D4:F5"/>
    <mergeCell ref="G4:I5"/>
    <mergeCell ref="G55:I55"/>
    <mergeCell ref="D32:F32"/>
    <mergeCell ref="G31:I31"/>
    <mergeCell ref="D44:F44"/>
    <mergeCell ref="D45:F45"/>
    <mergeCell ref="D46:F46"/>
    <mergeCell ref="G45:I45"/>
    <mergeCell ref="D47:F47"/>
    <mergeCell ref="G46:I46"/>
    <mergeCell ref="D31:F31"/>
    <mergeCell ref="G32:I32"/>
    <mergeCell ref="G33:I33"/>
    <mergeCell ref="D34:F34"/>
    <mergeCell ref="D33:F33"/>
    <mergeCell ref="D35:F35"/>
    <mergeCell ref="D36:F36"/>
    <mergeCell ref="D37:F37"/>
    <mergeCell ref="D38:F38"/>
    <mergeCell ref="B66:C66"/>
    <mergeCell ref="C70:C71"/>
    <mergeCell ref="B75:C75"/>
    <mergeCell ref="B76:B77"/>
    <mergeCell ref="C76:C77"/>
    <mergeCell ref="D57:F57"/>
    <mergeCell ref="D58:F58"/>
    <mergeCell ref="G58:I58"/>
    <mergeCell ref="D59:F59"/>
    <mergeCell ref="G59:I59"/>
    <mergeCell ref="B60:B62"/>
    <mergeCell ref="D60:F60"/>
    <mergeCell ref="G60:I60"/>
    <mergeCell ref="D61:F61"/>
    <mergeCell ref="G61:I61"/>
    <mergeCell ref="G28:I28"/>
    <mergeCell ref="D30:F30"/>
    <mergeCell ref="G29:I29"/>
    <mergeCell ref="D27:F27"/>
    <mergeCell ref="G30:I30"/>
    <mergeCell ref="G18:I18"/>
    <mergeCell ref="G19:I19"/>
    <mergeCell ref="G20:I20"/>
    <mergeCell ref="G21:I21"/>
    <mergeCell ref="G22:I22"/>
    <mergeCell ref="G23:I23"/>
    <mergeCell ref="G11:I11"/>
    <mergeCell ref="G12:I12"/>
    <mergeCell ref="G13:I13"/>
    <mergeCell ref="D50:F50"/>
    <mergeCell ref="D51:F51"/>
    <mergeCell ref="D52:F52"/>
    <mergeCell ref="D53:F53"/>
    <mergeCell ref="D13:F13"/>
    <mergeCell ref="D62:F62"/>
    <mergeCell ref="G62:I62"/>
    <mergeCell ref="D39:F39"/>
    <mergeCell ref="D40:F40"/>
    <mergeCell ref="D41:F41"/>
    <mergeCell ref="D42:F42"/>
    <mergeCell ref="D43:F43"/>
    <mergeCell ref="D48:F48"/>
    <mergeCell ref="D49:F49"/>
    <mergeCell ref="G56:I56"/>
    <mergeCell ref="D54:F54"/>
    <mergeCell ref="G53:I53"/>
    <mergeCell ref="D55:F55"/>
    <mergeCell ref="G54:I54"/>
    <mergeCell ref="D56:F56"/>
    <mergeCell ref="D29:F29"/>
  </mergeCells>
  <pageMargins left="0.7" right="0.7" top="0.75" bottom="0.75" header="0.3" footer="0.3"/>
  <pageSetup paperSize="9" scale="59" orientation="landscape" r:id="rId1"/>
  <rowBreaks count="1" manualBreakCount="1">
    <brk id="36" max="10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Тарифы</vt:lpstr>
      <vt:lpstr>Менеджер каналов</vt:lpstr>
      <vt:lpstr>условия</vt:lpstr>
      <vt:lpstr>'Менеджер каналов'!Область_печати</vt:lpstr>
      <vt:lpstr>Тарифы!Область_печати</vt:lpstr>
      <vt:lpstr>условия!Область_печати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Анна Ившина</cp:lastModifiedBy>
  <cp:lastPrinted>2022-04-25T16:45:36Z</cp:lastPrinted>
  <dcterms:created xsi:type="dcterms:W3CDTF">2017-05-30T07:34:32Z</dcterms:created>
  <dcterms:modified xsi:type="dcterms:W3CDTF">2022-04-28T09:00:01Z</dcterms:modified>
</cp:coreProperties>
</file>