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0"/>
  <workbookPr/>
  <mc:AlternateContent xmlns:mc="http://schemas.openxmlformats.org/markup-compatibility/2006">
    <mc:Choice Requires="x15">
      <x15ac:absPath xmlns:x15ac="http://schemas.microsoft.com/office/spreadsheetml/2010/11/ac" url="https://gartner365-my.sharepoint.com/personal/samantha_bonanno_gartner_com/Documents/"/>
    </mc:Choice>
  </mc:AlternateContent>
  <xr:revisionPtr revIDLastSave="0" documentId="8_{CD97487B-5508-4199-ABF5-92E7E936CDF7}" xr6:coauthVersionLast="45" xr6:coauthVersionMax="45" xr10:uidLastSave="{00000000-0000-0000-0000-000000000000}"/>
  <bookViews>
    <workbookView xWindow="-110" yWindow="-110" windowWidth="19420" windowHeight="10420" firstSheet="1" activeTab="1" xr2:uid="{00000000-000D-0000-FFFF-FFFF00000000}"/>
  </bookViews>
  <sheets>
    <sheet name="Instructions" sheetId="4" r:id="rId1"/>
    <sheet name="Inputs" sheetId="2" r:id="rId2"/>
    <sheet name="Results" sheetId="3"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 i="3" l="1"/>
  <c r="O6" i="3"/>
  <c r="P6" i="3"/>
  <c r="Q6" i="3"/>
  <c r="R6" i="3"/>
  <c r="S6" i="3"/>
  <c r="T6" i="3"/>
  <c r="U6" i="3"/>
  <c r="V6" i="3"/>
  <c r="W6" i="3"/>
  <c r="X6" i="3"/>
  <c r="O7" i="3"/>
  <c r="P7" i="3"/>
  <c r="Q7" i="3"/>
  <c r="R7" i="3"/>
  <c r="S7" i="3"/>
  <c r="T7" i="3"/>
  <c r="U7" i="3"/>
  <c r="V7" i="3"/>
  <c r="W7" i="3"/>
  <c r="X7" i="3"/>
  <c r="O9" i="3"/>
  <c r="P9" i="3"/>
  <c r="Q9" i="3"/>
  <c r="R9" i="3"/>
  <c r="S9" i="3"/>
  <c r="T9" i="3"/>
  <c r="U9" i="3"/>
  <c r="V9" i="3"/>
  <c r="W9" i="3"/>
  <c r="X9" i="3"/>
  <c r="O11" i="3"/>
  <c r="O12" i="3"/>
  <c r="O13" i="3"/>
  <c r="O15" i="3"/>
  <c r="O17" i="3"/>
  <c r="P17" i="3"/>
  <c r="Q17" i="3"/>
  <c r="R17" i="3"/>
  <c r="S17" i="3"/>
  <c r="T17" i="3"/>
  <c r="U17" i="3"/>
  <c r="V17" i="3"/>
  <c r="W17" i="3"/>
  <c r="X17" i="3"/>
  <c r="O19" i="3"/>
  <c r="P19" i="3"/>
  <c r="Q19" i="3"/>
  <c r="R19" i="3"/>
  <c r="S19" i="3"/>
  <c r="T19" i="3"/>
  <c r="U19" i="3"/>
  <c r="V19" i="3"/>
  <c r="W19" i="3"/>
  <c r="X19" i="3"/>
  <c r="O20" i="3"/>
  <c r="P20" i="3"/>
  <c r="Q20" i="3"/>
  <c r="R20" i="3"/>
  <c r="S20" i="3"/>
  <c r="T20" i="3"/>
  <c r="U20" i="3"/>
  <c r="V20" i="3"/>
  <c r="W20" i="3"/>
  <c r="X20" i="3"/>
  <c r="N22" i="3"/>
  <c r="O24" i="3"/>
  <c r="P24" i="3"/>
  <c r="Q24" i="3"/>
  <c r="R24" i="3"/>
  <c r="S24" i="3"/>
  <c r="T24" i="3"/>
  <c r="U24" i="3"/>
  <c r="V24" i="3"/>
  <c r="W24" i="3"/>
  <c r="X24" i="3"/>
  <c r="O25" i="3"/>
  <c r="P25" i="3"/>
  <c r="Q25" i="3"/>
  <c r="R25" i="3"/>
  <c r="S25" i="3"/>
  <c r="T25" i="3"/>
  <c r="U25" i="3"/>
  <c r="V25" i="3"/>
  <c r="W25" i="3"/>
  <c r="X25" i="3"/>
  <c r="O27" i="3"/>
  <c r="P27" i="3"/>
  <c r="Q27" i="3"/>
  <c r="R27" i="3"/>
  <c r="S27" i="3"/>
  <c r="T27" i="3"/>
  <c r="U27" i="3"/>
  <c r="V27" i="3"/>
  <c r="W27" i="3"/>
  <c r="X27" i="3"/>
  <c r="O29" i="3"/>
  <c r="O30" i="3"/>
  <c r="O31" i="3"/>
  <c r="O33" i="3"/>
  <c r="O35" i="3"/>
  <c r="P35" i="3"/>
  <c r="Q35" i="3"/>
  <c r="R35" i="3"/>
  <c r="S35" i="3"/>
  <c r="T35" i="3"/>
  <c r="U35" i="3"/>
  <c r="V35" i="3"/>
  <c r="W35" i="3"/>
  <c r="X35" i="3"/>
  <c r="O37" i="3"/>
  <c r="P37" i="3"/>
  <c r="Q37" i="3"/>
  <c r="R37" i="3"/>
  <c r="S37" i="3"/>
  <c r="T37" i="3"/>
  <c r="U37" i="3"/>
  <c r="V37" i="3"/>
  <c r="W37" i="3"/>
  <c r="X37" i="3"/>
  <c r="O38" i="3"/>
  <c r="P38" i="3"/>
  <c r="Q38" i="3"/>
  <c r="R38" i="3"/>
  <c r="S38" i="3"/>
  <c r="T38" i="3"/>
  <c r="U38" i="3"/>
  <c r="V38" i="3"/>
  <c r="W38" i="3"/>
  <c r="X38" i="3"/>
</calcChain>
</file>

<file path=xl/sharedStrings.xml><?xml version="1.0" encoding="utf-8"?>
<sst xmlns="http://schemas.openxmlformats.org/spreadsheetml/2006/main" count="76" uniqueCount="57">
  <si>
    <t>Instructions:</t>
  </si>
  <si>
    <t xml:space="preserve">Capterra's total cost of ownership (TCO) calculator is an easy-to-use tool and will empower you to make an informed software purchase.  </t>
  </si>
  <si>
    <t xml:space="preserve">Simply open the 'Inputs' tab and fill in the cost component fields (columns B and C) for the vendors you want to compare against each other. Our calculator will run the numbers and project out the cost of your two software options over the next ten years. </t>
  </si>
  <si>
    <t xml:space="preserve">Once the data populates, check out the 'Results' tab of this workbook for a visual representation of both the annual and cumulative cost comparisons.  </t>
  </si>
  <si>
    <t>Fill out the following five sections in the inputs tab:</t>
  </si>
  <si>
    <t>Cost component 1: The software license</t>
  </si>
  <si>
    <t>The primary licensing fee for these software vendors will either be a subscription fee paid on a regular basis, or a perpetual licensing fee which is a one-time payment for the software service up front. Fill out either perpetual or supscription costs for each vendor.</t>
  </si>
  <si>
    <t>Cost component 2: Hardware</t>
  </si>
  <si>
    <t xml:space="preserve">Use this section to account for any additional fees for hardware required to host or support the software. This is especially important if the software you're considering requires on-premise deployment. </t>
  </si>
  <si>
    <t xml:space="preserve">Cost component 3: Implementation </t>
  </si>
  <si>
    <t>Vendors can charge a one-time fee at your time of purchase to implement the software and get it up and running at your business. Additional costs may include coverage for customizing software, data migration from previous systems, and integration with current systems.</t>
  </si>
  <si>
    <t>Cost component 4: Training</t>
  </si>
  <si>
    <t xml:space="preserve">Though the cost of a software license typically includes access to help guides and support forums, vendors may also charge a separate, optional fee for additional training. These optional trainings often include an expert from the software vendor visiting your team and leading an in-person training. </t>
  </si>
  <si>
    <t>Cost component 5: Support</t>
  </si>
  <si>
    <t xml:space="preserve">Sometimes rolled into the cost of the license, ongoing support can also be a separate charge that covers maintenance, upgrades, and even premium forms of customer service. </t>
  </si>
  <si>
    <t>Cost component #1: Software license*</t>
  </si>
  <si>
    <t>Vendor 1</t>
  </si>
  <si>
    <t>Vendor 2</t>
  </si>
  <si>
    <t xml:space="preserve">*choose either subscription or perpetual licensing </t>
  </si>
  <si>
    <t>Perpetual:</t>
  </si>
  <si>
    <t>License fee</t>
  </si>
  <si>
    <t>Additional license costs each year</t>
  </si>
  <si>
    <t>Subscription:</t>
  </si>
  <si>
    <t>Subscription fee (initial)</t>
  </si>
  <si>
    <t>Subscription term (in years)</t>
  </si>
  <si>
    <t>Price increase at end of term</t>
  </si>
  <si>
    <t>Cost component #2: Hardware</t>
  </si>
  <si>
    <t>Hardware purchase costs</t>
  </si>
  <si>
    <t>Hardware life expectancy (in years)</t>
  </si>
  <si>
    <t>Cost component #3: Implementation</t>
  </si>
  <si>
    <t>Software customization</t>
  </si>
  <si>
    <t>Data migration</t>
  </si>
  <si>
    <t>Software integration</t>
  </si>
  <si>
    <t>Cost component #4: Training</t>
  </si>
  <si>
    <t>One-time additional training cost</t>
  </si>
  <si>
    <t>Cost component #5: Support</t>
  </si>
  <si>
    <t>Support package fee</t>
  </si>
  <si>
    <t>Support package term (in years)</t>
  </si>
  <si>
    <t>Total V1</t>
  </si>
  <si>
    <t>Total V2</t>
  </si>
  <si>
    <t>Cumu V1</t>
  </si>
  <si>
    <t>Cumu V2</t>
  </si>
  <si>
    <t>Year</t>
  </si>
  <si>
    <t>Software license</t>
  </si>
  <si>
    <t>Perpetual</t>
  </si>
  <si>
    <t>Subscription</t>
  </si>
  <si>
    <t>Hardware</t>
  </si>
  <si>
    <t>Hardware costs</t>
  </si>
  <si>
    <t>Implementation</t>
  </si>
  <si>
    <t>Training</t>
  </si>
  <si>
    <t>One-time training cost</t>
  </si>
  <si>
    <t>Support</t>
  </si>
  <si>
    <t>Support costs</t>
  </si>
  <si>
    <t>Total Cost</t>
  </si>
  <si>
    <t>Annual</t>
  </si>
  <si>
    <t xml:space="preserve">Cumulative </t>
  </si>
  <si>
    <t>Hardware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</si>
</sst>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6">
    <font>
      <sz val="11"/>
      <color theme="1"/>
      <name val="Calibri"/>
      <family val="2"/>
      <scheme val="minor"/>
    </font>
    <font>
      <sz val="11"/>
      <color theme="1"/>
      <name val="Calibri"/>
      <family val="2"/>
      <scheme val="minor"/>
    </font>
    <font>
      <b/>
      <sz val="11"/>
      <color theme="1"/>
      <name val="Calibri"/>
      <family val="2"/>
      <scheme val="minor"/>
    </font>
    <font>
      <sz val="11"/>
      <color theme="1"/>
      <name val="Calibri"/>
    </font>
    <font>
      <sz val="11"/>
      <name val="Calibri"/>
    </font>
    <font>
      <sz val="8"/>
      <color theme="1"/>
      <name val="Calibri"/>
    </font>
    <font>
      <b/>
      <sz val="8"/>
      <color theme="1"/>
      <name val="Calibri"/>
    </font>
    <font>
      <i/>
      <sz val="11"/>
      <color theme="1"/>
      <name val="Calibri"/>
    </font>
    <font>
      <b/>
      <sz val="14"/>
      <color rgb="FFFFFFFF"/>
      <name val="Calibri"/>
    </font>
    <font>
      <sz val="8"/>
      <name val="Calibri"/>
    </font>
    <font>
      <b/>
      <sz val="12"/>
      <color theme="1"/>
      <name val="Calibri"/>
    </font>
    <font>
      <sz val="12"/>
      <color theme="1"/>
      <name val="Calibri"/>
    </font>
    <font>
      <b/>
      <sz val="14"/>
      <color theme="1"/>
      <name val="Calibri"/>
    </font>
    <font>
      <sz val="14"/>
      <color theme="1"/>
      <name val="Calibri"/>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rgb="FFF2F2F2"/>
        <bgColor indexed="64"/>
      </patternFill>
    </fill>
    <fill>
      <patternFill patternType="solid">
        <fgColor rgb="FF0070C0"/>
        <bgColor indexed="64"/>
      </patternFill>
    </fill>
    <fill>
      <patternFill patternType="solid">
        <fgColor rgb="FF00B0F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xf numFmtId="0" fontId="0" fillId="0" borderId="0" xfId="0" applyAlignment="1">
      <alignment wrapText="1"/>
    </xf>
    <xf numFmtId="0" fontId="0" fillId="0" borderId="0" xfId="0" applyAlignment="1">
      <alignment vertical="top" wrapText="1"/>
    </xf>
    <xf numFmtId="0" fontId="3" fillId="0" borderId="0" xfId="0" applyFont="1"/>
    <xf numFmtId="0" fontId="3" fillId="0" borderId="0" xfId="0" applyFont="1" applyFill="1"/>
    <xf numFmtId="3" fontId="3" fillId="0" borderId="0" xfId="0" applyNumberFormat="1" applyFont="1" applyFill="1"/>
    <xf numFmtId="44" fontId="4" fillId="0" borderId="0" xfId="1" applyFont="1" applyFill="1"/>
    <xf numFmtId="44" fontId="3" fillId="0" borderId="0" xfId="1" applyFont="1" applyFill="1"/>
    <xf numFmtId="44" fontId="4" fillId="0" borderId="0" xfId="1" applyNumberFormat="1" applyFont="1" applyFill="1"/>
    <xf numFmtId="0" fontId="5" fillId="0" borderId="0" xfId="0" applyFont="1" applyFill="1"/>
    <xf numFmtId="6" fontId="4" fillId="0" borderId="0" xfId="1" applyNumberFormat="1" applyFont="1" applyFill="1"/>
    <xf numFmtId="0" fontId="6" fillId="0" borderId="0" xfId="0" applyFont="1" applyFill="1"/>
    <xf numFmtId="0" fontId="7" fillId="0" borderId="0" xfId="0" applyFont="1" applyFill="1"/>
    <xf numFmtId="44" fontId="5" fillId="0" borderId="0" xfId="1" applyFont="1" applyFill="1"/>
    <xf numFmtId="9" fontId="5" fillId="0" borderId="0" xfId="2" applyFont="1" applyFill="1"/>
    <xf numFmtId="10" fontId="5" fillId="0" borderId="0" xfId="0" applyNumberFormat="1" applyFont="1" applyFill="1"/>
    <xf numFmtId="6" fontId="5" fillId="0" borderId="0" xfId="0" applyNumberFormat="1" applyFont="1" applyFill="1"/>
    <xf numFmtId="0" fontId="5" fillId="2" borderId="0" xfId="0" applyFont="1" applyFill="1"/>
    <xf numFmtId="6" fontId="5" fillId="0" borderId="0" xfId="0" applyNumberFormat="1" applyFont="1"/>
    <xf numFmtId="3" fontId="3" fillId="0" borderId="0" xfId="0" applyNumberFormat="1" applyFont="1"/>
    <xf numFmtId="6" fontId="3" fillId="0" borderId="0" xfId="0" applyNumberFormat="1" applyFont="1"/>
    <xf numFmtId="8" fontId="3" fillId="0" borderId="0" xfId="0" applyNumberFormat="1" applyFont="1"/>
    <xf numFmtId="0" fontId="8" fillId="3" borderId="0" xfId="0" applyFont="1" applyFill="1"/>
    <xf numFmtId="0" fontId="8" fillId="4" borderId="0" xfId="0" applyFont="1" applyFill="1"/>
    <xf numFmtId="0" fontId="9" fillId="0" borderId="0" xfId="0" applyFont="1" applyFill="1"/>
    <xf numFmtId="0" fontId="10" fillId="0" borderId="0" xfId="0" applyFont="1" applyFill="1"/>
    <xf numFmtId="0" fontId="11" fillId="0" borderId="0" xfId="0" applyFont="1" applyFill="1"/>
    <xf numFmtId="0" fontId="11" fillId="0" borderId="0" xfId="0" applyFont="1"/>
    <xf numFmtId="0" fontId="12" fillId="0" borderId="0" xfId="0" applyFont="1" applyFill="1"/>
    <xf numFmtId="0" fontId="13" fillId="0" borderId="0" xfId="0" applyFont="1" applyFill="1"/>
    <xf numFmtId="0" fontId="13" fillId="0" borderId="0" xfId="0" applyFont="1"/>
    <xf numFmtId="0" fontId="14" fillId="0" borderId="0" xfId="0" applyFont="1"/>
    <xf numFmtId="0" fontId="15"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Results!$N$4</c:f>
              <c:strCache>
                <c:ptCount val="1"/>
                <c:pt idx="0">
                  <c:v>Vendor 1</c:v>
                </c:pt>
              </c:strCache>
            </c:strRef>
          </c:tx>
          <c:spPr>
            <a:solidFill>
              <a:srgbClr val="0070C0"/>
            </a:solidFill>
            <a:ln>
              <a:noFill/>
            </a:ln>
            <a:effectLst/>
          </c:spPr>
          <c:invertIfNegative val="0"/>
          <c:val>
            <c:numRef>
              <c:f>Results!$O$19:$X$19</c:f>
              <c:numCache>
                <c:formatCode>_("$"* #,##0.00_);_("$"* \(#,##0.00\);_("$"* "-"??_);_(@_)</c:formatCode>
                <c:ptCount val="10"/>
                <c:pt idx="0">
                  <c:v>88900</c:v>
                </c:pt>
                <c:pt idx="1">
                  <c:v>7000</c:v>
                </c:pt>
                <c:pt idx="2">
                  <c:v>7000</c:v>
                </c:pt>
                <c:pt idx="3">
                  <c:v>7100</c:v>
                </c:pt>
                <c:pt idx="4">
                  <c:v>7100</c:v>
                </c:pt>
                <c:pt idx="5">
                  <c:v>12100</c:v>
                </c:pt>
                <c:pt idx="6">
                  <c:v>7210</c:v>
                </c:pt>
                <c:pt idx="7">
                  <c:v>7210</c:v>
                </c:pt>
                <c:pt idx="8">
                  <c:v>7210</c:v>
                </c:pt>
                <c:pt idx="9">
                  <c:v>7331</c:v>
                </c:pt>
              </c:numCache>
            </c:numRef>
          </c:val>
          <c:extLst>
            <c:ext xmlns:c16="http://schemas.microsoft.com/office/drawing/2014/chart" uri="{C3380CC4-5D6E-409C-BE32-E72D297353CC}">
              <c16:uniqueId val="{00000000-6E78-44A8-A54D-E3201BF5FD21}"/>
            </c:ext>
          </c:extLst>
        </c:ser>
        <c:ser>
          <c:idx val="1"/>
          <c:order val="1"/>
          <c:tx>
            <c:strRef>
              <c:f>Results!$N$22</c:f>
              <c:strCache>
                <c:ptCount val="1"/>
                <c:pt idx="0">
                  <c:v>Vendor 2</c:v>
                </c:pt>
              </c:strCache>
            </c:strRef>
          </c:tx>
          <c:spPr>
            <a:solidFill>
              <a:srgbClr val="00B0F0"/>
            </a:solidFill>
            <a:ln>
              <a:noFill/>
            </a:ln>
            <a:effectLst/>
          </c:spPr>
          <c:invertIfNegative val="0"/>
          <c:val>
            <c:numRef>
              <c:f>Results!$O$37:$X$37</c:f>
              <c:numCache>
                <c:formatCode>_("$"* #,##0.00_);_("$"* \(#,##0.00\);_("$"* "-"??_);_(@_)</c:formatCode>
                <c:ptCount val="10"/>
                <c:pt idx="0">
                  <c:v>32600</c:v>
                </c:pt>
                <c:pt idx="1">
                  <c:v>14672</c:v>
                </c:pt>
                <c:pt idx="2">
                  <c:v>19572.64</c:v>
                </c:pt>
                <c:pt idx="3">
                  <c:v>16662.9568</c:v>
                </c:pt>
                <c:pt idx="4">
                  <c:v>21820.711615999997</c:v>
                </c:pt>
                <c:pt idx="5">
                  <c:v>18934.005009919998</c:v>
                </c:pt>
                <c:pt idx="6">
                  <c:v>24384.851611110396</c:v>
                </c:pt>
                <c:pt idx="7">
                  <c:v>21526.966844443647</c:v>
                </c:pt>
                <c:pt idx="8">
                  <c:v>27312.208445776883</c:v>
                </c:pt>
                <c:pt idx="9">
                  <c:v>24490.477794470109</c:v>
                </c:pt>
              </c:numCache>
            </c:numRef>
          </c:val>
          <c:extLst>
            <c:ext xmlns:c16="http://schemas.microsoft.com/office/drawing/2014/chart" uri="{C3380CC4-5D6E-409C-BE32-E72D297353CC}">
              <c16:uniqueId val="{00000001-6E78-44A8-A54D-E3201BF5FD21}"/>
            </c:ext>
          </c:extLst>
        </c:ser>
        <c:dLbls>
          <c:showLegendKey val="0"/>
          <c:showVal val="0"/>
          <c:showCatName val="0"/>
          <c:showSerName val="0"/>
          <c:showPercent val="0"/>
          <c:showBubbleSize val="0"/>
        </c:dLbls>
        <c:gapWidth val="219"/>
        <c:overlap val="-27"/>
        <c:axId val="935511920"/>
        <c:axId val="935512904"/>
      </c:barChart>
      <c:catAx>
        <c:axId val="9355119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512904"/>
        <c:crosses val="autoZero"/>
        <c:auto val="1"/>
        <c:lblAlgn val="ctr"/>
        <c:lblOffset val="100"/>
        <c:noMultiLvlLbl val="0"/>
      </c:catAx>
      <c:valAx>
        <c:axId val="9355129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51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Cumultive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Results!$N$4</c:f>
              <c:strCache>
                <c:ptCount val="1"/>
                <c:pt idx="0">
                  <c:v>Vendor 1</c:v>
                </c:pt>
              </c:strCache>
            </c:strRef>
          </c:tx>
          <c:spPr>
            <a:ln w="25400" cap="rnd">
              <a:solidFill>
                <a:srgbClr val="0070C0"/>
              </a:solidFill>
              <a:prstDash val="solid"/>
              <a:round/>
            </a:ln>
            <a:effectLst/>
          </c:spPr>
          <c:marker>
            <c:symbol val="none"/>
          </c:marker>
          <c:val>
            <c:numRef>
              <c:f>Results!$O$20:$X$20</c:f>
              <c:numCache>
                <c:formatCode>_("$"* #,##0.00_);_("$"* \(#,##0.00\);_("$"* "-"??_);_(@_)</c:formatCode>
                <c:ptCount val="10"/>
                <c:pt idx="0">
                  <c:v>88900</c:v>
                </c:pt>
                <c:pt idx="1">
                  <c:v>95900</c:v>
                </c:pt>
                <c:pt idx="2">
                  <c:v>102900</c:v>
                </c:pt>
                <c:pt idx="3">
                  <c:v>110000</c:v>
                </c:pt>
                <c:pt idx="4">
                  <c:v>117100</c:v>
                </c:pt>
                <c:pt idx="5">
                  <c:v>129200</c:v>
                </c:pt>
                <c:pt idx="6">
                  <c:v>136410</c:v>
                </c:pt>
                <c:pt idx="7">
                  <c:v>143620</c:v>
                </c:pt>
                <c:pt idx="8">
                  <c:v>150830</c:v>
                </c:pt>
                <c:pt idx="9">
                  <c:v>158161</c:v>
                </c:pt>
              </c:numCache>
            </c:numRef>
          </c:val>
          <c:smooth val="0"/>
          <c:extLst>
            <c:ext xmlns:c16="http://schemas.microsoft.com/office/drawing/2014/chart" uri="{C3380CC4-5D6E-409C-BE32-E72D297353CC}">
              <c16:uniqueId val="{00000000-150D-44CD-9889-540E0952B73D}"/>
            </c:ext>
          </c:extLst>
        </c:ser>
        <c:ser>
          <c:idx val="1"/>
          <c:order val="1"/>
          <c:tx>
            <c:strRef>
              <c:f>Results!$N$22</c:f>
              <c:strCache>
                <c:ptCount val="1"/>
                <c:pt idx="0">
                  <c:v>Vendor 2</c:v>
                </c:pt>
              </c:strCache>
            </c:strRef>
          </c:tx>
          <c:spPr>
            <a:ln w="25400" cap="rnd">
              <a:solidFill>
                <a:srgbClr val="00B0F0"/>
              </a:solidFill>
              <a:prstDash val="solid"/>
              <a:round/>
            </a:ln>
            <a:effectLst/>
          </c:spPr>
          <c:marker>
            <c:symbol val="none"/>
          </c:marker>
          <c:val>
            <c:numRef>
              <c:f>Results!$O$38:$X$38</c:f>
              <c:numCache>
                <c:formatCode>_("$"* #,##0.00_);_("$"* \(#,##0.00\);_("$"* "-"??_);_(@_)</c:formatCode>
                <c:ptCount val="10"/>
                <c:pt idx="0">
                  <c:v>32600</c:v>
                </c:pt>
                <c:pt idx="1">
                  <c:v>47272</c:v>
                </c:pt>
                <c:pt idx="2">
                  <c:v>66844.639999999999</c:v>
                </c:pt>
                <c:pt idx="3">
                  <c:v>83507.596799999999</c:v>
                </c:pt>
                <c:pt idx="4">
                  <c:v>105328.308416</c:v>
                </c:pt>
                <c:pt idx="5">
                  <c:v>124262.31342592</c:v>
                </c:pt>
                <c:pt idx="6">
                  <c:v>148647.16503703041</c:v>
                </c:pt>
                <c:pt idx="7">
                  <c:v>170174.13188147405</c:v>
                </c:pt>
                <c:pt idx="8">
                  <c:v>197486.34032725095</c:v>
                </c:pt>
                <c:pt idx="9">
                  <c:v>221976.81812172107</c:v>
                </c:pt>
              </c:numCache>
            </c:numRef>
          </c:val>
          <c:smooth val="0"/>
          <c:extLst>
            <c:ext xmlns:c16="http://schemas.microsoft.com/office/drawing/2014/chart" uri="{C3380CC4-5D6E-409C-BE32-E72D297353CC}">
              <c16:uniqueId val="{00000001-150D-44CD-9889-540E0952B73D}"/>
            </c:ext>
          </c:extLst>
        </c:ser>
        <c:dLbls>
          <c:showLegendKey val="0"/>
          <c:showVal val="0"/>
          <c:showCatName val="0"/>
          <c:showSerName val="0"/>
          <c:showPercent val="0"/>
          <c:showBubbleSize val="0"/>
        </c:dLbls>
        <c:smooth val="0"/>
        <c:axId val="827212488"/>
        <c:axId val="824039200"/>
      </c:lineChart>
      <c:catAx>
        <c:axId val="8272124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4039200"/>
        <c:crosses val="autoZero"/>
        <c:auto val="1"/>
        <c:lblAlgn val="ctr"/>
        <c:lblOffset val="100"/>
        <c:noMultiLvlLbl val="0"/>
      </c:catAx>
      <c:valAx>
        <c:axId val="824039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7212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600073</xdr:colOff>
      <xdr:row>1</xdr:row>
      <xdr:rowOff>161924</xdr:rowOff>
    </xdr:from>
    <xdr:to>
      <xdr:col>11</xdr:col>
      <xdr:colOff>600074</xdr:colOff>
      <xdr:row>24</xdr:row>
      <xdr:rowOff>9525</xdr:rowOff>
    </xdr:to>
    <xdr:graphicFrame macro="">
      <xdr:nvGraphicFramePr>
        <xdr:cNvPr id="4" name="Chart 3">
          <a:extLst>
            <a:ext uri="{FF2B5EF4-FFF2-40B4-BE49-F238E27FC236}">
              <a16:creationId xmlns:a16="http://schemas.microsoft.com/office/drawing/2014/main" id="{F7C46545-A5E5-488F-B7FB-A31013312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581026</xdr:colOff>
      <xdr:row>25</xdr:row>
      <xdr:rowOff>0</xdr:rowOff>
    </xdr:from>
    <xdr:to>
      <xdr:col>12</xdr:col>
      <xdr:colOff>0</xdr:colOff>
      <xdr:row>47</xdr:row>
      <xdr:rowOff>0</xdr:rowOff>
    </xdr:to>
    <xdr:graphicFrame macro="">
      <xdr:nvGraphicFramePr>
        <xdr:cNvPr id="8" name="Chart 7">
          <a:extLst>
            <a:ext uri="{FF2B5EF4-FFF2-40B4-BE49-F238E27FC236}">
              <a16:creationId xmlns:a16="http://schemas.microsoft.com/office/drawing/2014/main" id="{2CCA8466-9D69-4F75-9BE0-F0891D5A5233}"/>
            </a:ext>
            <a:ext uri="{147F2762-F138-4A5C-976F-8EAC2B608ADB}">
              <a16:predDERef xmlns:a16="http://schemas.microsoft.com/office/drawing/2014/main" pred="{F7C46545-A5E5-488F-B7FB-A31013312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0D51C-89D5-44E2-B39A-F8291BF81A6E}">
  <dimension ref="A1:A20"/>
  <sheetViews>
    <sheetView topLeftCell="A5" workbookViewId="0">
      <selection activeCell="A14" sqref="A14"/>
    </sheetView>
  </sheetViews>
  <sheetFormatPr defaultRowHeight="14.45"/>
  <cols>
    <col min="1" max="1" width="83.28515625" customWidth="1"/>
    <col min="3" max="3" width="9.140625" customWidth="1"/>
  </cols>
  <sheetData>
    <row r="1" spans="1:1" ht="15">
      <c r="A1" s="1" t="s">
        <v>0</v>
      </c>
    </row>
    <row r="2" spans="1:1" ht="30">
      <c r="A2" s="2" t="s">
        <v>1</v>
      </c>
    </row>
    <row r="3" spans="1:1" ht="45">
      <c r="A3" s="3" t="s">
        <v>2</v>
      </c>
    </row>
    <row r="4" spans="1:1" ht="30">
      <c r="A4" s="2" t="s">
        <v>3</v>
      </c>
    </row>
    <row r="5" spans="1:1" ht="15">
      <c r="A5" s="2" t="s">
        <v>4</v>
      </c>
    </row>
    <row r="6" spans="1:1" ht="15"/>
    <row r="7" spans="1:1" s="33" customFormat="1" ht="18.75">
      <c r="A7" s="32" t="s">
        <v>5</v>
      </c>
    </row>
    <row r="8" spans="1:1" ht="45">
      <c r="A8" s="2" t="s">
        <v>6</v>
      </c>
    </row>
    <row r="9" spans="1:1" ht="15"/>
    <row r="10" spans="1:1" s="33" customFormat="1" ht="18.75">
      <c r="A10" s="32" t="s">
        <v>7</v>
      </c>
    </row>
    <row r="11" spans="1:1" ht="45">
      <c r="A11" s="2" t="s">
        <v>8</v>
      </c>
    </row>
    <row r="13" spans="1:1" s="33" customFormat="1" ht="18.75">
      <c r="A13" s="32" t="s">
        <v>9</v>
      </c>
    </row>
    <row r="14" spans="1:1" ht="60">
      <c r="A14" s="3" t="s">
        <v>10</v>
      </c>
    </row>
    <row r="16" spans="1:1" s="33" customFormat="1" ht="18.75">
      <c r="A16" s="32" t="s">
        <v>11</v>
      </c>
    </row>
    <row r="17" spans="1:1" ht="60">
      <c r="A17" s="2" t="s">
        <v>12</v>
      </c>
    </row>
    <row r="19" spans="1:1" s="33" customFormat="1" ht="18.75">
      <c r="A19" s="32" t="s">
        <v>13</v>
      </c>
    </row>
    <row r="20" spans="1:1" ht="30">
      <c r="A20" s="2" t="s">
        <v>14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8"/>
  <sheetViews>
    <sheetView tabSelected="1" zoomScale="81" zoomScaleNormal="110" workbookViewId="0">
      <selection activeCell="D4" sqref="D4"/>
    </sheetView>
  </sheetViews>
  <sheetFormatPr defaultRowHeight="14.45"/>
  <cols>
    <col min="1" max="1" width="48.7109375" style="4" customWidth="1"/>
    <col min="2" max="3" width="24.7109375" style="4" customWidth="1"/>
    <col min="4" max="4" width="33.7109375" style="4" customWidth="1"/>
    <col min="5" max="5" width="19.42578125" style="4" bestFit="1" customWidth="1"/>
    <col min="6" max="6" width="11.5703125" style="4" bestFit="1" customWidth="1"/>
    <col min="7" max="15" width="12.5703125" style="4" bestFit="1" customWidth="1"/>
    <col min="16" max="18" width="12.85546875" style="4" bestFit="1" customWidth="1"/>
    <col min="19" max="16384" width="9.140625" style="4"/>
  </cols>
  <sheetData>
    <row r="1" spans="1:4" ht="15">
      <c r="A1" s="5"/>
      <c r="D1" s="12"/>
    </row>
    <row r="2" spans="1:4" s="31" customFormat="1" ht="18.75">
      <c r="A2" s="29" t="s">
        <v>15</v>
      </c>
      <c r="B2" s="23" t="s">
        <v>16</v>
      </c>
      <c r="C2" s="24" t="s">
        <v>17</v>
      </c>
      <c r="D2" s="30"/>
    </row>
    <row r="3" spans="1:4" ht="15">
      <c r="A3" s="13" t="s">
        <v>18</v>
      </c>
      <c r="B3" s="5"/>
      <c r="C3" s="5"/>
      <c r="D3" s="10"/>
    </row>
    <row r="4" spans="1:4" ht="15">
      <c r="A4" s="12" t="s">
        <v>19</v>
      </c>
      <c r="B4" s="10"/>
      <c r="C4" s="10"/>
      <c r="D4" s="10"/>
    </row>
    <row r="5" spans="1:4" ht="15">
      <c r="A5" s="10" t="s">
        <v>20</v>
      </c>
      <c r="B5" s="14">
        <v>71000</v>
      </c>
      <c r="C5" s="14">
        <v>0</v>
      </c>
      <c r="D5" s="10"/>
    </row>
    <row r="6" spans="1:4" ht="15">
      <c r="A6" s="10" t="s">
        <v>21</v>
      </c>
      <c r="B6" s="14">
        <v>6000</v>
      </c>
      <c r="C6" s="14">
        <v>0</v>
      </c>
      <c r="D6" s="10"/>
    </row>
    <row r="7" spans="1:4" ht="15">
      <c r="A7" s="12" t="s">
        <v>22</v>
      </c>
      <c r="B7" s="10"/>
      <c r="C7" s="10"/>
      <c r="D7" s="10"/>
    </row>
    <row r="8" spans="1:4" ht="15">
      <c r="A8" s="10" t="s">
        <v>23</v>
      </c>
      <c r="B8" s="14">
        <v>0</v>
      </c>
      <c r="C8" s="14">
        <v>14000</v>
      </c>
      <c r="D8" s="10"/>
    </row>
    <row r="9" spans="1:4" ht="15">
      <c r="A9" s="10" t="s">
        <v>24</v>
      </c>
      <c r="B9" s="10">
        <v>1</v>
      </c>
      <c r="C9" s="10">
        <v>2</v>
      </c>
      <c r="D9" s="10"/>
    </row>
    <row r="10" spans="1:4" ht="15">
      <c r="A10" s="10" t="s">
        <v>25</v>
      </c>
      <c r="B10" s="15">
        <v>0</v>
      </c>
      <c r="C10" s="15">
        <v>0.13</v>
      </c>
      <c r="D10" s="10"/>
    </row>
    <row r="11" spans="1:4" s="31" customFormat="1" ht="18.75">
      <c r="A11" s="29" t="s">
        <v>26</v>
      </c>
      <c r="B11" s="30"/>
      <c r="C11" s="30"/>
      <c r="D11" s="30"/>
    </row>
    <row r="12" spans="1:4" ht="15">
      <c r="A12" s="10" t="s">
        <v>27</v>
      </c>
      <c r="B12" s="14">
        <v>5000</v>
      </c>
      <c r="C12" s="14">
        <v>3000</v>
      </c>
      <c r="D12" s="10"/>
    </row>
    <row r="13" spans="1:4" ht="15">
      <c r="A13" s="10" t="s">
        <v>28</v>
      </c>
      <c r="B13" s="10">
        <v>5</v>
      </c>
      <c r="C13" s="10">
        <v>2</v>
      </c>
      <c r="D13" s="10"/>
    </row>
    <row r="14" spans="1:4" s="31" customFormat="1" ht="18.75">
      <c r="A14" s="29" t="s">
        <v>29</v>
      </c>
      <c r="B14" s="30"/>
      <c r="C14" s="30"/>
      <c r="D14" s="30"/>
    </row>
    <row r="15" spans="1:4" ht="15">
      <c r="A15" s="10" t="s">
        <v>30</v>
      </c>
      <c r="B15" s="14">
        <v>1000</v>
      </c>
      <c r="C15" s="14">
        <v>3000</v>
      </c>
      <c r="D15" s="10"/>
    </row>
    <row r="16" spans="1:4" ht="15">
      <c r="A16" s="10" t="s">
        <v>31</v>
      </c>
      <c r="B16" s="14">
        <v>500</v>
      </c>
      <c r="C16" s="14">
        <v>2000</v>
      </c>
      <c r="D16" s="10"/>
    </row>
    <row r="17" spans="1:4" ht="15">
      <c r="A17" s="10" t="s">
        <v>32</v>
      </c>
      <c r="B17" s="14">
        <v>400</v>
      </c>
      <c r="C17" s="14">
        <v>2000</v>
      </c>
      <c r="D17" s="10"/>
    </row>
    <row r="18" spans="1:4" s="31" customFormat="1" ht="18.75">
      <c r="A18" s="29" t="s">
        <v>33</v>
      </c>
      <c r="B18" s="30"/>
      <c r="C18" s="30"/>
      <c r="D18" s="29"/>
    </row>
    <row r="19" spans="1:4" ht="15">
      <c r="A19" s="10" t="s">
        <v>34</v>
      </c>
      <c r="B19" s="14">
        <v>10000</v>
      </c>
      <c r="C19" s="14">
        <v>8000</v>
      </c>
      <c r="D19" s="12"/>
    </row>
    <row r="20" spans="1:4" s="31" customFormat="1" ht="18.75">
      <c r="A20" s="29" t="s">
        <v>35</v>
      </c>
      <c r="B20" s="30"/>
      <c r="C20" s="30"/>
      <c r="D20" s="30"/>
    </row>
    <row r="21" spans="1:4" ht="15">
      <c r="A21" s="10" t="s">
        <v>36</v>
      </c>
      <c r="B21" s="14">
        <v>1000</v>
      </c>
      <c r="C21" s="14">
        <v>600</v>
      </c>
      <c r="D21" s="10"/>
    </row>
    <row r="22" spans="1:4" ht="15">
      <c r="A22" s="10" t="s">
        <v>37</v>
      </c>
      <c r="B22" s="10">
        <v>3</v>
      </c>
      <c r="C22" s="10">
        <v>1</v>
      </c>
      <c r="D22" s="10"/>
    </row>
    <row r="23" spans="1:4" ht="15">
      <c r="A23" s="10" t="s">
        <v>25</v>
      </c>
      <c r="B23" s="16">
        <v>0.1</v>
      </c>
      <c r="C23" s="16">
        <v>0.12</v>
      </c>
      <c r="D23" s="10"/>
    </row>
    <row r="24" spans="1:4" ht="15">
      <c r="A24" s="5"/>
      <c r="B24" s="5"/>
      <c r="C24" s="5"/>
      <c r="D24" s="10"/>
    </row>
    <row r="25" spans="1:4" ht="15">
      <c r="A25" s="5"/>
      <c r="B25" s="5"/>
      <c r="C25" s="5"/>
      <c r="D25" s="10"/>
    </row>
    <row r="26" spans="1:4" ht="15">
      <c r="A26" s="5"/>
      <c r="B26" s="5"/>
      <c r="C26" s="5"/>
      <c r="D26" s="10"/>
    </row>
    <row r="27" spans="1:4" ht="15">
      <c r="A27" s="5"/>
      <c r="B27" s="5"/>
      <c r="C27" s="5"/>
      <c r="D27" s="10"/>
    </row>
    <row r="28" spans="1:4" ht="15">
      <c r="A28" s="5"/>
      <c r="B28" s="5"/>
      <c r="C28" s="5"/>
      <c r="D28" s="12"/>
    </row>
    <row r="29" spans="1:4" ht="15">
      <c r="A29" s="5"/>
      <c r="B29" s="5"/>
      <c r="C29" s="5"/>
      <c r="D29" s="10"/>
    </row>
    <row r="30" spans="1:4" ht="15">
      <c r="A30" s="5"/>
      <c r="B30" s="5"/>
      <c r="C30" s="5"/>
      <c r="D30" s="10"/>
    </row>
    <row r="31" spans="1:4" ht="15">
      <c r="A31" s="5"/>
      <c r="B31" s="5"/>
      <c r="C31" s="5"/>
      <c r="D31" s="12"/>
    </row>
    <row r="32" spans="1:4" ht="15">
      <c r="A32" s="5"/>
      <c r="B32" s="5"/>
      <c r="C32" s="5"/>
      <c r="D32" s="10"/>
    </row>
    <row r="33" spans="1:15" ht="15">
      <c r="A33" s="5"/>
      <c r="B33" s="5"/>
      <c r="C33" s="5"/>
      <c r="D33" s="10"/>
    </row>
    <row r="34" spans="1:15" ht="15">
      <c r="A34" s="5"/>
      <c r="B34" s="5"/>
      <c r="C34" s="5"/>
      <c r="D34" s="10"/>
    </row>
    <row r="35" spans="1:15" ht="15">
      <c r="A35" s="5"/>
      <c r="B35" s="5"/>
      <c r="C35" s="5"/>
      <c r="D35" s="12"/>
    </row>
    <row r="36" spans="1:15" ht="15">
      <c r="A36" s="5"/>
      <c r="B36" s="5"/>
      <c r="C36" s="5"/>
      <c r="D36" s="10"/>
    </row>
    <row r="37" spans="1:15" ht="15">
      <c r="A37" s="5"/>
      <c r="B37" s="5"/>
      <c r="C37" s="5"/>
      <c r="D37" s="12"/>
      <c r="E37" s="10"/>
      <c r="F37" s="10"/>
      <c r="G37" s="5"/>
      <c r="H37" s="5"/>
      <c r="I37" s="5"/>
      <c r="J37" s="5"/>
      <c r="K37" s="5"/>
      <c r="L37" s="5"/>
      <c r="M37" s="5"/>
      <c r="N37" s="5"/>
      <c r="O37" s="5"/>
    </row>
    <row r="38" spans="1:15" ht="15">
      <c r="A38" s="5"/>
      <c r="B38" s="5"/>
      <c r="C38" s="5"/>
      <c r="D38" s="10"/>
      <c r="E38" s="10"/>
      <c r="F38" s="17"/>
      <c r="G38" s="5"/>
      <c r="H38" s="5"/>
      <c r="I38" s="5"/>
      <c r="J38" s="5"/>
      <c r="K38" s="5"/>
      <c r="L38" s="5"/>
      <c r="M38" s="5"/>
      <c r="N38" s="5"/>
      <c r="O38" s="5"/>
    </row>
    <row r="39" spans="1:15" ht="15">
      <c r="A39" s="5"/>
      <c r="B39" s="5"/>
      <c r="C39" s="5"/>
      <c r="D39" s="10"/>
      <c r="E39" s="10"/>
      <c r="F39" s="10"/>
      <c r="G39" s="5"/>
      <c r="H39" s="5"/>
      <c r="I39" s="5"/>
      <c r="J39" s="5"/>
      <c r="K39" s="5"/>
      <c r="L39" s="5"/>
      <c r="M39" s="5"/>
      <c r="N39" s="5"/>
      <c r="O39" s="5"/>
    </row>
    <row r="40" spans="1:15" ht="15">
      <c r="A40" s="5"/>
      <c r="B40" s="5"/>
      <c r="C40" s="5"/>
      <c r="D40" s="10"/>
      <c r="E40" s="10"/>
      <c r="F40" s="16"/>
      <c r="G40" s="5"/>
      <c r="H40" s="5"/>
      <c r="I40" s="5"/>
      <c r="J40" s="5"/>
      <c r="K40" s="5"/>
      <c r="L40" s="5"/>
      <c r="M40" s="5"/>
      <c r="N40" s="5"/>
      <c r="O40" s="5"/>
    </row>
    <row r="41" spans="1:15" ht="15">
      <c r="A41" s="10"/>
      <c r="B41" s="10"/>
      <c r="C41" s="10"/>
      <c r="D41" s="12"/>
      <c r="E41" s="10"/>
      <c r="F41" s="10"/>
      <c r="G41" s="5"/>
      <c r="H41" s="5"/>
      <c r="I41" s="5"/>
      <c r="J41" s="5"/>
      <c r="K41" s="5"/>
      <c r="L41" s="5"/>
      <c r="M41" s="5"/>
      <c r="N41" s="5"/>
      <c r="O41" s="5"/>
    </row>
    <row r="42" spans="1:15" ht="15">
      <c r="A42" s="10"/>
      <c r="B42" s="10"/>
      <c r="C42" s="10"/>
      <c r="D42" s="10"/>
      <c r="E42" s="10"/>
      <c r="F42" s="17"/>
      <c r="G42" s="5"/>
      <c r="H42" s="5"/>
      <c r="I42" s="5"/>
      <c r="J42" s="5"/>
      <c r="K42" s="5"/>
      <c r="L42" s="5"/>
      <c r="M42" s="5"/>
      <c r="N42" s="5"/>
      <c r="O42" s="5"/>
    </row>
    <row r="43" spans="1:15" ht="15">
      <c r="A43" s="10"/>
      <c r="B43" s="10"/>
      <c r="C43" s="10"/>
      <c r="D43" s="10"/>
      <c r="E43" s="10"/>
      <c r="F43" s="10"/>
      <c r="G43" s="5"/>
      <c r="H43" s="5"/>
      <c r="I43" s="5"/>
      <c r="J43" s="5"/>
      <c r="K43" s="5"/>
      <c r="L43" s="5"/>
      <c r="M43" s="5"/>
      <c r="N43" s="5"/>
      <c r="O43" s="5"/>
    </row>
    <row r="44" spans="1:15" ht="15">
      <c r="A44" s="12"/>
      <c r="B44" s="10"/>
      <c r="C44" s="10"/>
      <c r="D44" s="10"/>
      <c r="E44" s="10"/>
      <c r="F44" s="17"/>
      <c r="G44" s="5"/>
      <c r="H44" s="5"/>
      <c r="I44" s="5"/>
      <c r="J44" s="5"/>
      <c r="K44" s="5"/>
      <c r="L44" s="5"/>
      <c r="M44" s="5"/>
      <c r="N44" s="5"/>
      <c r="O44" s="5"/>
    </row>
    <row r="45" spans="1:15" ht="15">
      <c r="A45" s="10"/>
      <c r="B45" s="10"/>
      <c r="C45" s="10"/>
      <c r="D45" s="12"/>
      <c r="E45" s="10"/>
      <c r="F45" s="10"/>
      <c r="G45" s="5"/>
      <c r="H45" s="5"/>
      <c r="I45" s="5"/>
      <c r="J45" s="5"/>
      <c r="K45" s="5"/>
      <c r="L45" s="5"/>
      <c r="M45" s="5"/>
      <c r="N45" s="5"/>
      <c r="O45" s="5"/>
    </row>
    <row r="46" spans="1:15" ht="15">
      <c r="A46" s="18"/>
      <c r="B46" s="18"/>
      <c r="C46" s="18"/>
      <c r="D46" s="18"/>
      <c r="E46" s="18"/>
      <c r="F46" s="19"/>
    </row>
    <row r="47" spans="1:15" ht="15">
      <c r="A47" s="18"/>
      <c r="B47" s="18"/>
      <c r="C47" s="18"/>
      <c r="D47" s="18"/>
      <c r="E47" s="18"/>
      <c r="F47" s="19"/>
    </row>
    <row r="53" spans="8:18" ht="15">
      <c r="I53" s="20"/>
      <c r="J53" s="20"/>
      <c r="K53" s="20"/>
      <c r="L53" s="20"/>
      <c r="M53" s="20"/>
      <c r="N53" s="20"/>
      <c r="O53" s="20"/>
      <c r="P53" s="20"/>
      <c r="Q53" s="20"/>
      <c r="R53" s="20"/>
    </row>
    <row r="54" spans="8:18" ht="15">
      <c r="I54" s="20"/>
      <c r="J54" s="20"/>
      <c r="K54" s="20"/>
      <c r="L54" s="20"/>
      <c r="M54" s="20"/>
      <c r="N54" s="20"/>
      <c r="O54" s="20"/>
      <c r="P54" s="20"/>
      <c r="Q54" s="20"/>
      <c r="R54" s="20"/>
    </row>
    <row r="59" spans="8:18" ht="15">
      <c r="I59" s="21"/>
      <c r="J59" s="21"/>
      <c r="K59" s="21"/>
      <c r="L59" s="21"/>
      <c r="M59" s="21"/>
      <c r="N59" s="21"/>
      <c r="O59" s="21"/>
      <c r="P59" s="21"/>
      <c r="Q59" s="21"/>
      <c r="R59" s="21"/>
    </row>
    <row r="60" spans="8:18" ht="15">
      <c r="I60" s="21"/>
      <c r="J60" s="21"/>
      <c r="K60" s="21"/>
      <c r="L60" s="21"/>
      <c r="M60" s="21"/>
      <c r="N60" s="21"/>
      <c r="O60" s="21"/>
      <c r="P60" s="21"/>
      <c r="Q60" s="21"/>
      <c r="R60" s="21"/>
    </row>
    <row r="63" spans="8:18" ht="15">
      <c r="H63" s="4" t="s">
        <v>38</v>
      </c>
      <c r="I63" s="21"/>
      <c r="J63" s="21"/>
      <c r="K63" s="21"/>
      <c r="L63" s="21"/>
      <c r="M63" s="21"/>
      <c r="N63" s="21"/>
      <c r="O63" s="21"/>
      <c r="P63" s="21"/>
      <c r="Q63" s="21"/>
      <c r="R63" s="21"/>
    </row>
    <row r="64" spans="8:18" ht="15">
      <c r="H64" s="4" t="s">
        <v>39</v>
      </c>
      <c r="I64" s="21"/>
      <c r="J64" s="21"/>
      <c r="K64" s="21"/>
      <c r="L64" s="21"/>
      <c r="M64" s="21"/>
      <c r="N64" s="21"/>
      <c r="O64" s="21"/>
      <c r="P64" s="21"/>
      <c r="Q64" s="21"/>
      <c r="R64" s="21"/>
    </row>
    <row r="66" spans="8:18" ht="15">
      <c r="H66" s="4" t="s">
        <v>40</v>
      </c>
      <c r="I66" s="21"/>
      <c r="J66" s="21"/>
      <c r="K66" s="21"/>
      <c r="L66" s="21"/>
      <c r="M66" s="21"/>
      <c r="N66" s="21"/>
      <c r="O66" s="21"/>
      <c r="P66" s="21"/>
      <c r="Q66" s="21"/>
      <c r="R66" s="21"/>
    </row>
    <row r="67" spans="8:18" ht="15">
      <c r="H67" s="4" t="s">
        <v>41</v>
      </c>
      <c r="I67" s="21"/>
      <c r="J67" s="21"/>
      <c r="K67" s="21"/>
      <c r="L67" s="21"/>
      <c r="M67" s="21"/>
      <c r="N67" s="21"/>
      <c r="O67" s="21"/>
      <c r="P67" s="21"/>
      <c r="Q67" s="21"/>
      <c r="R67" s="21"/>
    </row>
    <row r="68" spans="8:18" ht="15">
      <c r="I68" s="21"/>
      <c r="J68" s="21"/>
      <c r="K68" s="22"/>
      <c r="L68" s="22"/>
      <c r="M68" s="22"/>
      <c r="N68" s="22"/>
      <c r="O68" s="22"/>
      <c r="P68" s="22"/>
      <c r="Q68" s="22"/>
      <c r="R68" s="22"/>
    </row>
  </sheetData>
  <sheetProtection selectLockedCells="1"/>
  <protectedRanges>
    <protectedRange algorithmName="SHA-512" hashValue="z77J/RayZKltz8ZmGKykfmVtmxoyC6xiNvko6HJ4XB95fpUNDdBu3tJuWAcjOy45NDvT7gbH4eJAs0S96NjyBg==" saltValue="ZYPU1KbjNl9IiD+pJESKAQ==" spinCount="100000" sqref="B5:C23" name="Range1"/>
  </protectedRange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2A0C-90A3-4745-8591-17EB03A670AC}">
  <dimension ref="N3:X38"/>
  <sheetViews>
    <sheetView zoomScale="82" workbookViewId="0">
      <selection activeCell="R4" sqref="R4"/>
    </sheetView>
  </sheetViews>
  <sheetFormatPr defaultRowHeight="14.45"/>
  <cols>
    <col min="1" max="13" width="9.140625" style="4"/>
    <col min="14" max="14" width="19.140625" style="4" customWidth="1"/>
    <col min="15" max="19" width="12.85546875" style="4" customWidth="1"/>
    <col min="20" max="21" width="13" style="4" customWidth="1"/>
    <col min="22" max="22" width="12.85546875" style="4" customWidth="1"/>
    <col min="23" max="23" width="13" style="4" customWidth="1"/>
    <col min="24" max="24" width="12.7109375" style="4" customWidth="1"/>
    <col min="25" max="16384" width="9.140625" style="4"/>
  </cols>
  <sheetData>
    <row r="3" spans="14:24" s="28" customFormat="1" ht="15.75">
      <c r="N3" s="26" t="s">
        <v>42</v>
      </c>
      <c r="O3" s="26">
        <v>1</v>
      </c>
      <c r="P3" s="26">
        <v>2</v>
      </c>
      <c r="Q3" s="26">
        <v>3</v>
      </c>
      <c r="R3" s="26">
        <v>4</v>
      </c>
      <c r="S3" s="26">
        <v>5</v>
      </c>
      <c r="T3" s="26">
        <v>6</v>
      </c>
      <c r="U3" s="26">
        <v>7</v>
      </c>
      <c r="V3" s="26">
        <v>8</v>
      </c>
      <c r="W3" s="26">
        <v>9</v>
      </c>
      <c r="X3" s="26">
        <v>10</v>
      </c>
    </row>
    <row r="4" spans="14:24" ht="18.75">
      <c r="N4" s="23" t="str">
        <f>(Inputs!B2)</f>
        <v>Vendor 1</v>
      </c>
      <c r="O4" s="5"/>
      <c r="P4" s="5"/>
      <c r="Q4" s="5"/>
      <c r="R4" s="5"/>
      <c r="S4" s="5"/>
      <c r="T4" s="5"/>
      <c r="U4" s="5"/>
      <c r="V4" s="5"/>
      <c r="W4" s="5"/>
      <c r="X4" s="5"/>
    </row>
    <row r="5" spans="14:24" ht="15.75">
      <c r="N5" s="26" t="s">
        <v>43</v>
      </c>
      <c r="O5" s="6"/>
      <c r="P5" s="6"/>
      <c r="Q5" s="6"/>
      <c r="R5" s="6"/>
      <c r="S5" s="6"/>
      <c r="T5" s="6"/>
      <c r="U5" s="6"/>
      <c r="V5" s="6"/>
      <c r="W5" s="6"/>
      <c r="X5" s="6"/>
    </row>
    <row r="6" spans="14:24" ht="15">
      <c r="N6" s="10" t="s">
        <v>44</v>
      </c>
      <c r="O6" s="7">
        <f>Inputs!B5</f>
        <v>71000</v>
      </c>
      <c r="P6" s="7">
        <f>Inputs!B6</f>
        <v>6000</v>
      </c>
      <c r="Q6" s="8">
        <f>Inputs!B6</f>
        <v>6000</v>
      </c>
      <c r="R6" s="8">
        <f>Inputs!B6</f>
        <v>6000</v>
      </c>
      <c r="S6" s="8">
        <f>Inputs!B6</f>
        <v>6000</v>
      </c>
      <c r="T6" s="8">
        <f>Inputs!B6</f>
        <v>6000</v>
      </c>
      <c r="U6" s="8">
        <f>Inputs!B6</f>
        <v>6000</v>
      </c>
      <c r="V6" s="8">
        <f>Inputs!B6</f>
        <v>6000</v>
      </c>
      <c r="W6" s="8">
        <f>Inputs!B6</f>
        <v>6000</v>
      </c>
      <c r="X6" s="8">
        <f>Inputs!B6</f>
        <v>6000</v>
      </c>
    </row>
    <row r="7" spans="14:24" ht="15">
      <c r="N7" s="25" t="s">
        <v>45</v>
      </c>
      <c r="O7" s="7">
        <f>(Inputs!B8)</f>
        <v>0</v>
      </c>
      <c r="P7" s="9">
        <f>MAX(1-MOD(P3-1,Inputs!$B$9),0)*(Inputs!$B$10)*O7+O7</f>
        <v>0</v>
      </c>
      <c r="Q7" s="8">
        <f>MAX(1-MOD(Q3-1,Inputs!$B$9),0)*(Inputs!$B$10)*P7+P7</f>
        <v>0</v>
      </c>
      <c r="R7" s="8">
        <f>MAX(1-MOD(R3-1,Inputs!$B$9),0)*(Inputs!$B$10)*Q7+Q7</f>
        <v>0</v>
      </c>
      <c r="S7" s="8">
        <f>MAX(1-MOD(S3-1,Inputs!$B$9),0)*(Inputs!$B$10)*R7+R7</f>
        <v>0</v>
      </c>
      <c r="T7" s="8">
        <f>MAX(1-MOD(T3-1,Inputs!$B$9),0)*(Inputs!$B$10)*S7+S7</f>
        <v>0</v>
      </c>
      <c r="U7" s="8">
        <f>MAX(1-MOD(U3-1,Inputs!$B$9),0)*(Inputs!$B$10)*T7+T7</f>
        <v>0</v>
      </c>
      <c r="V7" s="8">
        <f>MAX(1-MOD(V3-1,Inputs!$B$9),0)*(Inputs!$B$10)*U7+U7</f>
        <v>0</v>
      </c>
      <c r="W7" s="8">
        <f>MAX(1-MOD(W3-1,Inputs!$B$9),0)*(Inputs!$B$10)*V7+V7</f>
        <v>0</v>
      </c>
      <c r="X7" s="8">
        <f>MAX(1-MOD(X3-1,Inputs!$B$9),0)*(Inputs!$B$10)*W7+W7</f>
        <v>0</v>
      </c>
    </row>
    <row r="8" spans="14:24" ht="15.75">
      <c r="N8" s="26" t="s">
        <v>46</v>
      </c>
      <c r="O8" s="7"/>
      <c r="P8" s="7"/>
      <c r="Q8" s="8"/>
      <c r="R8" s="8"/>
      <c r="S8" s="8"/>
      <c r="T8" s="8"/>
      <c r="U8" s="8"/>
      <c r="V8" s="8"/>
      <c r="W8" s="8"/>
      <c r="X8" s="8"/>
    </row>
    <row r="9" spans="14:24" ht="15">
      <c r="N9" s="10" t="s">
        <v>47</v>
      </c>
      <c r="O9" s="7">
        <f>MAX(1-MOD(O3-1,Inputs!$B$13),0)*Inputs!$B$12</f>
        <v>5000</v>
      </c>
      <c r="P9" s="7">
        <f>MAX(1-MOD(P3-1,Inputs!$B$13),0)*Inputs!$B$12</f>
        <v>0</v>
      </c>
      <c r="Q9" s="8">
        <f>MAX(1-MOD(Q3-1,Inputs!$B$13),0)*Inputs!$B$12</f>
        <v>0</v>
      </c>
      <c r="R9" s="8">
        <f>MAX(1-MOD(R3-1,Inputs!$B$13),0)*Inputs!$B$12</f>
        <v>0</v>
      </c>
      <c r="S9" s="8">
        <f>MAX(1-MOD(S3-1,Inputs!$B$13),0)*Inputs!$B$12</f>
        <v>0</v>
      </c>
      <c r="T9" s="8">
        <f>MAX(1-MOD(T3-1,Inputs!$B$13),0)*Inputs!$B$12</f>
        <v>5000</v>
      </c>
      <c r="U9" s="8">
        <f>MAX(1-MOD(U3-1,Inputs!$B$13),0)*Inputs!$B$12</f>
        <v>0</v>
      </c>
      <c r="V9" s="8">
        <f>MAX(1-MOD(V3-1,Inputs!$B$13),0)*Inputs!$B$12</f>
        <v>0</v>
      </c>
      <c r="W9" s="8">
        <f>MAX(1-MOD(W3-1,Inputs!$B$13),0)*Inputs!$B$12</f>
        <v>0</v>
      </c>
      <c r="X9" s="8">
        <f>MAX(1-MOD(X3-1,Inputs!$B$13),0)*Inputs!$B$12</f>
        <v>0</v>
      </c>
    </row>
    <row r="10" spans="14:24" ht="15.75">
      <c r="N10" s="26" t="s">
        <v>48</v>
      </c>
      <c r="O10" s="7"/>
      <c r="P10" s="7"/>
      <c r="Q10" s="8"/>
      <c r="R10" s="8"/>
      <c r="S10" s="8"/>
      <c r="T10" s="8"/>
      <c r="U10" s="8"/>
      <c r="V10" s="8"/>
      <c r="W10" s="8"/>
      <c r="X10" s="8"/>
    </row>
    <row r="11" spans="14:24" ht="15">
      <c r="N11" s="10" t="s">
        <v>30</v>
      </c>
      <c r="O11" s="7">
        <f>(Inputs!B15)</f>
        <v>1000</v>
      </c>
      <c r="P11" s="7">
        <v>0</v>
      </c>
      <c r="Q11" s="8">
        <v>0</v>
      </c>
      <c r="R11" s="8">
        <v>0</v>
      </c>
      <c r="S11" s="8">
        <v>0</v>
      </c>
      <c r="T11" s="8">
        <v>0</v>
      </c>
      <c r="U11" s="8">
        <v>0</v>
      </c>
      <c r="V11" s="8">
        <v>0</v>
      </c>
      <c r="W11" s="8">
        <v>0</v>
      </c>
      <c r="X11" s="8">
        <v>0</v>
      </c>
    </row>
    <row r="12" spans="14:24" ht="15">
      <c r="N12" s="10" t="s">
        <v>31</v>
      </c>
      <c r="O12" s="7">
        <f>(Inputs!B16)</f>
        <v>500</v>
      </c>
      <c r="P12" s="7">
        <v>0</v>
      </c>
      <c r="Q12" s="8">
        <v>0</v>
      </c>
      <c r="R12" s="8">
        <v>0</v>
      </c>
      <c r="S12" s="8">
        <v>0</v>
      </c>
      <c r="T12" s="8">
        <v>0</v>
      </c>
      <c r="U12" s="8">
        <v>0</v>
      </c>
      <c r="V12" s="8">
        <v>0</v>
      </c>
      <c r="W12" s="8">
        <v>0</v>
      </c>
      <c r="X12" s="8">
        <v>0</v>
      </c>
    </row>
    <row r="13" spans="14:24" ht="15">
      <c r="N13" s="10" t="s">
        <v>32</v>
      </c>
      <c r="O13" s="7">
        <f>(Inputs!B17)</f>
        <v>400</v>
      </c>
      <c r="P13" s="7">
        <v>0</v>
      </c>
      <c r="Q13" s="8">
        <v>0</v>
      </c>
      <c r="R13" s="8">
        <v>0</v>
      </c>
      <c r="S13" s="8">
        <v>0</v>
      </c>
      <c r="T13" s="8">
        <v>0</v>
      </c>
      <c r="U13" s="8">
        <v>0</v>
      </c>
      <c r="V13" s="8">
        <v>0</v>
      </c>
      <c r="W13" s="8">
        <v>0</v>
      </c>
      <c r="X13" s="8">
        <v>0</v>
      </c>
    </row>
    <row r="14" spans="14:24" ht="15.75">
      <c r="N14" s="26" t="s">
        <v>49</v>
      </c>
      <c r="O14" s="7"/>
      <c r="P14" s="7"/>
      <c r="Q14" s="8"/>
      <c r="R14" s="8"/>
      <c r="S14" s="8"/>
      <c r="T14" s="8"/>
      <c r="U14" s="8"/>
      <c r="V14" s="8"/>
      <c r="W14" s="8"/>
      <c r="X14" s="8"/>
    </row>
    <row r="15" spans="14:24" ht="15">
      <c r="N15" s="10" t="s">
        <v>50</v>
      </c>
      <c r="O15" s="7">
        <f>(Inputs!B19)</f>
        <v>10000</v>
      </c>
      <c r="P15" s="7"/>
      <c r="Q15" s="8"/>
      <c r="R15" s="8"/>
      <c r="S15" s="8"/>
      <c r="T15" s="8"/>
      <c r="U15" s="8"/>
      <c r="V15" s="8"/>
      <c r="W15" s="8"/>
      <c r="X15" s="8"/>
    </row>
    <row r="16" spans="14:24" ht="15.75">
      <c r="N16" s="26" t="s">
        <v>51</v>
      </c>
      <c r="O16" s="7"/>
      <c r="P16" s="7"/>
      <c r="Q16" s="8"/>
      <c r="R16" s="8"/>
      <c r="S16" s="8"/>
      <c r="T16" s="8"/>
      <c r="U16" s="8"/>
      <c r="V16" s="8"/>
      <c r="W16" s="8"/>
      <c r="X16" s="8"/>
    </row>
    <row r="17" spans="14:24" ht="15">
      <c r="N17" s="10" t="s">
        <v>52</v>
      </c>
      <c r="O17" s="7">
        <f>(Inputs!B21)</f>
        <v>1000</v>
      </c>
      <c r="P17" s="7">
        <f>MAX(1-MOD(P3-1,Inputs!$B$22),0)*(Inputs!$B$23)*O17+O17</f>
        <v>1000</v>
      </c>
      <c r="Q17" s="8">
        <f>MAX(1-MOD(Q3-1,Inputs!$B$22),0)*(Inputs!$B$23)*P17+P17</f>
        <v>1000</v>
      </c>
      <c r="R17" s="8">
        <f>MAX(1-MOD(R3-1,Inputs!$B$22),0)*(Inputs!$B$23)*Q17+Q17</f>
        <v>1100</v>
      </c>
      <c r="S17" s="8">
        <f>MAX(1-MOD(S3-1,Inputs!$B$22),0)*(Inputs!$B$23)*R17+R17</f>
        <v>1100</v>
      </c>
      <c r="T17" s="8">
        <f>MAX(1-MOD(T3-1,Inputs!$B$22),0)*(Inputs!$B$23)*S17+S17</f>
        <v>1100</v>
      </c>
      <c r="U17" s="8">
        <f>MAX(1-MOD(U3-1,Inputs!$B$22),0)*(Inputs!$B$23)*T17+T17</f>
        <v>1210</v>
      </c>
      <c r="V17" s="8">
        <f>MAX(1-MOD(V3-1,Inputs!$B$22),0)*(Inputs!$B$23)*U17+U17</f>
        <v>1210</v>
      </c>
      <c r="W17" s="8">
        <f>MAX(1-MOD(W3-1,Inputs!$B$22),0)*(Inputs!$B$23)*V17+V17</f>
        <v>1210</v>
      </c>
      <c r="X17" s="8">
        <f>MAX(1-MOD(X3-1,Inputs!$B$22),0)*(Inputs!$B$23)*W17+W17</f>
        <v>1331</v>
      </c>
    </row>
    <row r="18" spans="14:24" ht="15.75">
      <c r="N18" s="26" t="s">
        <v>53</v>
      </c>
      <c r="O18" s="7"/>
      <c r="P18" s="7"/>
      <c r="Q18" s="8"/>
      <c r="R18" s="8"/>
      <c r="S18" s="8"/>
      <c r="T18" s="8"/>
      <c r="U18" s="8"/>
      <c r="V18" s="8"/>
      <c r="W18" s="8"/>
      <c r="X18" s="8"/>
    </row>
    <row r="19" spans="14:24" ht="15">
      <c r="N19" s="10" t="s">
        <v>54</v>
      </c>
      <c r="O19" s="7">
        <f>SUM(O6:O17)</f>
        <v>88900</v>
      </c>
      <c r="P19" s="7">
        <f>SUM(P6:P17)</f>
        <v>7000</v>
      </c>
      <c r="Q19" s="8">
        <f>SUM(Q6:Q17)</f>
        <v>7000</v>
      </c>
      <c r="R19" s="8">
        <f>SUM(R6:R17)</f>
        <v>7100</v>
      </c>
      <c r="S19" s="8">
        <f>SUM(S6:S17)</f>
        <v>7100</v>
      </c>
      <c r="T19" s="8">
        <f>SUM(T6:T17)</f>
        <v>12100</v>
      </c>
      <c r="U19" s="8">
        <f>SUM(U6:U17)</f>
        <v>7210</v>
      </c>
      <c r="V19" s="8">
        <f>SUM(V6:V17)</f>
        <v>7210</v>
      </c>
      <c r="W19" s="8">
        <f>SUM(W6:W17)</f>
        <v>7210</v>
      </c>
      <c r="X19" s="8">
        <f>SUM(X6:X17)</f>
        <v>7331</v>
      </c>
    </row>
    <row r="20" spans="14:24" ht="15.75">
      <c r="N20" s="27" t="s">
        <v>55</v>
      </c>
      <c r="O20" s="7">
        <f>(O19)</f>
        <v>88900</v>
      </c>
      <c r="P20" s="7">
        <f>(O20+P19)</f>
        <v>95900</v>
      </c>
      <c r="Q20" s="8">
        <f>(P20+Q19)</f>
        <v>102900</v>
      </c>
      <c r="R20" s="8">
        <f>(Q20+R19)</f>
        <v>110000</v>
      </c>
      <c r="S20" s="8">
        <f>(R20+S19)</f>
        <v>117100</v>
      </c>
      <c r="T20" s="8">
        <f>(S20+T19)</f>
        <v>129200</v>
      </c>
      <c r="U20" s="8">
        <f>(T20+U19)</f>
        <v>136410</v>
      </c>
      <c r="V20" s="8">
        <f>(U20+V19)</f>
        <v>143620</v>
      </c>
      <c r="W20" s="8">
        <f>(V20+W19)</f>
        <v>150830</v>
      </c>
      <c r="X20" s="8">
        <f>(W20+X19)</f>
        <v>158161</v>
      </c>
    </row>
    <row r="21" spans="14:24" ht="15">
      <c r="N21" s="5"/>
      <c r="O21" s="7"/>
      <c r="P21" s="7"/>
      <c r="Q21" s="8"/>
      <c r="R21" s="8"/>
      <c r="S21" s="8"/>
      <c r="T21" s="8"/>
      <c r="U21" s="8"/>
      <c r="V21" s="8"/>
      <c r="W21" s="8"/>
      <c r="X21" s="8"/>
    </row>
    <row r="22" spans="14:24" ht="18.75">
      <c r="N22" s="24" t="str">
        <f>(Inputs!C2)</f>
        <v>Vendor 2</v>
      </c>
      <c r="O22" s="7"/>
      <c r="P22" s="7"/>
      <c r="Q22" s="8"/>
      <c r="R22" s="8"/>
      <c r="S22" s="8"/>
      <c r="T22" s="8"/>
      <c r="U22" s="8"/>
      <c r="V22" s="8"/>
      <c r="W22" s="8"/>
      <c r="X22" s="8"/>
    </row>
    <row r="23" spans="14:24" ht="15.75">
      <c r="N23" s="26" t="s">
        <v>43</v>
      </c>
      <c r="O23" s="7"/>
      <c r="P23" s="7"/>
      <c r="Q23" s="8"/>
      <c r="R23" s="8"/>
      <c r="S23" s="8"/>
      <c r="T23" s="8"/>
      <c r="U23" s="8"/>
      <c r="V23" s="8"/>
      <c r="W23" s="8"/>
      <c r="X23" s="8"/>
    </row>
    <row r="24" spans="14:24" ht="15">
      <c r="N24" s="10" t="s">
        <v>44</v>
      </c>
      <c r="O24" s="7">
        <f>Inputs!C5</f>
        <v>0</v>
      </c>
      <c r="P24" s="7">
        <f>Inputs!$C$6</f>
        <v>0</v>
      </c>
      <c r="Q24" s="8">
        <f>Inputs!$C$6</f>
        <v>0</v>
      </c>
      <c r="R24" s="8">
        <f>Inputs!$C$6</f>
        <v>0</v>
      </c>
      <c r="S24" s="8">
        <f>Inputs!$C$6</f>
        <v>0</v>
      </c>
      <c r="T24" s="8">
        <f>Inputs!$C$6</f>
        <v>0</v>
      </c>
      <c r="U24" s="8">
        <f>Inputs!$C$6</f>
        <v>0</v>
      </c>
      <c r="V24" s="8">
        <f>Inputs!$C$6</f>
        <v>0</v>
      </c>
      <c r="W24" s="8">
        <f>Inputs!$C$6</f>
        <v>0</v>
      </c>
      <c r="X24" s="8">
        <f>Inputs!$C$6</f>
        <v>0</v>
      </c>
    </row>
    <row r="25" spans="14:24" ht="15">
      <c r="N25" s="25" t="s">
        <v>45</v>
      </c>
      <c r="O25" s="7">
        <f>Inputs!C8</f>
        <v>14000</v>
      </c>
      <c r="P25" s="7">
        <f>MAX(1-MOD(P3-1,Inputs!$C$9),0)*(Inputs!$C$10)*O25+O25</f>
        <v>14000</v>
      </c>
      <c r="Q25" s="7">
        <f>MAX(1-MOD(Q3-1,Inputs!$C$9),0)*(Inputs!$C$10)*P25+P25</f>
        <v>15820</v>
      </c>
      <c r="R25" s="7">
        <f>MAX(1-MOD(R3-1,Inputs!$C$9),0)*(Inputs!$C$10)*Q25+Q25</f>
        <v>15820</v>
      </c>
      <c r="S25" s="7">
        <f>MAX(1-MOD(S3-1,Inputs!$C$9),0)*(Inputs!$C$10)*R25+R25</f>
        <v>17876.599999999999</v>
      </c>
      <c r="T25" s="7">
        <f>MAX(1-MOD(T3-1,Inputs!$C$9),0)*(Inputs!$C$10)*S25+S25</f>
        <v>17876.599999999999</v>
      </c>
      <c r="U25" s="7">
        <f>MAX(1-MOD(U3-1,Inputs!$C$9),0)*(Inputs!$C$10)*T25+T25</f>
        <v>20200.557999999997</v>
      </c>
      <c r="V25" s="7">
        <f>MAX(1-MOD(V3-1,Inputs!$C$9),0)*(Inputs!$C$10)*U25+U25</f>
        <v>20200.557999999997</v>
      </c>
      <c r="W25" s="7">
        <f>MAX(1-MOD(W3-1,Inputs!$C$9),0)*(Inputs!$C$10)*V25+V25</f>
        <v>22826.630539999998</v>
      </c>
      <c r="X25" s="7">
        <f>MAX(1-MOD(X3-1,Inputs!$C$9),0)*(Inputs!$C$10)*W25+W25</f>
        <v>22826.630539999998</v>
      </c>
    </row>
    <row r="26" spans="14:24" ht="15.75">
      <c r="N26" s="26" t="s">
        <v>46</v>
      </c>
      <c r="O26" s="7"/>
      <c r="P26" s="7"/>
      <c r="Q26" s="8"/>
      <c r="R26" s="8"/>
      <c r="S26" s="8"/>
      <c r="T26" s="8"/>
      <c r="U26" s="8"/>
      <c r="V26" s="8"/>
      <c r="W26" s="8"/>
      <c r="X26" s="8"/>
    </row>
    <row r="27" spans="14:24" ht="15">
      <c r="N27" s="10" t="s">
        <v>56</v>
      </c>
      <c r="O27" s="7">
        <f>MAX(1-MOD(O3-1,Inputs!$C$13),0)*Inputs!$C$12</f>
        <v>3000</v>
      </c>
      <c r="P27" s="7">
        <f>MAX(1-MOD(P3-1,Inputs!$C$13),0)*Inputs!$C$12</f>
        <v>0</v>
      </c>
      <c r="Q27" s="7">
        <f>MAX(1-MOD(Q3-1,Inputs!$C$13),0)*Inputs!$C$12</f>
        <v>3000</v>
      </c>
      <c r="R27" s="7">
        <f>MAX(1-MOD(R3-1,Inputs!$C$13),0)*Inputs!$C$12</f>
        <v>0</v>
      </c>
      <c r="S27" s="7">
        <f>MAX(1-MOD(S3-1,Inputs!$C$13),0)*Inputs!$C$12</f>
        <v>3000</v>
      </c>
      <c r="T27" s="7">
        <f>MAX(1-MOD(T3-1,Inputs!$C$13),0)*Inputs!$C$12</f>
        <v>0</v>
      </c>
      <c r="U27" s="7">
        <f>MAX(1-MOD(U3-1,Inputs!$C$13),0)*Inputs!$C$12</f>
        <v>3000</v>
      </c>
      <c r="V27" s="7">
        <f>MAX(1-MOD(V3-1,Inputs!$C$13),0)*Inputs!$C$12</f>
        <v>0</v>
      </c>
      <c r="W27" s="7">
        <f>MAX(1-MOD(W3-1,Inputs!$C$13),0)*Inputs!$C$12</f>
        <v>3000</v>
      </c>
      <c r="X27" s="7">
        <f>MAX(1-MOD(X3-1,Inputs!$C$13),0)*Inputs!$C$12</f>
        <v>0</v>
      </c>
    </row>
    <row r="28" spans="14:24" ht="15.75">
      <c r="N28" s="26" t="s">
        <v>48</v>
      </c>
      <c r="O28" s="7"/>
      <c r="P28" s="7"/>
      <c r="Q28" s="8"/>
      <c r="R28" s="8"/>
      <c r="S28" s="8"/>
      <c r="T28" s="8"/>
      <c r="U28" s="8"/>
      <c r="V28" s="8"/>
      <c r="W28" s="8"/>
      <c r="X28" s="8"/>
    </row>
    <row r="29" spans="14:24" ht="15">
      <c r="N29" s="10" t="s">
        <v>30</v>
      </c>
      <c r="O29" s="7">
        <f>Inputs!C15</f>
        <v>3000</v>
      </c>
      <c r="P29" s="7">
        <v>0</v>
      </c>
      <c r="Q29" s="8">
        <v>0</v>
      </c>
      <c r="R29" s="8">
        <v>0</v>
      </c>
      <c r="S29" s="8">
        <v>0</v>
      </c>
      <c r="T29" s="8">
        <v>0</v>
      </c>
      <c r="U29" s="8">
        <v>0</v>
      </c>
      <c r="V29" s="8">
        <v>0</v>
      </c>
      <c r="W29" s="8">
        <v>0</v>
      </c>
      <c r="X29" s="8">
        <v>0</v>
      </c>
    </row>
    <row r="30" spans="14:24" ht="15">
      <c r="N30" s="10" t="s">
        <v>31</v>
      </c>
      <c r="O30" s="7">
        <f>Inputs!C16</f>
        <v>2000</v>
      </c>
      <c r="P30" s="7">
        <v>0</v>
      </c>
      <c r="Q30" s="8">
        <v>0</v>
      </c>
      <c r="R30" s="8">
        <v>0</v>
      </c>
      <c r="S30" s="8">
        <v>0</v>
      </c>
      <c r="T30" s="8">
        <v>0</v>
      </c>
      <c r="U30" s="8">
        <v>0</v>
      </c>
      <c r="V30" s="8">
        <v>0</v>
      </c>
      <c r="W30" s="8">
        <v>0</v>
      </c>
      <c r="X30" s="8">
        <v>0</v>
      </c>
    </row>
    <row r="31" spans="14:24" ht="15">
      <c r="N31" s="10" t="s">
        <v>32</v>
      </c>
      <c r="O31" s="7">
        <f>Inputs!C17</f>
        <v>2000</v>
      </c>
      <c r="P31" s="7">
        <v>0</v>
      </c>
      <c r="Q31" s="8">
        <v>0</v>
      </c>
      <c r="R31" s="8">
        <v>0</v>
      </c>
      <c r="S31" s="8">
        <v>0</v>
      </c>
      <c r="T31" s="8">
        <v>0</v>
      </c>
      <c r="U31" s="8">
        <v>0</v>
      </c>
      <c r="V31" s="8">
        <v>0</v>
      </c>
      <c r="W31" s="8">
        <v>0</v>
      </c>
      <c r="X31" s="8">
        <v>0</v>
      </c>
    </row>
    <row r="32" spans="14:24" ht="15.75">
      <c r="N32" s="26" t="s">
        <v>49</v>
      </c>
      <c r="O32" s="7"/>
      <c r="P32" s="7"/>
      <c r="Q32" s="8"/>
      <c r="R32" s="8"/>
      <c r="S32" s="8"/>
      <c r="T32" s="8"/>
      <c r="U32" s="8"/>
      <c r="V32" s="8"/>
      <c r="W32" s="8"/>
      <c r="X32" s="8"/>
    </row>
    <row r="33" spans="14:24" ht="15">
      <c r="N33" s="10" t="s">
        <v>50</v>
      </c>
      <c r="O33" s="7">
        <f>Inputs!C19</f>
        <v>8000</v>
      </c>
      <c r="P33" s="7"/>
      <c r="Q33" s="8"/>
      <c r="R33" s="8"/>
      <c r="S33" s="8"/>
      <c r="T33" s="8"/>
      <c r="U33" s="8"/>
      <c r="V33" s="8"/>
      <c r="W33" s="8"/>
      <c r="X33" s="8"/>
    </row>
    <row r="34" spans="14:24" ht="15.75">
      <c r="N34" s="26" t="s">
        <v>51</v>
      </c>
      <c r="O34" s="7"/>
      <c r="P34" s="7"/>
      <c r="Q34" s="8"/>
      <c r="R34" s="8"/>
      <c r="S34" s="8"/>
      <c r="T34" s="8"/>
      <c r="U34" s="8"/>
      <c r="V34" s="8"/>
      <c r="W34" s="8"/>
      <c r="X34" s="8"/>
    </row>
    <row r="35" spans="14:24" ht="15">
      <c r="N35" s="10" t="s">
        <v>52</v>
      </c>
      <c r="O35" s="11">
        <f>Inputs!C21</f>
        <v>600</v>
      </c>
      <c r="P35" s="7">
        <f>MAX(1-MOD(P3-1,Inputs!$C$22),0)*(Inputs!$C$23)*O35+O35</f>
        <v>672</v>
      </c>
      <c r="Q35" s="7">
        <f>MAX(1-MOD(Q3-1,Inputs!$C$22),0)*(Inputs!$C$23)*P35+P35</f>
        <v>752.64</v>
      </c>
      <c r="R35" s="7">
        <f>MAX(1-MOD(R3-1,Inputs!$C$22),0)*(Inputs!$C$23)*Q35+Q35</f>
        <v>842.95679999999993</v>
      </c>
      <c r="S35" s="7">
        <f>MAX(1-MOD(S3-1,Inputs!$C$22),0)*(Inputs!$C$23)*R35+R35</f>
        <v>944.11161599999991</v>
      </c>
      <c r="T35" s="7">
        <f>MAX(1-MOD(T3-1,Inputs!$C$22),0)*(Inputs!$C$23)*S35+S35</f>
        <v>1057.4050099199999</v>
      </c>
      <c r="U35" s="7">
        <f>MAX(1-MOD(U3-1,Inputs!$C$22),0)*(Inputs!$C$23)*T35+T35</f>
        <v>1184.2936111104</v>
      </c>
      <c r="V35" s="7">
        <f>MAX(1-MOD(V3-1,Inputs!$C$22),0)*(Inputs!$C$23)*U35+U35</f>
        <v>1326.4088444436479</v>
      </c>
      <c r="W35" s="7">
        <f>MAX(1-MOD(W3-1,Inputs!$C$22),0)*(Inputs!$C$23)*V35+V35</f>
        <v>1485.5779057768857</v>
      </c>
      <c r="X35" s="7">
        <f>MAX(1-MOD(X3-1,Inputs!$C$22),0)*(Inputs!$C$23)*W35+W35</f>
        <v>1663.8472544701119</v>
      </c>
    </row>
    <row r="36" spans="14:24" ht="15.75">
      <c r="N36" s="26" t="s">
        <v>53</v>
      </c>
      <c r="O36" s="7"/>
      <c r="P36" s="7"/>
      <c r="Q36" s="8"/>
      <c r="R36" s="8"/>
      <c r="S36" s="8"/>
      <c r="T36" s="8"/>
      <c r="U36" s="8"/>
      <c r="V36" s="8"/>
      <c r="W36" s="8"/>
      <c r="X36" s="8"/>
    </row>
    <row r="37" spans="14:24" ht="15">
      <c r="N37" s="10" t="s">
        <v>54</v>
      </c>
      <c r="O37" s="7">
        <f>SUM(O24:O35)</f>
        <v>32600</v>
      </c>
      <c r="P37" s="7">
        <f>SUM(P24:P35)</f>
        <v>14672</v>
      </c>
      <c r="Q37" s="8">
        <f>SUM(Q24:Q35)</f>
        <v>19572.64</v>
      </c>
      <c r="R37" s="8">
        <f>SUM(R24:R35)</f>
        <v>16662.9568</v>
      </c>
      <c r="S37" s="8">
        <f>SUM(S24:S35)</f>
        <v>21820.711615999997</v>
      </c>
      <c r="T37" s="8">
        <f>SUM(T24:T35)</f>
        <v>18934.005009919998</v>
      </c>
      <c r="U37" s="8">
        <f>SUM(U24:U35)</f>
        <v>24384.851611110396</v>
      </c>
      <c r="V37" s="8">
        <f>SUM(V24:V35)</f>
        <v>21526.966844443647</v>
      </c>
      <c r="W37" s="8">
        <f>SUM(W24:W35)</f>
        <v>27312.208445776883</v>
      </c>
      <c r="X37" s="8">
        <f>SUM(X24:X35)</f>
        <v>24490.477794470109</v>
      </c>
    </row>
    <row r="38" spans="14:24" ht="15.75">
      <c r="N38" s="26" t="s">
        <v>55</v>
      </c>
      <c r="O38" s="8">
        <f>(O37)</f>
        <v>32600</v>
      </c>
      <c r="P38" s="8">
        <f>(O38+P37)</f>
        <v>47272</v>
      </c>
      <c r="Q38" s="8">
        <f>(P38+Q37)</f>
        <v>66844.639999999999</v>
      </c>
      <c r="R38" s="8">
        <f>(Q38+R37)</f>
        <v>83507.596799999999</v>
      </c>
      <c r="S38" s="8">
        <f>(R38+S37)</f>
        <v>105328.308416</v>
      </c>
      <c r="T38" s="8">
        <f>(S38+T37)</f>
        <v>124262.31342592</v>
      </c>
      <c r="U38" s="8">
        <f>(T38+U37)</f>
        <v>148647.16503703041</v>
      </c>
      <c r="V38" s="8">
        <f>(U38+V37)</f>
        <v>170174.13188147405</v>
      </c>
      <c r="W38" s="8">
        <f>(V38+W37)</f>
        <v>197486.34032725095</v>
      </c>
      <c r="X38" s="8">
        <f>(W38+X37)</f>
        <v>221976.81812172107</v>
      </c>
    </row>
  </sheetData>
  <protectedRanges>
    <protectedRange algorithmName="SHA-512" hashValue="s/uLsPiG/rLtqx3xh9EFLWGy46a2rNa6Ju4o+UU84xgHafsjKYCz6EZ8Fiuw80AKiZ975Y8OA3FhsQjdGb9qNg==" saltValue="AHoxzIOTXOSWkNR3vqLzYQ==" spinCount="100000" sqref="N4:X38" name="Range2"/>
  </protectedRange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AE5B81D85CCB48B0E6C67DE59D5E58" ma:contentTypeVersion="3" ma:contentTypeDescription="Create a new document." ma:contentTypeScope="" ma:versionID="dd78d2aa22032d177c8387f6e3a90474">
  <xsd:schema xmlns:xsd="http://www.w3.org/2001/XMLSchema" xmlns:xs="http://www.w3.org/2001/XMLSchema" xmlns:p="http://schemas.microsoft.com/office/2006/metadata/properties" xmlns:ns3="8b73f931-d278-49a5-97f4-391271ed89cc" targetNamespace="http://schemas.microsoft.com/office/2006/metadata/properties" ma:root="true" ma:fieldsID="532b13e2dea259cf3bab48c6342b3fd7" ns3:_="">
    <xsd:import namespace="8b73f931-d278-49a5-97f4-391271ed89cc"/>
    <xsd:element name="properties">
      <xsd:complexType>
        <xsd:sequence>
          <xsd:element name="documentManagement">
            <xsd:complexType>
              <xsd:all>
                <xsd:element ref="ns3:SharedWithUsers"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f931-d278-49a5-97f4-391271ed89c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F12363-FFE5-40F9-B67C-864693D987DF}"/>
</file>

<file path=customXml/itemProps2.xml><?xml version="1.0" encoding="utf-8"?>
<ds:datastoreItem xmlns:ds="http://schemas.openxmlformats.org/officeDocument/2006/customXml" ds:itemID="{4DB1CCF2-4ACC-4743-949D-9BDB4EBD0E4D}"/>
</file>

<file path=customXml/itemProps3.xml><?xml version="1.0" encoding="utf-8"?>
<ds:datastoreItem xmlns:ds="http://schemas.openxmlformats.org/officeDocument/2006/customXml" ds:itemID="{64CD9D5F-C781-46C5-A369-80404EF758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Bonanno,Samantha</dc:creator>
  <cp:keywords/>
  <dc:description/>
  <cp:lastModifiedBy/>
  <cp:revision/>
  <dcterms:created xsi:type="dcterms:W3CDTF">2006-09-16T00:00:00Z</dcterms:created>
  <dcterms:modified xsi:type="dcterms:W3CDTF">2020-07-21T17:31:09Z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0x01010044AE5B81D85CCB48B0E6C67DE59D5E58</vt:lpwstr>
  </property>
</Properties>
</file>