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A2669603-3E40-410A-9AC8-B3FA18B46E7A}" xr6:coauthVersionLast="46" xr6:coauthVersionMax="46" xr10:uidLastSave="{00000000-0000-0000-0000-000000000000}"/>
  <bookViews>
    <workbookView xWindow="-108" yWindow="-108" windowWidth="23256" windowHeight="12576" tabRatio="815" firstSheet="4" activeTab="10" xr2:uid="{00000000-000D-0000-FFFF-FFFF00000000}"/>
  </bookViews>
  <sheets>
    <sheet name="Cover Page" sheetId="24" r:id="rId1"/>
    <sheet name="General Instructions" sheetId="25" r:id="rId2"/>
    <sheet name="I-Design evaluation (general)" sheetId="27" r:id="rId3"/>
    <sheet name="II- Design eval. (dairy only)" sheetId="19" r:id="rId4"/>
    <sheet name="III - Validation" sheetId="21" r:id="rId5"/>
    <sheet name="IV -Trial Result" sheetId="28" r:id="rId6"/>
    <sheet name="V- Record" sheetId="20" r:id="rId7"/>
    <sheet name="VI - Pasteuriser P&amp;ID " sheetId="18" r:id="rId8"/>
    <sheet name="VII - Vat Drawing" sheetId="23" r:id="rId9"/>
    <sheet name="VIII - Attachments" sheetId="26" r:id="rId10"/>
    <sheet name="IX - Equiv. Time and Temp Calc" sheetId="29" r:id="rId11"/>
    <sheet name="X - Validation flowchart" sheetId="22" state="hidden" r:id="rId12"/>
    <sheet name="Sheet3" sheetId="3" state="hidden" r:id="rId13"/>
    <sheet name="Unit Conversion Tab" sheetId="4" state="hidden" r:id="rId14"/>
    <sheet name="Sheet2" sheetId="14" state="hidden" r:id="rId15"/>
    <sheet name="Sheet12" sheetId="12" state="hidden" r:id="rId16"/>
    <sheet name="Sheet8" sheetId="8" state="hidden" r:id="rId17"/>
    <sheet name="Density calculation" sheetId="16" state="hidden" r:id="rId18"/>
  </sheets>
  <externalReferences>
    <externalReference r:id="rId19"/>
  </externalReferences>
  <definedNames>
    <definedName name="_xlnm.Print_Area" localSheetId="0">'Cover Page'!$A$3:$C$14</definedName>
    <definedName name="_xlnm.Print_Area" localSheetId="2">'I-Design evaluation (general)'!$A$1:$E$95</definedName>
    <definedName name="_xlnm.Print_Area" localSheetId="3">'II- Design eval. (dairy only)'!$A$1:$E$43</definedName>
    <definedName name="_xlnm.Print_Area" localSheetId="4">'III - Validation'!$A$1:$E$23</definedName>
    <definedName name="_xlnm.Print_Area" localSheetId="5">'IV -Trial Result'!$A$1:$D$10</definedName>
    <definedName name="_xlnm.Print_Area" localSheetId="6">'V- Record'!$B$2:$E$27</definedName>
    <definedName name="_xlnm.Print_Area" localSheetId="8">'VII - Vat Drawing'!$A$1:$S$42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29" l="1"/>
  <c r="I14" i="29" s="1"/>
  <c r="C17" i="16" l="1"/>
  <c r="O5" i="14" l="1"/>
  <c r="I12" i="14"/>
  <c r="I5" i="14"/>
  <c r="F6" i="4" l="1"/>
  <c r="E6" i="4"/>
  <c r="C18" i="8"/>
  <c r="C19" i="8" s="1"/>
  <c r="C36" i="8" l="1"/>
  <c r="C23" i="8"/>
  <c r="C30" i="8"/>
  <c r="C31" i="8" s="1"/>
  <c r="C39" i="8" l="1"/>
  <c r="C32" i="8"/>
  <c r="I3" i="4" l="1"/>
  <c r="G3" i="4"/>
  <c r="H3" i="4" s="1"/>
  <c r="E2" i="4"/>
  <c r="D2" i="4"/>
</calcChain>
</file>

<file path=xl/sharedStrings.xml><?xml version="1.0" encoding="utf-8"?>
<sst xmlns="http://schemas.openxmlformats.org/spreadsheetml/2006/main" count="482" uniqueCount="381">
  <si>
    <t>5. Protocol. Batch Pasteurizer and Cooker Validation</t>
  </si>
  <si>
    <t>Supersedes: N/A</t>
  </si>
  <si>
    <t>This guidance document was developed to assist the validation of heat treatment step of batch processes (including dairy). In this guidance, some requirements covering the design of the equipment (vat/batch pasteuriser) and information regarding data recorder/logger are also included.
As a guidance document, previous studies, simulations and existing validation protocols not identical to what is described in this document will be considered as long as the outcomes are expected to be similar.</t>
  </si>
  <si>
    <t xml:space="preserve">This document can be applied for the following CCPs:
</t>
  </si>
  <si>
    <t>Model 06: Fillings and Sauces Heat Treatment (low Aw)</t>
  </si>
  <si>
    <t>Model 23: Fruit fillings and sauce heat treatment low pH</t>
  </si>
  <si>
    <t xml:space="preserve">Model 32: Meat Cooking Batch </t>
  </si>
  <si>
    <t>Model 37: Milk Heat treatment</t>
  </si>
  <si>
    <t>Model 46: Ultra Pasteurized extended shelf life heat treatment</t>
  </si>
  <si>
    <t>Model 47: Pasteurization Batch</t>
  </si>
  <si>
    <t>Model 51: Process Cheese Cook</t>
  </si>
  <si>
    <t>Model 52: Product Cook</t>
  </si>
  <si>
    <t>Model 58: Product Cook - Nonfat based products</t>
  </si>
  <si>
    <t>Model 71: Salted Egg Processing</t>
  </si>
  <si>
    <t xml:space="preserve">General Instructions </t>
  </si>
  <si>
    <t>There are seven additional sections (I - VII) to be completed and an section XIII for attachments and in section X there is a validation flowchart summarising the process.</t>
  </si>
  <si>
    <t>Sections I, III, IV, V, VI, VII : Shall be completed regardless of whether the batch process is for non-dairy or dairy product.</t>
  </si>
  <si>
    <t>Section II - Design Evaluation (Dairy only): Shall be completed only if the batch process is for dairy products.</t>
  </si>
  <si>
    <t>Section V (Record): A graph showing the result of the temperatures recorded can be added in this section.</t>
  </si>
  <si>
    <t xml:space="preserve">Section IV (Vat Drawing) - If there is no formal drawing of the vat, an identification of the main features of the batch pasteuriser is required. </t>
  </si>
  <si>
    <t>Section IX for the calculation of the equivalent pasteurisation time and temperature</t>
  </si>
  <si>
    <t>Please answer all questions and provide further explanation in the comments section as requested</t>
  </si>
  <si>
    <t>N/A = Not Applicable, comment required</t>
  </si>
  <si>
    <t>BATCH PASTEURISER VALIDATION (GENERAL - INCLUDING DAIRY)</t>
  </si>
  <si>
    <t>Section 1</t>
  </si>
  <si>
    <t>Supplier Details</t>
  </si>
  <si>
    <t>Name of the supplier</t>
  </si>
  <si>
    <t>Location:</t>
  </si>
  <si>
    <t>Address :</t>
  </si>
  <si>
    <t>Specifications</t>
  </si>
  <si>
    <t>Number of Pasteuriser:</t>
  </si>
  <si>
    <t>Pasteuriser Make:</t>
  </si>
  <si>
    <t xml:space="preserve">Serial number of the equipment / Plant identification Number </t>
  </si>
  <si>
    <t>Installation details (New Installation/Installation year)</t>
  </si>
  <si>
    <t xml:space="preserve">Validation details </t>
  </si>
  <si>
    <t xml:space="preserve">Last Validation date </t>
  </si>
  <si>
    <t>Any change  in parameters or design since last Validation (if yes please provide details)</t>
  </si>
  <si>
    <t>Process and Product information</t>
  </si>
  <si>
    <t xml:space="preserve">Material pasteurised: List all products </t>
  </si>
  <si>
    <t>Product composition</t>
  </si>
  <si>
    <t xml:space="preserve">Relevant information of the material pasteurised (Aw, pH, fat content, etc) </t>
  </si>
  <si>
    <t>Particle size of the material pasteurised. An increase in time and temperature may be required when particles &gt; 0.64cm (0.25in) in all 3 dimensions are added e.g. meat, vegetables. The necessary increase has to be assessed based on particle size and heat penetration</t>
  </si>
  <si>
    <t xml:space="preserve">Current Time Temperature used </t>
  </si>
  <si>
    <t xml:space="preserve">Critical time and temperature </t>
  </si>
  <si>
    <t>Reference for validation (time and temperature)</t>
  </si>
  <si>
    <t xml:space="preserve">Production time and temperature </t>
  </si>
  <si>
    <t>Is same time and temperature used for all the recipe's pasteurised .</t>
  </si>
  <si>
    <t>Section 2-Pasteuriser Design</t>
  </si>
  <si>
    <t>Particulars</t>
  </si>
  <si>
    <t>Details</t>
  </si>
  <si>
    <t>Comments, if any</t>
  </si>
  <si>
    <t>Batch Tank</t>
  </si>
  <si>
    <t>Capacity of the batch tank ?</t>
  </si>
  <si>
    <t>Does batch tank comply with sanitary design requirements ?</t>
  </si>
  <si>
    <t>Heating source for the water (gas, electricity, separate Plate Heat Exchanger (PHE)). Do the vessel and jacket configuration ensure appropriate control and homogeneity of temperature?</t>
  </si>
  <si>
    <t>Detail of control of heating medium (Temperature control)</t>
  </si>
  <si>
    <t>Confirmation of type of temperature probes used (PT100, Thermocouple?)</t>
  </si>
  <si>
    <t>Is there a method of ensuring that the outlet valve for pasteurised product is
closed before filling of the holding vessel can commence. This ensures that no
unpasteurised product passes forward from the batch tank prior to pasteurisation.</t>
  </si>
  <si>
    <t>Is there any threads in the product material zone? This should be avoided, unless it is possible to create a tight enough bond to prevent the entrance of product into the threaded area.</t>
  </si>
  <si>
    <t>Controls automatically managed</t>
  </si>
  <si>
    <t>Controls manually managed</t>
  </si>
  <si>
    <t>Discharge of the material(Manual/Automatic)</t>
  </si>
  <si>
    <t>Does the pipeline between the inlet valve and the vat slope to assure free drainage
to the vat?</t>
  </si>
  <si>
    <t>Conditions which reset batch timer to zero e.g.
•	Low Product  temperature
•	Agitator failure</t>
  </si>
  <si>
    <t>Process Description</t>
  </si>
  <si>
    <t>Routine batch size</t>
  </si>
  <si>
    <t>Maximum batch size</t>
  </si>
  <si>
    <t xml:space="preserve">Minimum batch size </t>
  </si>
  <si>
    <t>Weight management automatically/manually</t>
  </si>
  <si>
    <t>Total process time</t>
  </si>
  <si>
    <t>Number of batches made per day</t>
  </si>
  <si>
    <t xml:space="preserve">PHE &amp; pressure differentials </t>
  </si>
  <si>
    <t xml:space="preserve">Does the site have a PHE with a cooling section in place ? </t>
  </si>
  <si>
    <t xml:space="preserve">If product to water what are the safety systems in place to avoid cross contamination risk? Is the pressure in the cooling system monitored and recorded? </t>
  </si>
  <si>
    <t>How is the pressure differential maintained ?</t>
  </si>
  <si>
    <t xml:space="preserve">How is the pressure differential monitored ? Provide details of location of pressure monitoring devices/pressure transmitters . </t>
  </si>
  <si>
    <t>Is the pressure difference at least 0.5 bar?</t>
  </si>
  <si>
    <t>Frequency of leak test of gasket and plates and method of verification of leak ?</t>
  </si>
  <si>
    <t>What is the medium used in cooling section ? Chilled water /or other media?</t>
  </si>
  <si>
    <t>In case water is used for cooling, is the water treated ?</t>
  </si>
  <si>
    <t>What is the frequency of monitoring of the water quality and acceptance criteria ?</t>
  </si>
  <si>
    <t>Temperature probe</t>
  </si>
  <si>
    <t>Is the temperature sensor in direct contact to the product or the temperature probe is inside a pocket?</t>
  </si>
  <si>
    <t>Is the temperature sensor removable for calibration purpose?</t>
  </si>
  <si>
    <t>Location of the temperature probe</t>
  </si>
  <si>
    <t xml:space="preserve">Temperature sensor accuracy tests of product temperature probe. </t>
  </si>
  <si>
    <t xml:space="preserve">Temperature sensor accuracy tests of indicating/check temperature probe. </t>
  </si>
  <si>
    <t>Is the difference in the temperature between indicator and recorded less than 0.5 deg C?</t>
  </si>
  <si>
    <t xml:space="preserve">Recording device </t>
  </si>
  <si>
    <t>Is there a continuous data recording for the pasteuriser ?</t>
  </si>
  <si>
    <t>What is the type of data recording device ?</t>
  </si>
  <si>
    <t>What are the parameters currently monitored ?</t>
  </si>
  <si>
    <t xml:space="preserve">Temperature </t>
  </si>
  <si>
    <t>Time</t>
  </si>
  <si>
    <t>Pressure differential (if applicable)</t>
  </si>
  <si>
    <t xml:space="preserve">Others if any </t>
  </si>
  <si>
    <t>Is the recorder connected to a backup to avoid disruption during powder failure ?</t>
  </si>
  <si>
    <t>Recording of Temperatures and any other critical Food Safety variables. Chart recorder or manual recording.</t>
  </si>
  <si>
    <t>In case of chart recorder is following criteria met</t>
  </si>
  <si>
    <t>a)The chart range shall be less than 20 deg C  including 5 deg above and below the temperature setpoint.</t>
  </si>
  <si>
    <t>b)Chart graduation shall not be more than 1 deg C represented by spacing of less than 2mm</t>
  </si>
  <si>
    <t xml:space="preserve">d) The time intervals shall be represented by lines with spacing not more than 15 minutes and separated by not less than 6mm by temperature at the temperature setpoint. </t>
  </si>
  <si>
    <t>Pasteurised product  storage</t>
  </si>
  <si>
    <t>Temperature &amp; time  of pasteurised product storage?</t>
  </si>
  <si>
    <t>In case the storage tanks for the pasteurised product is stored in the raw product area, is the vent in the tanks adequately filtered ?</t>
  </si>
  <si>
    <t>Raw Product</t>
  </si>
  <si>
    <t>Is there any possibility for raw product to contaminate pasteurised product ? E.g. The raw product feeding line contaminating the outlet line downstream to the batch pasteuriser. The raw product line shall be totally separate from the pasteurised product line.</t>
  </si>
  <si>
    <t xml:space="preserve">Check drainage and cleaning of raw product supply system. Look for areas where CIP drainage of raw pipework equipment will not contaminate treated product environment or the product itself.   </t>
  </si>
  <si>
    <t>CIP</t>
  </si>
  <si>
    <t>CIP Systems shall be present to ensure proper cleaning and sanitation of equipment and storage tanks. (if applicable)</t>
  </si>
  <si>
    <t>Are all the loops of equipment's and pipework included in the CIP circuit ?</t>
  </si>
  <si>
    <t xml:space="preserve">Brief detail about the CIP process /steps  and frequency </t>
  </si>
  <si>
    <t>Is CIP System capable of controlling the CIP Step time, achieve temperature and concentration as per recipe requirement ?</t>
  </si>
  <si>
    <t xml:space="preserve">What is the frequency of spray ball cleaning ?  Is the spray balls adequately cleaned during CIP process </t>
  </si>
  <si>
    <t>Is CIP validated ? Date of Validation ?</t>
  </si>
  <si>
    <t>Section - 3</t>
  </si>
  <si>
    <t>Frequency Recommended/Monitoring</t>
  </si>
  <si>
    <t xml:space="preserve">Current practice </t>
  </si>
  <si>
    <t>Technical Details</t>
  </si>
  <si>
    <t>Monitoring and Recording</t>
  </si>
  <si>
    <t>Temperature difference between recording and indicating device</t>
  </si>
  <si>
    <t>Daily/Continuous</t>
  </si>
  <si>
    <t>Pressure difference to verify that pressure is 0.5 bar higher on product side compared to service water side</t>
  </si>
  <si>
    <t>Pasteurisation records - time and temperature</t>
  </si>
  <si>
    <t>Temperature of raw product (if relevant)</t>
  </si>
  <si>
    <t>Temperature of pasteurised  product</t>
  </si>
  <si>
    <t xml:space="preserve">Each cycle </t>
  </si>
  <si>
    <t>Section - 4</t>
  </si>
  <si>
    <t xml:space="preserve">Frequency  &amp; Method </t>
  </si>
  <si>
    <t xml:space="preserve">Last Validation /evaluation date </t>
  </si>
  <si>
    <t xml:space="preserve">Calibration &amp; monitoring </t>
  </si>
  <si>
    <t>Temperature probes</t>
  </si>
  <si>
    <t>Conductivity meter (if applicable)</t>
  </si>
  <si>
    <t xml:space="preserve">Pressure monitoring devices </t>
  </si>
  <si>
    <t xml:space="preserve">Leak test for gaskets and pumps </t>
  </si>
  <si>
    <t>Leak test for PHE plates (if applicable)</t>
  </si>
  <si>
    <t>BATCH PASTEURISER EVALUATION (DAIRY ONLY)</t>
  </si>
  <si>
    <t>Section 5</t>
  </si>
  <si>
    <t xml:space="preserve">Current Time temperature used </t>
  </si>
  <si>
    <t>Critical time and temperature (including air space temperature)</t>
  </si>
  <si>
    <t>Production time and temperature (including air space temperature)</t>
  </si>
  <si>
    <t>Section 6- Dairy Pasteuriser Design</t>
  </si>
  <si>
    <t>Confirmation of type of temperature probes used (PT100, Thermocouple?) Including air space temperature probe</t>
  </si>
  <si>
    <t>Are the covers constructed so as to prevent the entry of contamination, including
liquids on the outside of the cover?</t>
  </si>
  <si>
    <t>Is there a drip shield fitted on the agitator shaft that can be easily and readily dismantled to permit cleaning of its entire surface? This is necessary to protect against the entrance of contaminants into the pasteuriser through the space around the agitator shaft.</t>
  </si>
  <si>
    <t>Does the heating jacket or vat insulation extend above the dairy material liquid level?</t>
  </si>
  <si>
    <t>Is the inlet line removed from the holding vessel or otherwise disconnected? This is to ensure that leakage of raw product into the holding vessel cannot occur after heat treatment commences.</t>
  </si>
  <si>
    <t>Conditions which reset batch timer to zero e.g.
•	Low Product  temperature
•	Low air Space temperature
•	Agitator failure</t>
  </si>
  <si>
    <t>Air Space Heating</t>
  </si>
  <si>
    <t>Each vat shall be provided with a means of heating the air space above the dairy
material to at least 3ºC higher than the minimum pasteurising temperature during the entire holding period. What is the means of heating the air space applied (steam, air heat gun) ?</t>
  </si>
  <si>
    <t>Is there a temperature indicator fitted to measure the temperature of the air space?</t>
  </si>
  <si>
    <t>When a vat is used exclusively for the pasteurisation of dairy materials at an
elevated temperature above the minimum pasteurisation temperature, producing an air
space temperature of 3°C or more above the minimum pasteurisation temperature, the air space heater is not required.</t>
  </si>
  <si>
    <t>Calibration of air space temperature probe</t>
  </si>
  <si>
    <t>Air space temperature</t>
  </si>
  <si>
    <t>Recording of temperatures and any other critical Food Safety variables. Chart recorder or manual recording.</t>
  </si>
  <si>
    <t>In case of chart recorder are following criteria met</t>
  </si>
  <si>
    <t>a) The chart range shall be less than 20 deg C  including 5 deg above and below the temperature setpoint.</t>
  </si>
  <si>
    <t>b) Chart graduation shall not be more than 1 deg C represented by spacing of less than 2mm</t>
  </si>
  <si>
    <t>Raw Milk</t>
  </si>
  <si>
    <t>What are the incoming raw milk storage acceptance criteria ? Physical, chemical and biological hazards (including spoilage microorganisms).</t>
  </si>
  <si>
    <t>What is the time and temperature of storage of raw milk before pasteurisation ?</t>
  </si>
  <si>
    <t>What are the action plans in case of deviations observed during the time and temperature of storage ?</t>
  </si>
  <si>
    <t>Section - 7</t>
  </si>
  <si>
    <t>Pasteurisation records - time and temperature (including air space temperature)</t>
  </si>
  <si>
    <t>Temperature of raw milk</t>
  </si>
  <si>
    <t>Temperature of pasteurised  milk</t>
  </si>
  <si>
    <t>BATCH PASTEURISER VALIDATION (GENERAL INCLUDING DAIRY)</t>
  </si>
  <si>
    <t>Section 8</t>
  </si>
  <si>
    <t>Comments</t>
  </si>
  <si>
    <t>Scope and Purpose Validation</t>
  </si>
  <si>
    <t>What is the desired outcome?</t>
  </si>
  <si>
    <t>Hazard identification - what is the hazard being considered</t>
  </si>
  <si>
    <t>Model reference</t>
  </si>
  <si>
    <t xml:space="preserve">Regulatory limits </t>
  </si>
  <si>
    <t>Competencies</t>
  </si>
  <si>
    <t>Person responsible for the validation (including external or in house technical expert)</t>
  </si>
  <si>
    <t>Is it necessary to train personnel on the process line prior to starting validation?</t>
  </si>
  <si>
    <t>Criteria against which effectiveness will be determined</t>
  </si>
  <si>
    <t>Regulatory or operator defined limit</t>
  </si>
  <si>
    <t>Trial Design</t>
  </si>
  <si>
    <r>
      <t>Temperature distribution test across the volume of water.
•	 Identify possible cold spots within the batch system.
• 	Establish  frequency of readings of various locations within the heat treatment system. 
•	 Is it within 0.5</t>
    </r>
    <r>
      <rPr>
        <b/>
        <vertAlign val="superscript"/>
        <sz val="10"/>
        <color theme="1"/>
        <rFont val="Calibri"/>
        <family val="2"/>
        <scheme val="minor"/>
      </rPr>
      <t>o</t>
    </r>
    <r>
      <rPr>
        <b/>
        <sz val="10"/>
        <color theme="1"/>
        <rFont val="Calibri"/>
        <family val="2"/>
        <scheme val="minor"/>
      </rPr>
      <t xml:space="preserve">C across the batch vessel.  </t>
    </r>
  </si>
  <si>
    <t>If it is not possible to test and check the coldest spot within the batch system, due to difficulties when placing different temperature sensors, an alternative solution shall be considered, including validation using equipment supplier data or computer simulation. e.g. moisture measurement to check homogeneity</t>
  </si>
  <si>
    <t>Run the trial in water and check if the pasteuriser set-up is able to achieve the required time and temperature (including the minimum head space temperature). The trial can be run with product, but the product disposition needs to be defined in advance. (Refer to Sheet "Record")</t>
  </si>
  <si>
    <t xml:space="preserve">Test the alarms (if applicable) for temperature below the setpoint and head space temperature below the set point. </t>
  </si>
  <si>
    <t xml:space="preserve">Test what happens if the agitator stops working or if the cover is opened during pasteurisation. </t>
  </si>
  <si>
    <t>Number of trials conducted (Minimum 3 separate batches/runs in worst case scenario)</t>
  </si>
  <si>
    <t xml:space="preserve">Best case scenario evaluated </t>
  </si>
  <si>
    <t xml:space="preserve">Worst case scenario evaluated </t>
  </si>
  <si>
    <t>Any assumptions made</t>
  </si>
  <si>
    <t>Product disposition</t>
  </si>
  <si>
    <t>How the product resulting from the trials is to be disposed</t>
  </si>
  <si>
    <t>Results</t>
  </si>
  <si>
    <t>- Overview of the data collected
- Analysis of the data</t>
  </si>
  <si>
    <t>Conclusion</t>
  </si>
  <si>
    <t>- Have the desired outcomes been achieved ?
- Does the evidence support the conclusions made? If not, the trial design needs to be adapted.</t>
  </si>
  <si>
    <t>Section 9</t>
  </si>
  <si>
    <t>Trial 1</t>
  </si>
  <si>
    <t>Trial 2</t>
  </si>
  <si>
    <t>Trial 3</t>
  </si>
  <si>
    <t>Trial date</t>
  </si>
  <si>
    <t xml:space="preserve">Batch size used </t>
  </si>
  <si>
    <t>Volumetric qty</t>
  </si>
  <si>
    <t>Temperature of the jacketed water/steam(In case of steam pressure to be verified)</t>
  </si>
  <si>
    <t>Maximum Temperature</t>
  </si>
  <si>
    <t xml:space="preserve">Minimum Temperature </t>
  </si>
  <si>
    <t>Temperature above which the discharge opens (In case of automatic)</t>
  </si>
  <si>
    <t>Is Average difference in temperature from the reference and test probes</t>
  </si>
  <si>
    <t>Batch Pasteuriser Simulated Time - Temperature Measurement</t>
  </si>
  <si>
    <t>Time and Temperature of simulated batch run</t>
  </si>
  <si>
    <r>
      <t>Recording Probe Reading (</t>
    </r>
    <r>
      <rPr>
        <sz val="11"/>
        <color theme="1"/>
        <rFont val="Calibri"/>
        <family val="2"/>
      </rPr>
      <t>°C)</t>
    </r>
  </si>
  <si>
    <r>
      <t>Indicating Probe Reading (</t>
    </r>
    <r>
      <rPr>
        <sz val="11"/>
        <color theme="1"/>
        <rFont val="Calibri"/>
        <family val="2"/>
      </rPr>
      <t>°C)</t>
    </r>
  </si>
  <si>
    <r>
      <t>Air Space Probe Reading (</t>
    </r>
    <r>
      <rPr>
        <sz val="11"/>
        <color theme="1"/>
        <rFont val="Calibri"/>
        <family val="2"/>
      </rPr>
      <t>°C)</t>
    </r>
  </si>
  <si>
    <t>ATTACH THE BATCH PASTEURISER P&amp;ID</t>
  </si>
  <si>
    <t>DRAWING OF THE BATCH PASTEURISER SHOWING:
Agitator location
Product temperature probe 
Location of the coldest spot
Air space temperature probe (only for dairy)</t>
  </si>
  <si>
    <t>Attachments</t>
  </si>
  <si>
    <t>The following thermal process equation may be used to calculate equivalent time/temperatures (critical limits) when actual temperatures applied are different than those stated in the CCP Models:</t>
  </si>
  <si>
    <t>F</t>
  </si>
  <si>
    <t xml:space="preserve">
=</t>
  </si>
  <si>
    <r>
      <t>F</t>
    </r>
    <r>
      <rPr>
        <vertAlign val="subscript"/>
        <sz val="16"/>
        <rFont val="Cambria Math"/>
        <family val="1"/>
      </rPr>
      <t>R</t>
    </r>
    <r>
      <rPr>
        <sz val="16"/>
        <rFont val="Cambria Math"/>
        <family val="1"/>
      </rPr>
      <t xml:space="preserve"> X 10</t>
    </r>
  </si>
  <si>
    <t>T</t>
  </si>
  <si>
    <t>=</t>
  </si>
  <si>
    <t>actual applied temperature</t>
  </si>
  <si>
    <t>the time required at actual applied temperature T</t>
  </si>
  <si>
    <r>
      <t>F</t>
    </r>
    <r>
      <rPr>
        <vertAlign val="subscript"/>
        <sz val="11"/>
        <rFont val="Arial"/>
        <family val="2"/>
      </rPr>
      <t>R</t>
    </r>
  </si>
  <si>
    <r>
      <t>the time required at given T</t>
    </r>
    <r>
      <rPr>
        <vertAlign val="subscript"/>
        <sz val="11"/>
        <rFont val="Arial"/>
        <family val="2"/>
      </rPr>
      <t>R</t>
    </r>
    <r>
      <rPr>
        <sz val="11"/>
        <rFont val="Arial"/>
        <family val="2"/>
      </rPr>
      <t xml:space="preserve">  (i.e. the time/temp. stated in Model CCP)</t>
    </r>
  </si>
  <si>
    <t>z</t>
  </si>
  <si>
    <t>the z-value is the increase/decrease in temperature required to decrease/increase time by a factor of 10 (see z-value in Model CCP)</t>
  </si>
  <si>
    <t>Calculator</t>
  </si>
  <si>
    <r>
      <t>T</t>
    </r>
    <r>
      <rPr>
        <b/>
        <vertAlign val="subscript"/>
        <sz val="11"/>
        <rFont val="Arial"/>
        <family val="2"/>
      </rPr>
      <t>R</t>
    </r>
  </si>
  <si>
    <r>
      <t>F</t>
    </r>
    <r>
      <rPr>
        <b/>
        <vertAlign val="subscript"/>
        <sz val="11"/>
        <rFont val="Arial"/>
        <family val="2"/>
      </rPr>
      <t>R</t>
    </r>
  </si>
  <si>
    <t>Temperature stated in model CCP</t>
  </si>
  <si>
    <r>
      <t>Time required at given T</t>
    </r>
    <r>
      <rPr>
        <vertAlign val="subscript"/>
        <sz val="11"/>
        <rFont val="Arial"/>
        <family val="2"/>
      </rPr>
      <t>R</t>
    </r>
    <r>
      <rPr>
        <sz val="11"/>
        <rFont val="Arial"/>
        <family val="2"/>
      </rPr>
      <t xml:space="preserve"> (stated in model CCP)</t>
    </r>
  </si>
  <si>
    <t>z-value stated in CCP model</t>
  </si>
  <si>
    <t>Actual applied temperature</t>
  </si>
  <si>
    <t>Time required at actual applied temperature</t>
  </si>
  <si>
    <t>The above calculator can be applied for following CCPs :</t>
  </si>
  <si>
    <t>Model 6</t>
  </si>
  <si>
    <t>Model 47</t>
  </si>
  <si>
    <t>Model 9</t>
  </si>
  <si>
    <t>Model 48</t>
  </si>
  <si>
    <t>Model 10</t>
  </si>
  <si>
    <t>Model 51</t>
  </si>
  <si>
    <t>Model 23</t>
  </si>
  <si>
    <t>Model 52</t>
  </si>
  <si>
    <t>Model 25</t>
  </si>
  <si>
    <t>Model 58</t>
  </si>
  <si>
    <t>Model 32</t>
  </si>
  <si>
    <t>Model 60</t>
  </si>
  <si>
    <t>Model 37</t>
  </si>
  <si>
    <t>Model 61</t>
  </si>
  <si>
    <t>Model 38</t>
  </si>
  <si>
    <t>Model 65</t>
  </si>
  <si>
    <t>Model 40</t>
  </si>
  <si>
    <t>Model 69</t>
  </si>
  <si>
    <t>Model 46</t>
  </si>
  <si>
    <t>Model 71</t>
  </si>
  <si>
    <t>Reference: Guidance Document "What is 'Validation'?"-  New Zealand- Ministry for Primary Industry- 22/09/2017</t>
  </si>
  <si>
    <t>Management of flow: master pump or flow meter</t>
  </si>
  <si>
    <t>Temperature Recording Device</t>
  </si>
  <si>
    <t>Flow Diversion Design Type</t>
  </si>
  <si>
    <t>Holding tube diameter type</t>
  </si>
  <si>
    <t>Holding Tube slope</t>
  </si>
  <si>
    <t>Location of FDV</t>
  </si>
  <si>
    <t>FDV Position</t>
  </si>
  <si>
    <t>Master pump</t>
  </si>
  <si>
    <t>Temperature chart</t>
  </si>
  <si>
    <t>Primary valve</t>
  </si>
  <si>
    <t>Consistent</t>
  </si>
  <si>
    <t>Upward</t>
  </si>
  <si>
    <t>Yes</t>
  </si>
  <si>
    <t>Holding tube oulet</t>
  </si>
  <si>
    <t>Flow meter</t>
  </si>
  <si>
    <t>Digital Recording Device</t>
  </si>
  <si>
    <t>Secondary valve</t>
  </si>
  <si>
    <t>Variable</t>
  </si>
  <si>
    <t>No slope</t>
  </si>
  <si>
    <t>No</t>
  </si>
  <si>
    <t>Regnerator/Cooling section</t>
  </si>
  <si>
    <t>Combination of primary and secondary valve</t>
  </si>
  <si>
    <t>Mix proof valve</t>
  </si>
  <si>
    <t>kL/h</t>
  </si>
  <si>
    <t>L/hr</t>
  </si>
  <si>
    <r>
      <t>m</t>
    </r>
    <r>
      <rPr>
        <sz val="11"/>
        <color theme="1"/>
        <rFont val="Calibri"/>
        <family val="2"/>
      </rPr>
      <t>³</t>
    </r>
    <r>
      <rPr>
        <sz val="11"/>
        <color theme="1"/>
        <rFont val="Calibri"/>
        <family val="2"/>
        <scheme val="minor"/>
      </rPr>
      <t>/s</t>
    </r>
  </si>
  <si>
    <t>m</t>
  </si>
  <si>
    <t>cm</t>
  </si>
  <si>
    <t>mm</t>
  </si>
  <si>
    <t>dm</t>
  </si>
  <si>
    <t>Flow rate</t>
  </si>
  <si>
    <t>Diameter</t>
  </si>
  <si>
    <t>-</t>
  </si>
  <si>
    <t>inches</t>
  </si>
  <si>
    <t>Length</t>
  </si>
  <si>
    <t>m3/s</t>
  </si>
  <si>
    <t>Distance</t>
  </si>
  <si>
    <t>Inches</t>
  </si>
  <si>
    <t>m3</t>
  </si>
  <si>
    <t>Discharge</t>
  </si>
  <si>
    <t>kg/m3</t>
  </si>
  <si>
    <t>L/min</t>
  </si>
  <si>
    <t>Volume</t>
  </si>
  <si>
    <t>kg/m-s</t>
  </si>
  <si>
    <t>Cm</t>
  </si>
  <si>
    <t>Density</t>
  </si>
  <si>
    <t>L/sec</t>
  </si>
  <si>
    <t>Viscosity</t>
  </si>
  <si>
    <t>L</t>
  </si>
  <si>
    <t>g/ml</t>
  </si>
  <si>
    <t>cP</t>
  </si>
  <si>
    <t>m³</t>
  </si>
  <si>
    <t>Unit</t>
  </si>
  <si>
    <t>Value</t>
  </si>
  <si>
    <t>Source</t>
  </si>
  <si>
    <t>Length of holding tube (m)</t>
  </si>
  <si>
    <t>water</t>
  </si>
  <si>
    <t>Diameter of holding tube (m)</t>
  </si>
  <si>
    <t>Fat</t>
  </si>
  <si>
    <r>
      <t>Density of product  (kg/m</t>
    </r>
    <r>
      <rPr>
        <sz val="11"/>
        <color theme="1"/>
        <rFont val="Calibri"/>
        <family val="2"/>
      </rPr>
      <t>³)</t>
    </r>
  </si>
  <si>
    <t>by formula</t>
  </si>
  <si>
    <t>Protein</t>
  </si>
  <si>
    <t>Viscosity of product (kg/ms)</t>
  </si>
  <si>
    <t>Given by supplier</t>
  </si>
  <si>
    <t>Lactose</t>
  </si>
  <si>
    <r>
      <t>Flow rate (m</t>
    </r>
    <r>
      <rPr>
        <sz val="11"/>
        <color theme="1"/>
        <rFont val="Calibri"/>
        <family val="2"/>
      </rPr>
      <t>³)</t>
    </r>
  </si>
  <si>
    <t>Ash</t>
  </si>
  <si>
    <t>Distance between temperature recorder and Divert value (m)</t>
  </si>
  <si>
    <t>SNF</t>
  </si>
  <si>
    <t>Reaction time to activate divert value (s)</t>
  </si>
  <si>
    <t>Distance between indicator and recorder (m)</t>
  </si>
  <si>
    <t>Density of ice cream = 100/ ((%fat/0.93)+((%sugar+%SNF+%stabilizer)/1.58)+(%water/1))</t>
  </si>
  <si>
    <t>Minimum critical temperature (°C)</t>
  </si>
  <si>
    <t>Consider calibration error</t>
  </si>
  <si>
    <t>Range - 1.05-1.12</t>
  </si>
  <si>
    <t>Design</t>
  </si>
  <si>
    <t>Number of ports available</t>
  </si>
  <si>
    <t>Velocity (m/s)</t>
  </si>
  <si>
    <t>Length of the pipe</t>
  </si>
  <si>
    <t>Q</t>
  </si>
  <si>
    <r>
      <t>m</t>
    </r>
    <r>
      <rPr>
        <sz val="11"/>
        <color theme="1"/>
        <rFont val="Calibri"/>
        <family val="2"/>
      </rPr>
      <t>³/s</t>
    </r>
  </si>
  <si>
    <t>d</t>
  </si>
  <si>
    <t>Cow milk</t>
  </si>
  <si>
    <t>1.028-1.030</t>
  </si>
  <si>
    <t>a= 3.14d2/4</t>
  </si>
  <si>
    <t>Pipe cross section area</t>
  </si>
  <si>
    <t>m2</t>
  </si>
  <si>
    <t>Buffalo milk</t>
  </si>
  <si>
    <t>1.030-1.032</t>
  </si>
  <si>
    <t>V = Q/a</t>
  </si>
  <si>
    <t>Theoretical velocity</t>
  </si>
  <si>
    <t>m/s</t>
  </si>
  <si>
    <t>Cream</t>
  </si>
  <si>
    <t>Butter</t>
  </si>
  <si>
    <t>Density of liquid</t>
  </si>
  <si>
    <t>Ghee</t>
  </si>
  <si>
    <t>RN</t>
  </si>
  <si>
    <t>no units</t>
  </si>
  <si>
    <r>
      <t>For turbulent flow (10</t>
    </r>
    <r>
      <rPr>
        <sz val="11"/>
        <color theme="1"/>
        <rFont val="Calibri"/>
        <family val="2"/>
      </rPr>
      <t>⁴)</t>
    </r>
    <r>
      <rPr>
        <sz val="11"/>
        <color theme="1"/>
        <rFont val="Calibri"/>
        <family val="2"/>
        <scheme val="minor"/>
      </rPr>
      <t>- 0.77</t>
    </r>
  </si>
  <si>
    <t>Log RN</t>
  </si>
  <si>
    <t>For turbulent flow (10^5)-  0.83</t>
  </si>
  <si>
    <t>E</t>
  </si>
  <si>
    <t>Efficiency factor, E</t>
  </si>
  <si>
    <t>For laminar - 0.5</t>
  </si>
  <si>
    <t>Vmilk/Vwater</t>
  </si>
  <si>
    <t>Flow rate ratio, r</t>
  </si>
  <si>
    <t>Pipe volume</t>
  </si>
  <si>
    <t>Holding time</t>
  </si>
  <si>
    <t>s</t>
  </si>
  <si>
    <t>Length of pipe</t>
  </si>
  <si>
    <t>Salt test (theoretical)</t>
  </si>
  <si>
    <t>Salt test (in milk)</t>
  </si>
  <si>
    <t>Density (g/ml)</t>
  </si>
  <si>
    <t xml:space="preserve">Specific gravity </t>
  </si>
  <si>
    <t>Density of ice cream</t>
  </si>
  <si>
    <t>Revision Log:</t>
  </si>
  <si>
    <t>Date Revised:</t>
  </si>
  <si>
    <t>Supersedes:</t>
  </si>
  <si>
    <t>Summary of Revision:</t>
  </si>
  <si>
    <t>30 Sept 2020 (R00)</t>
  </si>
  <si>
    <t>---</t>
  </si>
  <si>
    <t>New Validation document.</t>
  </si>
  <si>
    <t>Issue Date: 30 Sep-2020 (R00)</t>
  </si>
  <si>
    <t>10 mts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</si>
</sst>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38"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11"/>
      <color theme="1"/>
      <name val="Calibri"/>
      <family val="2"/>
    </font>
    <font>
      <b/>
      <i/>
      <sz val="11"/>
      <color theme="1"/>
      <name val="Calibri"/>
      <family val="2"/>
      <scheme val="minor"/>
    </font>
    <font>
      <b/>
      <sz val="10"/>
      <color theme="1"/>
      <name val="Calibri"/>
      <family val="2"/>
      <scheme val="minor"/>
    </font>
    <font>
      <b/>
      <i/>
      <sz val="10"/>
      <color theme="1"/>
      <name val="Calibri"/>
      <family val="2"/>
      <scheme val="minor"/>
    </font>
    <font>
      <b/>
      <sz val="9"/>
      <color theme="1"/>
      <name val="Calibri"/>
      <family val="2"/>
      <scheme val="minor"/>
    </font>
    <font>
      <b/>
      <sz val="14"/>
      <color theme="1"/>
      <name val="Calibri"/>
      <family val="2"/>
      <scheme val="minor"/>
    </font>
    <font>
      <b/>
      <sz val="18"/>
      <color theme="1"/>
      <name val="Calibri"/>
      <family val="2"/>
      <scheme val="minor"/>
    </font>
    <font>
      <b/>
      <sz val="22"/>
      <color rgb="FFFF0000"/>
      <name val="Calibri"/>
      <family val="2"/>
      <scheme val="minor"/>
    </font>
    <font>
      <sz val="11"/>
      <color rgb="FFFF0000"/>
      <name val="Calibri"/>
      <family val="2"/>
      <scheme val="minor"/>
    </font>
    <font>
      <sz val="12"/>
      <color theme="1"/>
      <name val="Arial"/>
      <family val="2"/>
    </font>
    <font>
      <sz val="11"/>
      <color theme="1"/>
      <name val="Arial"/>
      <family val="2"/>
    </font>
    <font>
      <sz val="11"/>
      <color theme="1"/>
      <name val="Verdana"/>
      <family val="2"/>
    </font>
    <font>
      <sz val="12"/>
      <name val="Calibri"/>
      <family val="2"/>
      <scheme val="minor"/>
    </font>
    <font>
      <sz val="12"/>
      <color theme="1"/>
      <name val="Calibri"/>
      <family val="2"/>
      <scheme val="minor"/>
    </font>
    <font>
      <b/>
      <sz val="12"/>
      <color theme="1"/>
      <name val="Calibri"/>
      <family val="2"/>
      <scheme val="minor"/>
    </font>
    <font>
      <b/>
      <vertAlign val="superscript"/>
      <sz val="10"/>
      <color theme="1"/>
      <name val="Calibri"/>
      <family val="2"/>
      <scheme val="minor"/>
    </font>
    <font>
      <sz val="12"/>
      <color rgb="FF000000"/>
      <name val="Calibri"/>
      <family val="2"/>
      <scheme val="minor"/>
    </font>
    <font>
      <sz val="10"/>
      <name val="Arial"/>
      <family val="2"/>
    </font>
    <font>
      <b/>
      <sz val="13"/>
      <name val="Arial"/>
      <family val="2"/>
    </font>
    <font>
      <b/>
      <sz val="10"/>
      <name val="Times New Roman"/>
      <family val="1"/>
    </font>
    <font>
      <sz val="10"/>
      <name val="Times New Roman"/>
      <family val="1"/>
    </font>
    <font>
      <sz val="16"/>
      <name val="Cambria Math"/>
      <family val="1"/>
    </font>
    <font>
      <sz val="12"/>
      <name val="Arial"/>
      <family val="2"/>
    </font>
    <font>
      <vertAlign val="subscript"/>
      <sz val="16"/>
      <name val="Cambria Math"/>
      <family val="1"/>
    </font>
    <font>
      <sz val="8"/>
      <name val="Arial"/>
      <family val="2"/>
    </font>
    <font>
      <sz val="11"/>
      <color rgb="FF0070C0"/>
      <name val="Calibri"/>
      <family val="2"/>
      <scheme val="minor"/>
    </font>
    <font>
      <b/>
      <sz val="10"/>
      <name val="Arial"/>
      <family val="2"/>
    </font>
    <font>
      <b/>
      <sz val="18"/>
      <color rgb="FFFF0000"/>
      <name val="Calibri"/>
      <family val="2"/>
      <scheme val="minor"/>
    </font>
    <font>
      <sz val="11"/>
      <name val="Arial"/>
      <family val="2"/>
    </font>
    <font>
      <vertAlign val="subscript"/>
      <sz val="11"/>
      <name val="Arial"/>
      <family val="2"/>
    </font>
    <font>
      <b/>
      <sz val="11"/>
      <name val="Arial"/>
      <family val="2"/>
    </font>
    <font>
      <b/>
      <vertAlign val="subscript"/>
      <sz val="11"/>
      <name val="Arial"/>
      <family val="2"/>
    </font>
    <font>
      <b/>
      <sz val="20"/>
      <name val="Arial"/>
      <family val="2"/>
    </font>
    <font>
      <b/>
      <sz val="11"/>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CCCC"/>
        <bgColor indexed="64"/>
      </patternFill>
    </fill>
    <fill>
      <patternFill patternType="solid">
        <fgColor rgb="FFF3EBC6"/>
        <bgColor indexed="64"/>
      </patternFill>
    </fill>
    <fill>
      <patternFill patternType="solid">
        <fgColor theme="7"/>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2">
    <xf numFmtId="0" fontId="0" fillId="0" borderId="0"/>
    <xf numFmtId="0" fontId="15" fillId="0" borderId="0"/>
  </cellStyleXfs>
  <cellXfs count="259">
    <xf numFmtId="0" fontId="0" fillId="0" borderId="0" xfId="0"/>
    <xf numFmtId="0" fontId="0" fillId="0" borderId="1" xfId="0" applyBorder="1"/>
    <xf numFmtId="0" fontId="0" fillId="0" borderId="15" xfId="0" applyBorder="1"/>
    <xf numFmtId="0" fontId="0" fillId="0" borderId="16" xfId="0" applyBorder="1"/>
    <xf numFmtId="0" fontId="0" fillId="0" borderId="0" xfId="0" applyFill="1"/>
    <xf numFmtId="0" fontId="2" fillId="0" borderId="0" xfId="0" applyFont="1" applyFill="1" applyBorder="1"/>
    <xf numFmtId="0" fontId="5" fillId="0" borderId="1" xfId="0" applyFont="1" applyBorder="1" applyAlignment="1">
      <alignment vertical="center" wrapText="1"/>
    </xf>
    <xf numFmtId="0" fontId="6" fillId="4" borderId="12" xfId="0" applyFont="1" applyFill="1" applyBorder="1" applyAlignment="1">
      <alignment horizontal="left" vertical="top" wrapText="1"/>
    </xf>
    <xf numFmtId="0" fontId="7" fillId="0" borderId="16" xfId="0" applyFont="1" applyBorder="1" applyAlignment="1">
      <alignment vertical="center" wrapText="1"/>
    </xf>
    <xf numFmtId="0" fontId="6" fillId="0" borderId="16" xfId="0" applyFont="1" applyBorder="1" applyAlignment="1">
      <alignment vertical="center" wrapText="1"/>
    </xf>
    <xf numFmtId="0" fontId="0" fillId="0" borderId="0" xfId="0" applyFill="1" applyBorder="1"/>
    <xf numFmtId="164" fontId="0" fillId="0" borderId="1" xfId="0" applyNumberFormat="1" applyBorder="1" applyAlignment="1">
      <alignment horizontal="center"/>
    </xf>
    <xf numFmtId="0" fontId="0" fillId="0" borderId="16" xfId="0" applyBorder="1" applyAlignment="1">
      <alignment horizontal="center"/>
    </xf>
    <xf numFmtId="0" fontId="0" fillId="0" borderId="1" xfId="0" applyFill="1" applyBorder="1" applyAlignment="1">
      <alignment horizontal="center"/>
    </xf>
    <xf numFmtId="0" fontId="6" fillId="0" borderId="0" xfId="0" applyFont="1" applyFill="1" applyBorder="1" applyAlignment="1">
      <alignment horizontal="center" vertical="center" textRotation="90" wrapText="1"/>
    </xf>
    <xf numFmtId="0" fontId="5" fillId="0" borderId="26" xfId="0" applyFont="1" applyBorder="1" applyAlignment="1">
      <alignment vertical="center" wrapText="1"/>
    </xf>
    <xf numFmtId="0" fontId="7" fillId="0" borderId="0" xfId="0" applyFont="1" applyFill="1" applyBorder="1" applyAlignment="1">
      <alignment vertical="center" wrapText="1"/>
    </xf>
    <xf numFmtId="0" fontId="3" fillId="8" borderId="1" xfId="0" applyFont="1" applyFill="1" applyBorder="1" applyAlignment="1">
      <alignment vertical="center" wrapText="1"/>
    </xf>
    <xf numFmtId="0" fontId="3" fillId="8" borderId="1" xfId="0" applyFont="1" applyFill="1" applyBorder="1" applyAlignment="1">
      <alignment horizontal="left" vertical="center" wrapText="1"/>
    </xf>
    <xf numFmtId="0" fontId="1" fillId="6" borderId="29" xfId="0" applyFont="1" applyFill="1" applyBorder="1" applyAlignment="1">
      <alignment horizontal="center"/>
    </xf>
    <xf numFmtId="0" fontId="1" fillId="6" borderId="30" xfId="0" applyFont="1" applyFill="1" applyBorder="1" applyAlignment="1">
      <alignment horizontal="center"/>
    </xf>
    <xf numFmtId="0" fontId="3" fillId="8" borderId="27" xfId="0" applyFont="1" applyFill="1" applyBorder="1" applyAlignment="1">
      <alignment horizontal="left" vertical="center" wrapText="1"/>
    </xf>
    <xf numFmtId="0" fontId="1" fillId="6" borderId="36" xfId="0" applyFont="1" applyFill="1" applyBorder="1" applyAlignment="1">
      <alignment horizontal="center"/>
    </xf>
    <xf numFmtId="0" fontId="6" fillId="6" borderId="37" xfId="0" applyFont="1" applyFill="1" applyBorder="1" applyAlignment="1">
      <alignment horizontal="center"/>
    </xf>
    <xf numFmtId="0" fontId="0" fillId="0" borderId="27" xfId="0" applyBorder="1" applyAlignment="1">
      <alignment horizontal="left"/>
    </xf>
    <xf numFmtId="0" fontId="8" fillId="0" borderId="0" xfId="0" applyFont="1" applyFill="1" applyBorder="1" applyAlignment="1">
      <alignment horizontal="center" vertical="center" textRotation="90" wrapText="1"/>
    </xf>
    <xf numFmtId="0" fontId="3"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3" fillId="8" borderId="0" xfId="0" applyFont="1" applyFill="1" applyBorder="1" applyAlignment="1">
      <alignment vertical="center" wrapText="1"/>
    </xf>
    <xf numFmtId="0" fontId="3" fillId="8" borderId="26" xfId="0" applyFont="1" applyFill="1" applyBorder="1" applyAlignment="1">
      <alignment horizontal="left" vertical="center" wrapText="1"/>
    </xf>
    <xf numFmtId="0" fontId="0" fillId="5" borderId="1" xfId="0" applyFill="1" applyBorder="1"/>
    <xf numFmtId="0" fontId="0" fillId="6" borderId="2" xfId="0" applyFill="1" applyBorder="1"/>
    <xf numFmtId="0" fontId="0" fillId="6" borderId="3" xfId="0" applyFill="1" applyBorder="1"/>
    <xf numFmtId="0" fontId="0" fillId="6" borderId="4" xfId="0" applyFill="1" applyBorder="1"/>
    <xf numFmtId="0" fontId="0" fillId="6" borderId="5" xfId="0" applyFill="1" applyBorder="1"/>
    <xf numFmtId="0" fontId="0" fillId="6" borderId="0" xfId="0" applyFill="1" applyBorder="1"/>
    <xf numFmtId="0" fontId="0" fillId="6" borderId="6" xfId="0" applyFill="1" applyBorder="1"/>
    <xf numFmtId="0" fontId="0" fillId="6" borderId="0" xfId="0" applyFill="1" applyBorder="1" applyAlignment="1">
      <alignment horizontal="center"/>
    </xf>
    <xf numFmtId="0" fontId="0" fillId="6" borderId="7" xfId="0" applyFill="1" applyBorder="1"/>
    <xf numFmtId="0" fontId="0" fillId="6" borderId="8" xfId="0" applyFill="1" applyBorder="1"/>
    <xf numFmtId="0" fontId="0" fillId="6" borderId="9" xfId="0" applyFill="1" applyBorder="1"/>
    <xf numFmtId="0" fontId="0" fillId="0" borderId="13" xfId="0" applyBorder="1"/>
    <xf numFmtId="0" fontId="0" fillId="0" borderId="19" xfId="0" applyFont="1" applyBorder="1" applyAlignment="1">
      <alignment vertical="center" wrapText="1"/>
    </xf>
    <xf numFmtId="0" fontId="0" fillId="0" borderId="1" xfId="0" applyFont="1" applyBorder="1" applyAlignment="1">
      <alignment vertical="center" wrapText="1"/>
    </xf>
    <xf numFmtId="0" fontId="0" fillId="0" borderId="0" xfId="0"/>
    <xf numFmtId="0" fontId="0" fillId="0" borderId="0" xfId="0" applyFill="1" applyAlignment="1">
      <alignment vertical="center"/>
    </xf>
    <xf numFmtId="0" fontId="0" fillId="0" borderId="0" xfId="0" applyAlignment="1">
      <alignment vertical="center"/>
    </xf>
    <xf numFmtId="0" fontId="1" fillId="6" borderId="29" xfId="0" applyFont="1" applyFill="1" applyBorder="1" applyAlignment="1">
      <alignment horizontal="center" vertical="center"/>
    </xf>
    <xf numFmtId="0" fontId="1" fillId="6" borderId="30" xfId="0" applyFont="1" applyFill="1" applyBorder="1" applyAlignment="1">
      <alignment horizontal="center" vertical="center"/>
    </xf>
    <xf numFmtId="0" fontId="1" fillId="6" borderId="36" xfId="0" applyFont="1" applyFill="1" applyBorder="1" applyAlignment="1">
      <alignment horizontal="center" vertical="center"/>
    </xf>
    <xf numFmtId="0" fontId="0" fillId="0" borderId="0" xfId="0" applyFill="1" applyBorder="1" applyAlignment="1">
      <alignment vertical="center"/>
    </xf>
    <xf numFmtId="0" fontId="1" fillId="6" borderId="26" xfId="0" applyFont="1" applyFill="1" applyBorder="1" applyAlignment="1">
      <alignment horizontal="center"/>
    </xf>
    <xf numFmtId="0" fontId="0" fillId="4" borderId="1" xfId="0" applyFill="1" applyBorder="1"/>
    <xf numFmtId="0" fontId="0" fillId="0" borderId="0" xfId="0" applyAlignment="1">
      <alignment wrapText="1"/>
    </xf>
    <xf numFmtId="0" fontId="6" fillId="8" borderId="1" xfId="0" applyFont="1" applyFill="1" applyBorder="1" applyAlignment="1">
      <alignment vertical="center"/>
    </xf>
    <xf numFmtId="0" fontId="6" fillId="8" borderId="1" xfId="0" applyFont="1" applyFill="1" applyBorder="1" applyAlignment="1">
      <alignment vertical="center" wrapText="1"/>
    </xf>
    <xf numFmtId="0" fontId="0" fillId="0" borderId="1" xfId="0" applyFill="1" applyBorder="1" applyAlignment="1">
      <alignment vertical="center"/>
    </xf>
    <xf numFmtId="0" fontId="0" fillId="0" borderId="1" xfId="0" applyFont="1" applyFill="1" applyBorder="1"/>
    <xf numFmtId="0" fontId="0" fillId="0" borderId="1" xfId="0" applyFont="1" applyFill="1" applyBorder="1" applyAlignment="1">
      <alignment vertical="center"/>
    </xf>
    <xf numFmtId="0" fontId="6" fillId="8" borderId="39" xfId="0" applyFont="1" applyFill="1" applyBorder="1" applyAlignment="1">
      <alignment vertical="center" wrapText="1"/>
    </xf>
    <xf numFmtId="0" fontId="0" fillId="4" borderId="1" xfId="0" applyFill="1" applyBorder="1" applyAlignment="1">
      <alignment horizontal="center" vertical="center" wrapText="1"/>
    </xf>
    <xf numFmtId="0" fontId="2" fillId="8" borderId="1" xfId="0" applyFont="1" applyFill="1" applyBorder="1" applyAlignment="1">
      <alignment vertical="center" wrapText="1"/>
    </xf>
    <xf numFmtId="0" fontId="3" fillId="0" borderId="2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9" xfId="0" applyFont="1" applyFill="1" applyBorder="1"/>
    <xf numFmtId="0" fontId="3" fillId="0" borderId="19" xfId="0" applyFont="1" applyFill="1" applyBorder="1" applyAlignment="1">
      <alignment horizontal="left" vertical="center" wrapText="1"/>
    </xf>
    <xf numFmtId="0" fontId="5" fillId="0" borderId="19" xfId="0" applyFont="1" applyBorder="1" applyAlignment="1">
      <alignment vertical="center" wrapText="1"/>
    </xf>
    <xf numFmtId="0" fontId="3" fillId="8" borderId="18" xfId="0" applyFont="1" applyFill="1" applyBorder="1" applyAlignment="1">
      <alignment horizontal="left" vertical="center" wrapText="1"/>
    </xf>
    <xf numFmtId="0" fontId="5" fillId="0" borderId="18" xfId="0" applyFont="1" applyBorder="1" applyAlignment="1">
      <alignment vertical="center" wrapText="1"/>
    </xf>
    <xf numFmtId="0" fontId="0" fillId="0" borderId="1" xfId="0" applyBorder="1" applyAlignment="1">
      <alignment horizontal="left"/>
    </xf>
    <xf numFmtId="0" fontId="8" fillId="8" borderId="10" xfId="0" applyFont="1" applyFill="1" applyBorder="1" applyAlignment="1">
      <alignment horizontal="left" vertical="center" wrapText="1"/>
    </xf>
    <xf numFmtId="0" fontId="8" fillId="8" borderId="12" xfId="0" applyFont="1" applyFill="1" applyBorder="1" applyAlignment="1">
      <alignment horizontal="left" vertical="center" wrapText="1"/>
    </xf>
    <xf numFmtId="0" fontId="8" fillId="8" borderId="14" xfId="0" applyFont="1" applyFill="1" applyBorder="1" applyAlignment="1">
      <alignment horizontal="left" vertical="center" wrapText="1"/>
    </xf>
    <xf numFmtId="0" fontId="0" fillId="0" borderId="1"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2" xfId="0" applyBorder="1"/>
    <xf numFmtId="0" fontId="0" fillId="0" borderId="14" xfId="0" applyBorder="1"/>
    <xf numFmtId="0" fontId="0" fillId="0" borderId="27" xfId="0" applyBorder="1"/>
    <xf numFmtId="0" fontId="6" fillId="8" borderId="1" xfId="0" applyFont="1" applyFill="1" applyBorder="1" applyAlignment="1">
      <alignment horizontal="left" vertical="center" wrapText="1"/>
    </xf>
    <xf numFmtId="49" fontId="6" fillId="8" borderId="1" xfId="0" applyNumberFormat="1" applyFont="1" applyFill="1" applyBorder="1" applyAlignment="1">
      <alignment vertical="center" wrapText="1"/>
    </xf>
    <xf numFmtId="0" fontId="6" fillId="8" borderId="19" xfId="0" applyFont="1" applyFill="1" applyBorder="1" applyAlignment="1">
      <alignment vertical="center"/>
    </xf>
    <xf numFmtId="49" fontId="6" fillId="8" borderId="27" xfId="0" applyNumberFormat="1" applyFont="1" applyFill="1" applyBorder="1" applyAlignment="1">
      <alignment vertical="center" wrapText="1"/>
    </xf>
    <xf numFmtId="0" fontId="0" fillId="0" borderId="0" xfId="0" applyAlignment="1">
      <alignment horizontal="left" vertical="top"/>
    </xf>
    <xf numFmtId="0" fontId="13" fillId="0" borderId="0" xfId="0" applyFont="1" applyBorder="1" applyAlignment="1">
      <alignment horizontal="center"/>
    </xf>
    <xf numFmtId="0" fontId="14" fillId="0" borderId="0" xfId="0" applyFont="1" applyBorder="1"/>
    <xf numFmtId="0" fontId="14" fillId="0" borderId="0" xfId="0" applyFont="1"/>
    <xf numFmtId="0" fontId="13" fillId="0" borderId="0" xfId="1" applyFont="1" applyFill="1" applyBorder="1" applyAlignment="1">
      <alignment horizontal="left" vertical="center" wrapText="1"/>
    </xf>
    <xf numFmtId="0" fontId="13" fillId="0" borderId="0" xfId="1" applyFont="1" applyFill="1" applyBorder="1" applyAlignment="1">
      <alignment horizontal="left" wrapText="1"/>
    </xf>
    <xf numFmtId="0" fontId="13" fillId="0" borderId="0" xfId="1" applyFont="1" applyFill="1" applyBorder="1" applyAlignment="1">
      <alignment horizontal="left" vertical="center"/>
    </xf>
    <xf numFmtId="0" fontId="0" fillId="5" borderId="1" xfId="0" applyFill="1" applyBorder="1" applyAlignment="1">
      <alignment horizontal="center"/>
    </xf>
    <xf numFmtId="0" fontId="1" fillId="6" borderId="37" xfId="0" applyFont="1" applyFill="1" applyBorder="1" applyAlignment="1">
      <alignment horizontal="center" vertical="center"/>
    </xf>
    <xf numFmtId="0" fontId="5" fillId="0" borderId="11" xfId="0" applyFont="1" applyBorder="1" applyAlignment="1">
      <alignment vertical="center" wrapText="1"/>
    </xf>
    <xf numFmtId="0" fontId="5" fillId="0" borderId="13" xfId="0" applyFont="1" applyBorder="1" applyAlignment="1">
      <alignment vertical="center" wrapText="1"/>
    </xf>
    <xf numFmtId="0" fontId="5" fillId="0" borderId="49" xfId="0" applyFont="1" applyBorder="1" applyAlignment="1">
      <alignment vertical="center" wrapText="1"/>
    </xf>
    <xf numFmtId="0" fontId="6" fillId="8" borderId="27" xfId="0" applyFont="1" applyFill="1" applyBorder="1" applyAlignment="1">
      <alignment vertical="center" wrapText="1"/>
    </xf>
    <xf numFmtId="0" fontId="0" fillId="0" borderId="15" xfId="0" applyBorder="1" applyAlignment="1">
      <alignment horizontal="left"/>
    </xf>
    <xf numFmtId="0" fontId="0" fillId="5" borderId="12" xfId="0" applyFill="1" applyBorder="1"/>
    <xf numFmtId="0" fontId="0" fillId="5" borderId="13" xfId="0" applyFill="1" applyBorder="1" applyAlignment="1">
      <alignment horizontal="center"/>
    </xf>
    <xf numFmtId="0" fontId="1" fillId="4" borderId="0" xfId="0" applyFont="1" applyFill="1" applyBorder="1" applyAlignment="1"/>
    <xf numFmtId="0" fontId="0" fillId="0" borderId="0" xfId="0" applyBorder="1"/>
    <xf numFmtId="0" fontId="0" fillId="0" borderId="0" xfId="0" applyAlignment="1">
      <alignment horizontal="left"/>
    </xf>
    <xf numFmtId="0" fontId="0" fillId="8" borderId="12" xfId="0" applyFill="1" applyBorder="1" applyAlignment="1">
      <alignment horizontal="left" vertical="center"/>
    </xf>
    <xf numFmtId="0" fontId="0" fillId="8" borderId="14" xfId="0" applyFill="1" applyBorder="1" applyAlignment="1">
      <alignment horizontal="left" vertical="center"/>
    </xf>
    <xf numFmtId="0" fontId="6" fillId="3" borderId="5" xfId="0" applyFont="1" applyFill="1" applyBorder="1" applyAlignment="1">
      <alignment horizontal="center" vertical="center" textRotation="90" wrapText="1"/>
    </xf>
    <xf numFmtId="0" fontId="9" fillId="7" borderId="28" xfId="0" applyFont="1" applyFill="1" applyBorder="1" applyAlignment="1">
      <alignment horizontal="center" vertical="center" textRotation="90" wrapText="1"/>
    </xf>
    <xf numFmtId="0" fontId="0" fillId="0" borderId="1" xfId="0" applyBorder="1" applyAlignment="1">
      <alignment horizontal="center"/>
    </xf>
    <xf numFmtId="0" fontId="0" fillId="2" borderId="1" xfId="0" applyFill="1" applyBorder="1" applyAlignment="1">
      <alignment horizontal="center"/>
    </xf>
    <xf numFmtId="0" fontId="0" fillId="0" borderId="0" xfId="0" applyAlignment="1">
      <alignment horizontal="center"/>
    </xf>
    <xf numFmtId="0" fontId="13" fillId="0" borderId="3" xfId="0" applyFont="1" applyBorder="1" applyAlignment="1">
      <alignment vertical="top" wrapText="1"/>
    </xf>
    <xf numFmtId="0" fontId="13" fillId="0" borderId="4" xfId="0" applyFont="1" applyBorder="1" applyAlignment="1">
      <alignment vertical="top" wrapText="1"/>
    </xf>
    <xf numFmtId="0" fontId="13" fillId="0" borderId="5" xfId="0" applyFont="1" applyBorder="1" applyAlignment="1">
      <alignment vertical="top" wrapText="1"/>
    </xf>
    <xf numFmtId="0" fontId="13" fillId="0" borderId="0" xfId="0" applyFont="1" applyBorder="1" applyAlignment="1">
      <alignment vertical="top" wrapText="1"/>
    </xf>
    <xf numFmtId="0" fontId="13" fillId="0" borderId="6" xfId="0" applyFont="1" applyBorder="1" applyAlignment="1">
      <alignment vertical="top" wrapText="1"/>
    </xf>
    <xf numFmtId="0" fontId="17" fillId="0" borderId="2" xfId="0" applyFont="1" applyBorder="1" applyAlignment="1">
      <alignment vertical="top"/>
    </xf>
    <xf numFmtId="0" fontId="20" fillId="0" borderId="5" xfId="0" applyFont="1" applyBorder="1" applyAlignment="1">
      <alignment vertical="center"/>
    </xf>
    <xf numFmtId="0" fontId="20" fillId="0" borderId="7" xfId="0" applyFont="1" applyBorder="1" applyAlignment="1">
      <alignment vertical="center"/>
    </xf>
    <xf numFmtId="0" fontId="0" fillId="0" borderId="6" xfId="0" applyBorder="1"/>
    <xf numFmtId="0" fontId="0" fillId="0" borderId="8" xfId="0" applyBorder="1"/>
    <xf numFmtId="0" fontId="0" fillId="0" borderId="9" xfId="0" applyBorder="1"/>
    <xf numFmtId="0" fontId="21" fillId="0" borderId="0" xfId="0" applyFont="1" applyBorder="1"/>
    <xf numFmtId="0" fontId="21" fillId="0" borderId="0" xfId="0" applyFont="1"/>
    <xf numFmtId="0" fontId="22" fillId="0" borderId="0" xfId="0" applyFont="1" applyAlignment="1">
      <alignment horizontal="center"/>
    </xf>
    <xf numFmtId="0" fontId="21" fillId="0" borderId="0" xfId="0" applyFont="1" applyAlignment="1">
      <alignment vertical="center" wrapText="1"/>
    </xf>
    <xf numFmtId="0" fontId="23" fillId="0" borderId="0" xfId="0" applyFont="1" applyAlignment="1">
      <alignment horizontal="left" indent="10"/>
    </xf>
    <xf numFmtId="0" fontId="24" fillId="0" borderId="0" xfId="0" applyFont="1" applyAlignment="1">
      <alignment horizontal="left" indent="10"/>
    </xf>
    <xf numFmtId="0" fontId="25" fillId="0" borderId="0" xfId="0" applyFont="1" applyAlignment="1">
      <alignment horizontal="left" vertical="top"/>
    </xf>
    <xf numFmtId="0" fontId="26" fillId="0" borderId="0" xfId="0" quotePrefix="1" applyFont="1" applyAlignment="1">
      <alignment vertical="center" wrapText="1"/>
    </xf>
    <xf numFmtId="0" fontId="28" fillId="0" borderId="0" xfId="0" applyFont="1" applyBorder="1" applyAlignment="1">
      <alignment horizontal="center" vertical="center" wrapText="1"/>
    </xf>
    <xf numFmtId="0" fontId="29" fillId="0" borderId="0" xfId="0" applyFont="1" applyFill="1" applyAlignment="1">
      <alignment horizontal="center"/>
    </xf>
    <xf numFmtId="0" fontId="30" fillId="0" borderId="0" xfId="0" applyFont="1"/>
    <xf numFmtId="2" fontId="31" fillId="0" borderId="0" xfId="0" applyNumberFormat="1" applyFont="1" applyFill="1" applyAlignment="1">
      <alignment horizontal="center" vertical="center"/>
    </xf>
    <xf numFmtId="0" fontId="1" fillId="0" borderId="0" xfId="0" applyFont="1" applyFill="1" applyAlignment="1">
      <alignment horizontal="center" vertical="center"/>
    </xf>
    <xf numFmtId="0" fontId="10" fillId="0" borderId="0" xfId="0" applyFont="1" applyFill="1" applyAlignment="1">
      <alignment horizontal="center" vertical="center"/>
    </xf>
    <xf numFmtId="0" fontId="32" fillId="0" borderId="0" xfId="0" applyFont="1" applyAlignment="1">
      <alignment horizontal="justify" vertical="center" wrapText="1"/>
    </xf>
    <xf numFmtId="0" fontId="21" fillId="0" borderId="0" xfId="0" applyFont="1" applyAlignment="1">
      <alignment horizontal="left"/>
    </xf>
    <xf numFmtId="0" fontId="21" fillId="0" borderId="0" xfId="0" applyFont="1" applyAlignment="1">
      <alignment horizontal="center" vertical="center"/>
    </xf>
    <xf numFmtId="0" fontId="21" fillId="0" borderId="0" xfId="0" applyFont="1" applyAlignment="1">
      <alignment horizontal="left" vertical="center"/>
    </xf>
    <xf numFmtId="0" fontId="32" fillId="0" borderId="0" xfId="0" applyFont="1" applyAlignment="1">
      <alignment horizontal="left" vertical="center"/>
    </xf>
    <xf numFmtId="0" fontId="34" fillId="0" borderId="1" xfId="0" applyFont="1" applyBorder="1" applyAlignment="1">
      <alignment horizontal="center" vertical="center"/>
    </xf>
    <xf numFmtId="0" fontId="34" fillId="0" borderId="1" xfId="0" applyFont="1" applyBorder="1" applyAlignment="1">
      <alignment horizontal="center"/>
    </xf>
    <xf numFmtId="0" fontId="34" fillId="0" borderId="1" xfId="0" applyFont="1" applyBorder="1" applyAlignment="1">
      <alignment horizontal="center" vertical="top"/>
    </xf>
    <xf numFmtId="0" fontId="32" fillId="0" borderId="1" xfId="0" applyFont="1" applyBorder="1" applyAlignment="1">
      <alignment horizontal="center" vertical="center" wrapText="1"/>
    </xf>
    <xf numFmtId="0" fontId="21" fillId="0" borderId="0" xfId="0" applyFont="1" applyAlignment="1">
      <alignment horizontal="left" wrapText="1"/>
    </xf>
    <xf numFmtId="0" fontId="36" fillId="10" borderId="1" xfId="0" applyFont="1" applyFill="1" applyBorder="1" applyAlignment="1">
      <alignment horizontal="center" vertical="center"/>
    </xf>
    <xf numFmtId="0" fontId="36" fillId="11" borderId="1" xfId="0" applyFont="1" applyFill="1" applyBorder="1" applyAlignment="1">
      <alignment horizontal="center" vertical="center"/>
    </xf>
    <xf numFmtId="2" fontId="36" fillId="12" borderId="1" xfId="0" applyNumberFormat="1" applyFont="1" applyFill="1" applyBorder="1" applyAlignment="1">
      <alignment horizontal="center" vertical="center"/>
    </xf>
    <xf numFmtId="0" fontId="21" fillId="0" borderId="0" xfId="0" quotePrefix="1" applyFont="1" applyAlignment="1">
      <alignment horizontal="left" vertical="center" indent="3"/>
    </xf>
    <xf numFmtId="0" fontId="21" fillId="0" borderId="0" xfId="0" applyFont="1" applyAlignment="1">
      <alignment horizontal="left" indent="4"/>
    </xf>
    <xf numFmtId="0" fontId="21" fillId="0" borderId="0" xfId="0" applyFont="1" applyAlignment="1">
      <alignment horizontal="left" indent="3"/>
    </xf>
    <xf numFmtId="0" fontId="32" fillId="0" borderId="0" xfId="0" quotePrefix="1" applyFont="1" applyAlignment="1">
      <alignment vertical="center"/>
    </xf>
    <xf numFmtId="0" fontId="28" fillId="0" borderId="0" xfId="0" applyFont="1"/>
    <xf numFmtId="0" fontId="37" fillId="0" borderId="16" xfId="0" applyFont="1" applyBorder="1" applyAlignment="1">
      <alignment wrapText="1"/>
    </xf>
    <xf numFmtId="0" fontId="14" fillId="0" borderId="16" xfId="0" applyFont="1" applyBorder="1" applyAlignment="1">
      <alignment vertical="top" wrapText="1"/>
    </xf>
    <xf numFmtId="0" fontId="37" fillId="0" borderId="16" xfId="0" applyFont="1" applyBorder="1" applyAlignment="1">
      <alignment vertical="top" wrapText="1"/>
    </xf>
    <xf numFmtId="0" fontId="14" fillId="0" borderId="16" xfId="0" quotePrefix="1" applyFont="1" applyBorder="1" applyAlignment="1">
      <alignment vertical="top" wrapText="1"/>
    </xf>
    <xf numFmtId="0" fontId="37" fillId="0" borderId="16" xfId="0" applyFont="1" applyBorder="1" applyAlignment="1">
      <alignment horizontal="left" wrapText="1"/>
    </xf>
    <xf numFmtId="0" fontId="37" fillId="0" borderId="17" xfId="0" applyFont="1" applyBorder="1" applyAlignment="1">
      <alignment horizontal="left" wrapText="1"/>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37" fillId="0" borderId="58" xfId="0" applyFont="1" applyBorder="1" applyAlignment="1">
      <alignment horizontal="left" wrapText="1"/>
    </xf>
    <xf numFmtId="0" fontId="17" fillId="0" borderId="5" xfId="0" applyFont="1" applyBorder="1" applyAlignment="1">
      <alignment horizontal="left" vertical="top" wrapText="1"/>
    </xf>
    <xf numFmtId="0" fontId="17" fillId="0" borderId="0" xfId="0" applyFont="1" applyBorder="1" applyAlignment="1">
      <alignment horizontal="left" vertical="top" wrapText="1"/>
    </xf>
    <xf numFmtId="0" fontId="17" fillId="0" borderId="4" xfId="0" applyFont="1" applyBorder="1" applyAlignment="1">
      <alignment horizontal="left" vertical="top" wrapText="1"/>
    </xf>
    <xf numFmtId="0" fontId="0" fillId="0" borderId="37"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xf>
    <xf numFmtId="0" fontId="0" fillId="0" borderId="55" xfId="0" applyBorder="1" applyAlignment="1">
      <alignment horizontal="center"/>
    </xf>
    <xf numFmtId="0" fontId="0" fillId="0" borderId="46" xfId="0" applyBorder="1" applyAlignment="1">
      <alignment horizontal="center"/>
    </xf>
    <xf numFmtId="0" fontId="17" fillId="0" borderId="36"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6"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7" fillId="0" borderId="9" xfId="0" applyFont="1" applyBorder="1" applyAlignment="1">
      <alignment horizontal="center" vertical="center"/>
    </xf>
    <xf numFmtId="0" fontId="18" fillId="5" borderId="31" xfId="0" applyFont="1" applyFill="1" applyBorder="1" applyAlignment="1">
      <alignment horizontal="center"/>
    </xf>
    <xf numFmtId="0" fontId="18" fillId="5" borderId="51" xfId="0" applyFont="1" applyFill="1" applyBorder="1" applyAlignment="1">
      <alignment horizontal="center"/>
    </xf>
    <xf numFmtId="0" fontId="16" fillId="0" borderId="32"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17" fillId="0" borderId="32" xfId="0" applyFont="1" applyBorder="1" applyAlignment="1">
      <alignment horizontal="left" vertical="center" wrapText="1"/>
    </xf>
    <xf numFmtId="0" fontId="17" fillId="0" borderId="48" xfId="0" applyFont="1" applyBorder="1" applyAlignment="1">
      <alignment horizontal="left" vertical="center" wrapText="1"/>
    </xf>
    <xf numFmtId="0" fontId="17" fillId="0" borderId="40" xfId="0" applyFont="1" applyBorder="1" applyAlignment="1">
      <alignment horizontal="left" vertical="center" wrapText="1"/>
    </xf>
    <xf numFmtId="0" fontId="17" fillId="0" borderId="45" xfId="0" applyFont="1" applyBorder="1" applyAlignment="1">
      <alignment horizontal="left" vertical="center" wrapText="1"/>
    </xf>
    <xf numFmtId="0" fontId="17" fillId="0" borderId="32" xfId="0" applyFont="1" applyBorder="1" applyAlignment="1">
      <alignment horizontal="center"/>
    </xf>
    <xf numFmtId="0" fontId="17" fillId="0" borderId="48" xfId="0" applyFont="1" applyBorder="1" applyAlignment="1">
      <alignment horizontal="center"/>
    </xf>
    <xf numFmtId="0" fontId="1" fillId="5" borderId="20" xfId="0" applyFont="1" applyFill="1" applyBorder="1" applyAlignment="1">
      <alignment horizontal="center"/>
    </xf>
    <xf numFmtId="0" fontId="1" fillId="5" borderId="21" xfId="0" applyFont="1" applyFill="1" applyBorder="1" applyAlignment="1">
      <alignment horizontal="center"/>
    </xf>
    <xf numFmtId="0" fontId="6" fillId="0" borderId="24" xfId="0" applyFont="1" applyBorder="1" applyAlignment="1">
      <alignment horizontal="center" vertical="center" textRotation="90" wrapText="1"/>
    </xf>
    <xf numFmtId="0" fontId="6" fillId="0" borderId="38" xfId="0" applyFont="1" applyBorder="1" applyAlignment="1">
      <alignment horizontal="center" vertical="center" textRotation="90" wrapText="1"/>
    </xf>
    <xf numFmtId="0" fontId="6" fillId="0" borderId="25" xfId="0" applyFont="1" applyBorder="1" applyAlignment="1">
      <alignment horizontal="center" vertical="center" textRotation="90" wrapText="1"/>
    </xf>
    <xf numFmtId="0" fontId="8" fillId="7" borderId="31" xfId="0" applyFont="1" applyFill="1" applyBorder="1" applyAlignment="1">
      <alignment horizontal="center" vertical="center" textRotation="90" wrapText="1"/>
    </xf>
    <xf numFmtId="0" fontId="8" fillId="7" borderId="35" xfId="0" applyFont="1" applyFill="1" applyBorder="1" applyAlignment="1">
      <alignment horizontal="center" vertical="center" textRotation="90" wrapText="1"/>
    </xf>
    <xf numFmtId="0" fontId="8" fillId="7" borderId="34" xfId="0" applyFont="1" applyFill="1" applyBorder="1" applyAlignment="1">
      <alignment horizontal="center" vertical="center" textRotation="90" wrapText="1"/>
    </xf>
    <xf numFmtId="0" fontId="8" fillId="7" borderId="40" xfId="0" applyFont="1" applyFill="1" applyBorder="1" applyAlignment="1">
      <alignment horizontal="center" vertical="center" textRotation="90"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9" fillId="7" borderId="1" xfId="0" applyFont="1" applyFill="1" applyBorder="1" applyAlignment="1">
      <alignment horizontal="center" vertical="center" textRotation="90" wrapText="1"/>
    </xf>
    <xf numFmtId="0" fontId="6" fillId="0" borderId="2"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8" fillId="7" borderId="32" xfId="0" applyFont="1" applyFill="1" applyBorder="1" applyAlignment="1">
      <alignment horizontal="center" vertical="center" textRotation="90" wrapText="1"/>
    </xf>
    <xf numFmtId="0" fontId="1" fillId="5" borderId="22" xfId="0" applyFont="1" applyFill="1" applyBorder="1" applyAlignment="1">
      <alignment horizontal="center"/>
    </xf>
    <xf numFmtId="0" fontId="6" fillId="3" borderId="5" xfId="0" applyFont="1" applyFill="1" applyBorder="1" applyAlignment="1">
      <alignment horizontal="center" vertical="center" textRotation="90" wrapText="1"/>
    </xf>
    <xf numFmtId="0" fontId="9" fillId="7" borderId="18" xfId="0" applyFont="1" applyFill="1" applyBorder="1" applyAlignment="1">
      <alignment horizontal="center" vertical="center" textRotation="90" wrapText="1"/>
    </xf>
    <xf numFmtId="0" fontId="9" fillId="7" borderId="41" xfId="0" applyFont="1" applyFill="1" applyBorder="1" applyAlignment="1">
      <alignment horizontal="center" vertical="center" textRotation="90" wrapText="1"/>
    </xf>
    <xf numFmtId="0" fontId="9" fillId="7" borderId="19" xfId="0" applyFont="1" applyFill="1" applyBorder="1" applyAlignment="1">
      <alignment horizontal="center" vertical="center" textRotation="90" wrapText="1"/>
    </xf>
    <xf numFmtId="0" fontId="9" fillId="7" borderId="28" xfId="0" applyFont="1" applyFill="1" applyBorder="1" applyAlignment="1">
      <alignment horizontal="center" vertical="center" textRotation="90" wrapText="1"/>
    </xf>
    <xf numFmtId="0" fontId="9" fillId="7" borderId="23" xfId="0" applyFont="1" applyFill="1" applyBorder="1" applyAlignment="1">
      <alignment horizontal="center" vertical="center" textRotation="90" wrapText="1"/>
    </xf>
    <xf numFmtId="0" fontId="9" fillId="7" borderId="33" xfId="0" applyFont="1" applyFill="1" applyBorder="1" applyAlignment="1">
      <alignment horizontal="center" vertical="center" textRotation="90" wrapText="1"/>
    </xf>
    <xf numFmtId="0" fontId="1" fillId="7" borderId="1" xfId="0" applyFont="1" applyFill="1" applyBorder="1" applyAlignment="1">
      <alignment horizontal="center" vertical="center" textRotation="90" wrapText="1"/>
    </xf>
    <xf numFmtId="0" fontId="0" fillId="0" borderId="1" xfId="0" applyFont="1" applyBorder="1" applyAlignment="1">
      <alignment horizontal="center" vertical="center"/>
    </xf>
    <xf numFmtId="0" fontId="10" fillId="9" borderId="2" xfId="0" applyFont="1" applyFill="1" applyBorder="1" applyAlignment="1">
      <alignment horizontal="center" vertical="center"/>
    </xf>
    <xf numFmtId="0" fontId="10" fillId="9" borderId="3" xfId="0" applyFont="1" applyFill="1" applyBorder="1" applyAlignment="1">
      <alignment horizontal="center" vertical="center"/>
    </xf>
    <xf numFmtId="0" fontId="10" fillId="9" borderId="4" xfId="0" applyFont="1" applyFill="1" applyBorder="1" applyAlignment="1">
      <alignment horizontal="center" vertical="center"/>
    </xf>
    <xf numFmtId="0" fontId="10" fillId="9" borderId="7" xfId="0" applyFont="1" applyFill="1" applyBorder="1" applyAlignment="1">
      <alignment horizontal="center" vertical="center"/>
    </xf>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 fillId="5" borderId="5" xfId="0" applyFont="1" applyFill="1" applyBorder="1" applyAlignment="1">
      <alignment horizontal="center"/>
    </xf>
    <xf numFmtId="0" fontId="1" fillId="5" borderId="0" xfId="0" applyFont="1" applyFill="1" applyBorder="1" applyAlignment="1">
      <alignment horizontal="center"/>
    </xf>
    <xf numFmtId="0" fontId="1" fillId="5" borderId="6" xfId="0" applyFont="1" applyFill="1" applyBorder="1" applyAlignment="1">
      <alignment horizontal="center"/>
    </xf>
    <xf numFmtId="0" fontId="6" fillId="7" borderId="1" xfId="0" applyFont="1" applyFill="1" applyBorder="1" applyAlignment="1">
      <alignment horizontal="center" vertical="center" textRotation="90" wrapText="1"/>
    </xf>
    <xf numFmtId="0" fontId="6" fillId="7" borderId="12" xfId="0" applyFont="1" applyFill="1" applyBorder="1" applyAlignment="1">
      <alignment horizontal="center" vertical="center" textRotation="90" wrapText="1"/>
    </xf>
    <xf numFmtId="0" fontId="0" fillId="0" borderId="13" xfId="0" applyFont="1" applyBorder="1" applyAlignment="1">
      <alignment horizontal="center" vertical="center"/>
    </xf>
    <xf numFmtId="0" fontId="6" fillId="7" borderId="14" xfId="0" applyFont="1" applyFill="1" applyBorder="1" applyAlignment="1">
      <alignment horizontal="center" vertical="center" textRotation="90" wrapText="1"/>
    </xf>
    <xf numFmtId="0" fontId="6" fillId="7" borderId="27" xfId="0" applyFont="1" applyFill="1" applyBorder="1" applyAlignment="1">
      <alignment horizontal="center" vertical="center" textRotation="90" wrapText="1"/>
    </xf>
    <xf numFmtId="0" fontId="0" fillId="0" borderId="27" xfId="0" applyFont="1" applyBorder="1" applyAlignment="1">
      <alignment horizontal="center" vertical="center"/>
    </xf>
    <xf numFmtId="0" fontId="0" fillId="0" borderId="15" xfId="0" applyFont="1" applyBorder="1" applyAlignment="1">
      <alignment horizontal="center" vertical="center"/>
    </xf>
    <xf numFmtId="0" fontId="6" fillId="7" borderId="34" xfId="0" applyFont="1" applyFill="1" applyBorder="1" applyAlignment="1">
      <alignment horizontal="center" vertical="center" textRotation="90" wrapText="1"/>
    </xf>
    <xf numFmtId="0" fontId="6" fillId="7" borderId="56" xfId="0" applyFont="1" applyFill="1" applyBorder="1" applyAlignment="1">
      <alignment horizontal="center" vertical="center" textRotation="90" wrapText="1"/>
    </xf>
    <xf numFmtId="0" fontId="6" fillId="7" borderId="5" xfId="0" applyFont="1" applyFill="1" applyBorder="1" applyAlignment="1">
      <alignment horizontal="center" vertical="center" textRotation="90" wrapText="1"/>
    </xf>
    <xf numFmtId="0" fontId="6" fillId="7" borderId="57" xfId="0" applyFont="1" applyFill="1" applyBorder="1" applyAlignment="1">
      <alignment horizontal="center" vertical="center" textRotation="90" wrapText="1"/>
    </xf>
    <xf numFmtId="0" fontId="0" fillId="0" borderId="48" xfId="0" applyFont="1" applyBorder="1" applyAlignment="1">
      <alignment horizontal="center" vertical="center"/>
    </xf>
    <xf numFmtId="0" fontId="6" fillId="7" borderId="46" xfId="0" applyFont="1" applyFill="1" applyBorder="1" applyAlignment="1">
      <alignment horizontal="center" vertical="center" textRotation="90" wrapText="1"/>
    </xf>
    <xf numFmtId="0" fontId="6" fillId="7" borderId="19" xfId="0" applyFont="1" applyFill="1" applyBorder="1" applyAlignment="1">
      <alignment horizontal="center" vertical="center" textRotation="90" wrapText="1"/>
    </xf>
    <xf numFmtId="0" fontId="0" fillId="0" borderId="19" xfId="0" applyFont="1" applyBorder="1" applyAlignment="1">
      <alignment horizontal="center" vertical="center"/>
    </xf>
    <xf numFmtId="0" fontId="0" fillId="0" borderId="47" xfId="0" applyFont="1" applyBorder="1" applyAlignment="1">
      <alignment horizontal="center" vertical="center"/>
    </xf>
    <xf numFmtId="0" fontId="1" fillId="5" borderId="40" xfId="0" applyFont="1" applyFill="1" applyBorder="1" applyAlignment="1">
      <alignment horizontal="center"/>
    </xf>
    <xf numFmtId="0" fontId="1" fillId="5" borderId="42" xfId="0" applyFont="1" applyFill="1" applyBorder="1" applyAlignment="1">
      <alignment horizontal="center"/>
    </xf>
    <xf numFmtId="0" fontId="1" fillId="5" borderId="43" xfId="0" applyFont="1" applyFill="1" applyBorder="1" applyAlignment="1">
      <alignment horizontal="center"/>
    </xf>
    <xf numFmtId="0" fontId="1" fillId="5" borderId="44" xfId="0" applyFont="1" applyFill="1" applyBorder="1" applyAlignment="1">
      <alignment horizontal="center"/>
    </xf>
    <xf numFmtId="0" fontId="1" fillId="5" borderId="45" xfId="0" applyFont="1" applyFill="1" applyBorder="1" applyAlignment="1">
      <alignment horizontal="center"/>
    </xf>
    <xf numFmtId="0" fontId="1" fillId="5" borderId="31" xfId="0" applyFont="1" applyFill="1" applyBorder="1" applyAlignment="1">
      <alignment horizontal="center"/>
    </xf>
    <xf numFmtId="0" fontId="1" fillId="5" borderId="50" xfId="0" applyFont="1" applyFill="1" applyBorder="1" applyAlignment="1">
      <alignment horizontal="center"/>
    </xf>
    <xf numFmtId="0" fontId="1" fillId="5" borderId="51" xfId="0" applyFont="1" applyFill="1"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0" fillId="0" borderId="26" xfId="0" applyBorder="1" applyAlignment="1">
      <alignment horizontal="center"/>
    </xf>
    <xf numFmtId="0" fontId="0" fillId="0" borderId="11" xfId="0" applyBorder="1" applyAlignment="1">
      <alignment horizontal="center"/>
    </xf>
    <xf numFmtId="0" fontId="11" fillId="0" borderId="0" xfId="0" applyFont="1" applyAlignment="1">
      <alignment horizontal="center"/>
    </xf>
    <xf numFmtId="0" fontId="12" fillId="0" borderId="0" xfId="0" applyFont="1" applyAlignment="1">
      <alignment horizontal="center" wrapText="1"/>
    </xf>
    <xf numFmtId="0" fontId="0" fillId="0" borderId="0" xfId="0" applyAlignment="1">
      <alignment horizontal="center"/>
    </xf>
    <xf numFmtId="0" fontId="12" fillId="0" borderId="0" xfId="0" applyFont="1" applyAlignment="1">
      <alignment horizontal="center" vertical="center"/>
    </xf>
    <xf numFmtId="0" fontId="32" fillId="0" borderId="0" xfId="0" applyFont="1" applyAlignment="1">
      <alignment vertical="center" wrapText="1"/>
    </xf>
    <xf numFmtId="0" fontId="21" fillId="0" borderId="0" xfId="0" applyFont="1" applyAlignment="1">
      <alignment vertical="center" wrapText="1"/>
    </xf>
    <xf numFmtId="0" fontId="0" fillId="2" borderId="16" xfId="0" applyFill="1" applyBorder="1" applyAlignment="1">
      <alignment horizontal="center"/>
    </xf>
    <xf numFmtId="0" fontId="0" fillId="2" borderId="17" xfId="0" applyFill="1" applyBorder="1" applyAlignment="1">
      <alignment horizontal="center"/>
    </xf>
    <xf numFmtId="0" fontId="0" fillId="2" borderId="1" xfId="0"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F3EBC6"/>
      <color rgb="FFFFCCCC"/>
      <color rgb="FFF3F2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220980</xdr:colOff>
      <xdr:row>2</xdr:row>
      <xdr:rowOff>63500</xdr:rowOff>
    </xdr:from>
    <xdr:to>
      <xdr:col>0</xdr:col>
      <xdr:colOff>1758950</xdr:colOff>
      <xdr:row>5</xdr:row>
      <xdr:rowOff>25400</xdr:rowOff>
    </xdr:to>
    <xdr:pic>
      <xdr:nvPicPr>
        <xdr:cNvPr id="2" name="Picture 2">
          <a:extLst>
            <a:ext uri="{FF2B5EF4-FFF2-40B4-BE49-F238E27FC236}">
              <a16:creationId xmlns:a16="http://schemas.microsoft.com/office/drawing/2014/main" id="{0018F66A-D39D-45A9-9AE1-EB2506EC99D8}"/>
            </a:ext>
          </a:extLst>
        </xdr:cNvPr>
        <xdr:cNvPicPr/>
      </xdr:nvPicPr>
      <xdr:blipFill>
        <a:blip xmlns:r="http://schemas.openxmlformats.org/officeDocument/2006/relationships" r:embed="rId1"/>
        <a:stretch>
          <a:fillRect/>
        </a:stretch>
      </xdr:blipFill>
      <xdr:spPr>
        <a:xfrm>
          <a:off x="220980" y="438150"/>
          <a:ext cx="1537970" cy="527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438150</xdr:colOff>
      <xdr:row>0</xdr:row>
      <xdr:rowOff>57150</xdr:rowOff>
    </xdr:from>
    <xdr:to>
      <xdr:col>4</xdr:col>
      <xdr:colOff>2041050</xdr:colOff>
      <xdr:row>1</xdr:row>
      <xdr:rowOff>161000</xdr:rowOff>
    </xdr:to>
    <xdr:pic>
      <xdr:nvPicPr>
        <xdr:cNvPr id="2" name="Picture 1">
          <a:extLst>
            <a:ext uri="{FF2B5EF4-FFF2-40B4-BE49-F238E27FC236}">
              <a16:creationId xmlns:a16="http://schemas.microsoft.com/office/drawing/2014/main" id="{CAE4CA29-1CE5-4A49-A23B-907316842BE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45650" y="57150"/>
          <a:ext cx="1260000" cy="288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438150</xdr:colOff>
      <xdr:row>0</xdr:row>
      <xdr:rowOff>57150</xdr:rowOff>
    </xdr:from>
    <xdr:to>
      <xdr:col>4</xdr:col>
      <xdr:colOff>1698150</xdr:colOff>
      <xdr:row>1</xdr:row>
      <xdr:rowOff>161000</xdr:rowOff>
    </xdr:to>
    <xdr:pic>
      <xdr:nvPicPr>
        <xdr:cNvPr id="2" name="Picture 1">
          <a:extLst>
            <a:ext uri="{FF2B5EF4-FFF2-40B4-BE49-F238E27FC236}">
              <a16:creationId xmlns:a16="http://schemas.microsoft.com/office/drawing/2014/main" id="{42FDAF19-9887-46C0-91A2-D747C56B605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7270" y="57150"/>
          <a:ext cx="1260000" cy="28673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3657600</xdr:colOff>
      <xdr:row>0</xdr:row>
      <xdr:rowOff>31750</xdr:rowOff>
    </xdr:from>
    <xdr:to>
      <xdr:col>5</xdr:col>
      <xdr:colOff>2700</xdr:colOff>
      <xdr:row>1</xdr:row>
      <xdr:rowOff>135600</xdr:rowOff>
    </xdr:to>
    <xdr:pic>
      <xdr:nvPicPr>
        <xdr:cNvPr id="2" name="Picture 1">
          <a:extLst>
            <a:ext uri="{FF2B5EF4-FFF2-40B4-BE49-F238E27FC236}">
              <a16:creationId xmlns:a16="http://schemas.microsoft.com/office/drawing/2014/main" id="{B316F0C2-8D5B-4906-9151-C4CDC19968E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6500" y="31750"/>
          <a:ext cx="1260000" cy="288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323850</xdr:colOff>
      <xdr:row>10</xdr:row>
      <xdr:rowOff>76200</xdr:rowOff>
    </xdr:from>
    <xdr:to>
      <xdr:col>12</xdr:col>
      <xdr:colOff>577850</xdr:colOff>
      <xdr:row>34</xdr:row>
      <xdr:rowOff>139700</xdr:rowOff>
    </xdr:to>
    <xdr:sp macro="" textlink="">
      <xdr:nvSpPr>
        <xdr:cNvPr id="2" name="Fluxograma: Disco Magnético 1">
          <a:extLst>
            <a:ext uri="{FF2B5EF4-FFF2-40B4-BE49-F238E27FC236}">
              <a16:creationId xmlns:a16="http://schemas.microsoft.com/office/drawing/2014/main" id="{E3032559-311C-4C40-BC7B-C202611582D8}"/>
            </a:ext>
          </a:extLst>
        </xdr:cNvPr>
        <xdr:cNvSpPr/>
      </xdr:nvSpPr>
      <xdr:spPr>
        <a:xfrm>
          <a:off x="3981450" y="2178050"/>
          <a:ext cx="3911600" cy="4483100"/>
        </a:xfrm>
        <a:prstGeom prst="flowChartMagneticDisk">
          <a:avLst/>
        </a:prstGeom>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158750</xdr:colOff>
      <xdr:row>0</xdr:row>
      <xdr:rowOff>12700</xdr:rowOff>
    </xdr:from>
    <xdr:to>
      <xdr:col>9</xdr:col>
      <xdr:colOff>298450</xdr:colOff>
      <xdr:row>1</xdr:row>
      <xdr:rowOff>133350</xdr:rowOff>
    </xdr:to>
    <xdr:pic>
      <xdr:nvPicPr>
        <xdr:cNvPr id="2" name="Picture 2">
          <a:extLst>
            <a:ext uri="{FF2B5EF4-FFF2-40B4-BE49-F238E27FC236}">
              <a16:creationId xmlns:a16="http://schemas.microsoft.com/office/drawing/2014/main" id="{6E1EB2CD-9C82-433D-BFC4-14E917A77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0200" y="12700"/>
          <a:ext cx="64135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495157</xdr:colOff>
      <xdr:row>3</xdr:row>
      <xdr:rowOff>174626</xdr:rowOff>
    </xdr:from>
    <xdr:ext cx="732822" cy="368299"/>
    <mc:AlternateContent xmlns:mc="http://schemas.openxmlformats.org/markup-compatibility/2006" xmlns:a14="http://schemas.microsoft.com/office/drawing/2010/main">
      <mc:Choice Requires="a14">
        <xdr:sp macro="" textlink="">
          <xdr:nvSpPr>
            <xdr:cNvPr id="3" name="TextBox 5">
              <a:extLst>
                <a:ext uri="{FF2B5EF4-FFF2-40B4-BE49-F238E27FC236}">
                  <a16:creationId xmlns:a16="http://schemas.microsoft.com/office/drawing/2014/main" id="{0CD24E7D-140B-4A16-A390-9718A65C5BE6}"/>
                </a:ext>
              </a:extLst>
            </xdr:cNvPr>
            <xdr:cNvSpPr txBox="1"/>
          </xdr:nvSpPr>
          <xdr:spPr>
            <a:xfrm>
              <a:off x="1422257" y="1743076"/>
              <a:ext cx="732822" cy="368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n-US" sz="1050" i="1" baseline="0">
                            <a:latin typeface="Cambria Math" panose="02040503050406030204" pitchFamily="18" charset="0"/>
                          </a:rPr>
                        </m:ctrlPr>
                      </m:fPr>
                      <m:num>
                        <m:r>
                          <a:rPr lang="en-US" sz="1050" b="0" i="1" baseline="0">
                            <a:latin typeface="Cambria Math" panose="02040503050406030204" pitchFamily="18" charset="0"/>
                          </a:rPr>
                          <m:t>(</m:t>
                        </m:r>
                        <m:r>
                          <a:rPr lang="en-US" sz="1050" b="0" i="1" baseline="0">
                            <a:latin typeface="Cambria Math"/>
                          </a:rPr>
                          <m:t>𝑇</m:t>
                        </m:r>
                        <m:r>
                          <a:rPr lang="en-US" sz="1050" b="0" i="1" baseline="-25000">
                            <a:latin typeface="Cambria Math" panose="02040503050406030204" pitchFamily="18" charset="0"/>
                          </a:rPr>
                          <m:t>𝑅</m:t>
                        </m:r>
                        <m:r>
                          <a:rPr lang="en-US" sz="1050" b="0" i="1" baseline="0">
                            <a:latin typeface="Cambria Math" panose="02040503050406030204" pitchFamily="18" charset="0"/>
                          </a:rPr>
                          <m:t>−</m:t>
                        </m:r>
                        <m:r>
                          <a:rPr lang="en-US" sz="1050" b="0" i="1" baseline="0">
                            <a:latin typeface="Cambria Math" panose="02040503050406030204" pitchFamily="18" charset="0"/>
                          </a:rPr>
                          <m:t>𝑇</m:t>
                        </m:r>
                        <m:r>
                          <a:rPr lang="en-US" sz="1050" b="0" i="1" baseline="0">
                            <a:latin typeface="Cambria Math" panose="02040503050406030204" pitchFamily="18" charset="0"/>
                          </a:rPr>
                          <m:t>)</m:t>
                        </m:r>
                      </m:num>
                      <m:den>
                        <m:r>
                          <a:rPr lang="en-US" sz="1050" b="0" i="1" baseline="0">
                            <a:latin typeface="Cambria Math" panose="02040503050406030204" pitchFamily="18" charset="0"/>
                          </a:rPr>
                          <m:t>𝑍</m:t>
                        </m:r>
                      </m:den>
                    </m:f>
                  </m:oMath>
                </m:oMathPara>
              </a14:m>
              <a:endParaRPr lang="en-US" sz="500" baseline="0"/>
            </a:p>
          </xdr:txBody>
        </xdr:sp>
      </mc:Choice>
      <mc:Fallback xmlns="">
        <xdr:sp macro="" textlink="">
          <xdr:nvSpPr>
            <xdr:cNvPr id="3" name="TextBox 5">
              <a:extLst>
                <a:ext uri="{FF2B5EF4-FFF2-40B4-BE49-F238E27FC236}">
                  <a16:creationId xmlns:a16="http://schemas.microsoft.com/office/drawing/2014/main" id="{0CD24E7D-140B-4A16-A390-9718A65C5BE6}"/>
                </a:ext>
              </a:extLst>
            </xdr:cNvPr>
            <xdr:cNvSpPr txBox="1"/>
          </xdr:nvSpPr>
          <xdr:spPr>
            <a:xfrm>
              <a:off x="1422257" y="1743076"/>
              <a:ext cx="732822" cy="368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1050" i="0" baseline="0">
                  <a:latin typeface="Cambria Math" panose="02040503050406030204" pitchFamily="18" charset="0"/>
                </a:rPr>
                <a:t>(</a:t>
              </a:r>
              <a:r>
                <a:rPr lang="en-US" sz="1050" b="0" i="0" baseline="0">
                  <a:latin typeface="Cambria Math" panose="02040503050406030204" pitchFamily="18" charset="0"/>
                </a:rPr>
                <a:t>(</a:t>
              </a:r>
              <a:r>
                <a:rPr lang="en-US" sz="1050" b="0" i="0" baseline="0">
                  <a:latin typeface="Cambria Math"/>
                </a:rPr>
                <a:t>𝑇</a:t>
              </a:r>
              <a:r>
                <a:rPr lang="en-US" sz="1050" b="0" i="0" baseline="-25000">
                  <a:latin typeface="Cambria Math" panose="02040503050406030204" pitchFamily="18" charset="0"/>
                </a:rPr>
                <a:t>𝑅</a:t>
              </a:r>
              <a:r>
                <a:rPr lang="en-US" sz="1050" b="0" i="0" baseline="0">
                  <a:latin typeface="Cambria Math" panose="02040503050406030204" pitchFamily="18" charset="0"/>
                </a:rPr>
                <a:t>−𝑇))/𝑍</a:t>
              </a:r>
              <a:endParaRPr lang="en-US" sz="500" baseline="0"/>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494705</xdr:colOff>
      <xdr:row>31</xdr:row>
      <xdr:rowOff>151690</xdr:rowOff>
    </xdr:to>
    <xdr:pic>
      <xdr:nvPicPr>
        <xdr:cNvPr id="2" name="Imagem 1">
          <a:extLst>
            <a:ext uri="{FF2B5EF4-FFF2-40B4-BE49-F238E27FC236}">
              <a16:creationId xmlns:a16="http://schemas.microsoft.com/office/drawing/2014/main" id="{2F3479BE-BD9C-4A95-B430-94914D26AB89}"/>
            </a:ext>
          </a:extLst>
        </xdr:cNvPr>
        <xdr:cNvPicPr>
          <a:picLocks noChangeAspect="1"/>
        </xdr:cNvPicPr>
      </xdr:nvPicPr>
      <xdr:blipFill>
        <a:blip xmlns:r="http://schemas.openxmlformats.org/officeDocument/2006/relationships" r:embed="rId1"/>
        <a:stretch>
          <a:fillRect/>
        </a:stretch>
      </xdr:blipFill>
      <xdr:spPr>
        <a:xfrm>
          <a:off x="609600" y="184150"/>
          <a:ext cx="4761905" cy="56761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381000</xdr:colOff>
      <xdr:row>21</xdr:row>
      <xdr:rowOff>141962</xdr:rowOff>
    </xdr:from>
    <xdr:to>
      <xdr:col>12</xdr:col>
      <xdr:colOff>564107</xdr:colOff>
      <xdr:row>39</xdr:row>
      <xdr:rowOff>138890</xdr:rowOff>
    </xdr:to>
    <xdr:pic>
      <xdr:nvPicPr>
        <xdr:cNvPr id="2" name="Picture 1">
          <a:extLst>
            <a:ext uri="{FF2B5EF4-FFF2-40B4-BE49-F238E27FC236}">
              <a16:creationId xmlns:a16="http://schemas.microsoft.com/office/drawing/2014/main" id="{ED4080AB-6A2C-48CE-BC25-FBD686C8ED3B}"/>
            </a:ext>
          </a:extLst>
        </xdr:cNvPr>
        <xdr:cNvPicPr>
          <a:picLocks noChangeAspect="1"/>
        </xdr:cNvPicPr>
      </xdr:nvPicPr>
      <xdr:blipFill>
        <a:blip xmlns:r="http://schemas.openxmlformats.org/officeDocument/2006/relationships" r:embed="rId1"/>
        <a:stretch>
          <a:fillRect/>
        </a:stretch>
      </xdr:blipFill>
      <xdr:spPr>
        <a:xfrm>
          <a:off x="7188200" y="4371062"/>
          <a:ext cx="4266157" cy="33116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E8406\OneDrive%20-%20MDLZ\Pasteurisers\Non%20Dairy%20Batch%20Pasteurizer%20Validation%20Protocol%20Draft%20June%202020%20v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evaluation "/>
      <sheetName val="Validation"/>
      <sheetName val="Trials Result"/>
      <sheetName val="Trial Data"/>
      <sheetName val="Pasteuriser P&amp;ID "/>
      <sheetName val="Vat Drawing"/>
      <sheetName val="Validation flowchart"/>
      <sheetName val="Sheet3"/>
      <sheetName val="Unit Conversion Tab"/>
      <sheetName val="Sheet2"/>
      <sheetName val="Sheet12"/>
      <sheetName val="Sheet8"/>
      <sheetName val="Density calc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
  <sheetViews>
    <sheetView showGridLines="0" topLeftCell="A8" workbookViewId="0">
      <selection activeCell="A17" sqref="A17"/>
    </sheetView>
  </sheetViews>
  <sheetFormatPr defaultColWidth="8.77734375" defaultRowHeight="14.4" x14ac:dyDescent="0.3"/>
  <cols>
    <col min="1" max="1" width="29.77734375" style="44" customWidth="1"/>
    <col min="2" max="2" width="38.77734375" style="44" customWidth="1"/>
    <col min="3" max="3" width="39.21875" style="44" customWidth="1"/>
    <col min="4" max="4" width="27.77734375" style="44" customWidth="1"/>
    <col min="5" max="16384" width="8.77734375" style="44"/>
  </cols>
  <sheetData>
    <row r="1" spans="1:4" ht="15.45" customHeight="1" x14ac:dyDescent="0.3">
      <c r="A1" s="166"/>
      <c r="B1" s="169" t="s">
        <v>0</v>
      </c>
      <c r="C1" s="164"/>
    </row>
    <row r="2" spans="1:4" ht="15" customHeight="1" x14ac:dyDescent="0.3">
      <c r="A2" s="167"/>
      <c r="B2" s="170"/>
      <c r="C2" s="165"/>
    </row>
    <row r="3" spans="1:4" ht="15.45" customHeight="1" x14ac:dyDescent="0.3">
      <c r="A3" s="167"/>
      <c r="B3" s="170"/>
      <c r="C3" s="172" t="s">
        <v>379</v>
      </c>
    </row>
    <row r="4" spans="1:4" ht="14.7" customHeight="1" x14ac:dyDescent="0.3">
      <c r="A4" s="167"/>
      <c r="B4" s="170"/>
      <c r="C4" s="173"/>
    </row>
    <row r="5" spans="1:4" ht="14.7" customHeight="1" x14ac:dyDescent="0.3">
      <c r="A5" s="167"/>
      <c r="B5" s="170"/>
      <c r="C5" s="174" t="s">
        <v>1</v>
      </c>
    </row>
    <row r="6" spans="1:4" ht="15" customHeight="1" thickBot="1" x14ac:dyDescent="0.35">
      <c r="A6" s="168"/>
      <c r="B6" s="171"/>
      <c r="C6" s="175"/>
    </row>
    <row r="7" spans="1:4" s="83" customFormat="1" ht="187.2" customHeight="1" thickBot="1" x14ac:dyDescent="0.35">
      <c r="A7" s="161" t="s">
        <v>2</v>
      </c>
      <c r="B7" s="162"/>
      <c r="C7" s="163"/>
    </row>
    <row r="8" spans="1:4" ht="15.6" customHeight="1" x14ac:dyDescent="0.3">
      <c r="A8" s="114" t="s">
        <v>3</v>
      </c>
      <c r="B8" s="109"/>
      <c r="C8" s="110"/>
      <c r="D8" s="84"/>
    </row>
    <row r="9" spans="1:4" ht="14.55" customHeight="1" x14ac:dyDescent="0.3">
      <c r="A9" s="111"/>
      <c r="B9" s="112"/>
      <c r="C9" s="113"/>
      <c r="D9" s="85"/>
    </row>
    <row r="10" spans="1:4" ht="14.55" customHeight="1" x14ac:dyDescent="0.3">
      <c r="A10" s="115" t="s">
        <v>4</v>
      </c>
      <c r="B10" s="112"/>
      <c r="C10" s="113"/>
      <c r="D10" s="86"/>
    </row>
    <row r="11" spans="1:4" ht="14.55" customHeight="1" x14ac:dyDescent="0.3">
      <c r="A11" s="115" t="s">
        <v>5</v>
      </c>
      <c r="B11" s="112"/>
      <c r="C11" s="113"/>
      <c r="D11" s="86"/>
    </row>
    <row r="12" spans="1:4" ht="14.55" customHeight="1" x14ac:dyDescent="0.3">
      <c r="A12" s="115" t="s">
        <v>6</v>
      </c>
      <c r="B12" s="112"/>
      <c r="C12" s="113"/>
      <c r="D12" s="86"/>
    </row>
    <row r="13" spans="1:4" ht="14.55" customHeight="1" x14ac:dyDescent="0.3">
      <c r="A13" s="115" t="s">
        <v>7</v>
      </c>
      <c r="B13" s="112"/>
      <c r="C13" s="113"/>
      <c r="D13" s="86"/>
    </row>
    <row r="14" spans="1:4" ht="16.5" customHeight="1" x14ac:dyDescent="0.3">
      <c r="A14" s="115" t="s">
        <v>8</v>
      </c>
      <c r="B14" s="112"/>
      <c r="C14" s="113"/>
      <c r="D14" s="86"/>
    </row>
    <row r="15" spans="1:4" ht="15.6" x14ac:dyDescent="0.3">
      <c r="A15" s="115" t="s">
        <v>9</v>
      </c>
      <c r="B15" s="100"/>
      <c r="C15" s="117"/>
    </row>
    <row r="16" spans="1:4" ht="15.6" x14ac:dyDescent="0.3">
      <c r="A16" s="115" t="s">
        <v>10</v>
      </c>
      <c r="B16" s="100"/>
      <c r="C16" s="117"/>
    </row>
    <row r="17" spans="1:4" ht="15.6" x14ac:dyDescent="0.3">
      <c r="A17" s="115" t="s">
        <v>11</v>
      </c>
      <c r="B17" s="100"/>
      <c r="C17" s="117"/>
    </row>
    <row r="18" spans="1:4" ht="15.6" x14ac:dyDescent="0.3">
      <c r="A18" s="115" t="s">
        <v>12</v>
      </c>
      <c r="B18" s="100"/>
      <c r="C18" s="117"/>
    </row>
    <row r="19" spans="1:4" ht="16.2" thickBot="1" x14ac:dyDescent="0.35">
      <c r="A19" s="116" t="s">
        <v>13</v>
      </c>
      <c r="B19" s="118"/>
      <c r="C19" s="119"/>
    </row>
    <row r="22" spans="1:4" x14ac:dyDescent="0.3">
      <c r="A22" s="156" t="s">
        <v>372</v>
      </c>
      <c r="B22" s="160"/>
      <c r="C22" s="160"/>
      <c r="D22" s="160"/>
    </row>
    <row r="23" spans="1:4" x14ac:dyDescent="0.3">
      <c r="A23" s="152" t="s">
        <v>373</v>
      </c>
      <c r="B23" s="154" t="s">
        <v>374</v>
      </c>
      <c r="C23" s="156" t="s">
        <v>375</v>
      </c>
      <c r="D23" s="157"/>
    </row>
    <row r="24" spans="1:4" x14ac:dyDescent="0.3">
      <c r="A24" s="153" t="s">
        <v>376</v>
      </c>
      <c r="B24" s="155" t="s">
        <v>377</v>
      </c>
      <c r="C24" s="158" t="s">
        <v>378</v>
      </c>
      <c r="D24" s="159"/>
    </row>
    <row r="25" spans="1:4" ht="15.6" x14ac:dyDescent="0.3">
      <c r="A25" s="88"/>
      <c r="B25" s="88"/>
    </row>
    <row r="26" spans="1:4" ht="15" x14ac:dyDescent="0.3">
      <c r="A26" s="87"/>
      <c r="B26" s="87"/>
    </row>
    <row r="27" spans="1:4" ht="15" x14ac:dyDescent="0.3">
      <c r="A27" s="89"/>
      <c r="B27" s="89"/>
    </row>
    <row r="28" spans="1:4" ht="15" x14ac:dyDescent="0.3">
      <c r="A28" s="87"/>
      <c r="B28" s="87"/>
    </row>
    <row r="29" spans="1:4" ht="15" x14ac:dyDescent="0.3">
      <c r="A29" s="89"/>
      <c r="B29" s="89"/>
    </row>
    <row r="30" spans="1:4" ht="15" x14ac:dyDescent="0.3">
      <c r="A30" s="87"/>
      <c r="B30" s="87"/>
    </row>
    <row r="31" spans="1:4" ht="15" x14ac:dyDescent="0.3">
      <c r="A31" s="87"/>
      <c r="B31" s="87"/>
    </row>
    <row r="32" spans="1:4" ht="15" x14ac:dyDescent="0.3">
      <c r="A32" s="87"/>
      <c r="B32" s="87"/>
    </row>
  </sheetData>
  <mergeCells count="9">
    <mergeCell ref="C23:D23"/>
    <mergeCell ref="C24:D24"/>
    <mergeCell ref="A22:D22"/>
    <mergeCell ref="A7:C7"/>
    <mergeCell ref="C1:C2"/>
    <mergeCell ref="A1:A6"/>
    <mergeCell ref="B1:B6"/>
    <mergeCell ref="C3:C4"/>
    <mergeCell ref="C5:C6"/>
  </mergeCells>
  <pageMargins left="0.25" right="0.25"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
  <sheetViews>
    <sheetView workbookViewId="0">
      <selection activeCell="H13" sqref="H13"/>
    </sheetView>
  </sheetViews>
  <sheetFormatPr defaultRowHeight="14.4" x14ac:dyDescent="0.3"/>
  <sheetData>
    <row r="1" spans="1:18" x14ac:dyDescent="0.3">
      <c r="A1" s="253" t="s">
        <v>214</v>
      </c>
      <c r="B1" s="253"/>
      <c r="C1" s="253"/>
      <c r="D1" s="253"/>
      <c r="E1" s="253"/>
      <c r="F1" s="253"/>
      <c r="G1" s="253"/>
      <c r="H1" s="253"/>
      <c r="I1" s="253"/>
      <c r="J1" s="253"/>
      <c r="K1" s="253"/>
      <c r="L1" s="253"/>
      <c r="M1" s="253"/>
      <c r="N1" s="253"/>
      <c r="O1" s="253"/>
      <c r="P1" s="253"/>
      <c r="Q1" s="253"/>
      <c r="R1" s="253"/>
    </row>
    <row r="2" spans="1:18" x14ac:dyDescent="0.3">
      <c r="A2" s="253"/>
      <c r="B2" s="253"/>
      <c r="C2" s="253"/>
      <c r="D2" s="253"/>
      <c r="E2" s="253"/>
      <c r="F2" s="253"/>
      <c r="G2" s="253"/>
      <c r="H2" s="253"/>
      <c r="I2" s="253"/>
      <c r="J2" s="253"/>
      <c r="K2" s="253"/>
      <c r="L2" s="253"/>
      <c r="M2" s="253"/>
      <c r="N2" s="253"/>
      <c r="O2" s="253"/>
      <c r="P2" s="253"/>
      <c r="Q2" s="253"/>
      <c r="R2" s="253"/>
    </row>
  </sheetData>
  <mergeCells count="1">
    <mergeCell ref="A1:R2"/>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690DD-849B-4A4C-A7BD-E462B72E4DC0}">
  <dimension ref="A1:Q55"/>
  <sheetViews>
    <sheetView showGridLines="0" tabSelected="1" topLeftCell="A7" workbookViewId="0">
      <selection activeCell="I21" sqref="I21"/>
    </sheetView>
  </sheetViews>
  <sheetFormatPr defaultRowHeight="14.4" x14ac:dyDescent="0.3"/>
  <cols>
    <col min="1" max="1" width="4.21875" style="44" customWidth="1"/>
    <col min="2" max="2" width="4.44140625" style="44" customWidth="1"/>
    <col min="3" max="3" width="4.5546875" style="44" customWidth="1"/>
    <col min="4" max="6" width="15.44140625" style="44" customWidth="1"/>
    <col min="7" max="8" width="17" style="44" customWidth="1"/>
    <col min="9" max="10" width="7.21875" style="44" customWidth="1"/>
    <col min="11" max="15" width="17" style="44" customWidth="1"/>
    <col min="16" max="256" width="8.77734375" style="44"/>
    <col min="257" max="257" width="4.21875" style="44" customWidth="1"/>
    <col min="258" max="258" width="4.44140625" style="44" customWidth="1"/>
    <col min="259" max="259" width="4.5546875" style="44" customWidth="1"/>
    <col min="260" max="262" width="15.44140625" style="44" customWidth="1"/>
    <col min="263" max="264" width="17" style="44" customWidth="1"/>
    <col min="265" max="266" width="7.21875" style="44" customWidth="1"/>
    <col min="267" max="271" width="17" style="44" customWidth="1"/>
    <col min="272" max="512" width="8.77734375" style="44"/>
    <col min="513" max="513" width="4.21875" style="44" customWidth="1"/>
    <col min="514" max="514" width="4.44140625" style="44" customWidth="1"/>
    <col min="515" max="515" width="4.5546875" style="44" customWidth="1"/>
    <col min="516" max="518" width="15.44140625" style="44" customWidth="1"/>
    <col min="519" max="520" width="17" style="44" customWidth="1"/>
    <col min="521" max="522" width="7.21875" style="44" customWidth="1"/>
    <col min="523" max="527" width="17" style="44" customWidth="1"/>
    <col min="528" max="768" width="8.77734375" style="44"/>
    <col min="769" max="769" width="4.21875" style="44" customWidth="1"/>
    <col min="770" max="770" width="4.44140625" style="44" customWidth="1"/>
    <col min="771" max="771" width="4.5546875" style="44" customWidth="1"/>
    <col min="772" max="774" width="15.44140625" style="44" customWidth="1"/>
    <col min="775" max="776" width="17" style="44" customWidth="1"/>
    <col min="777" max="778" width="7.21875" style="44" customWidth="1"/>
    <col min="779" max="783" width="17" style="44" customWidth="1"/>
    <col min="784" max="1024" width="8.77734375" style="44"/>
    <col min="1025" max="1025" width="4.21875" style="44" customWidth="1"/>
    <col min="1026" max="1026" width="4.44140625" style="44" customWidth="1"/>
    <col min="1027" max="1027" width="4.5546875" style="44" customWidth="1"/>
    <col min="1028" max="1030" width="15.44140625" style="44" customWidth="1"/>
    <col min="1031" max="1032" width="17" style="44" customWidth="1"/>
    <col min="1033" max="1034" width="7.21875" style="44" customWidth="1"/>
    <col min="1035" max="1039" width="17" style="44" customWidth="1"/>
    <col min="1040" max="1280" width="8.77734375" style="44"/>
    <col min="1281" max="1281" width="4.21875" style="44" customWidth="1"/>
    <col min="1282" max="1282" width="4.44140625" style="44" customWidth="1"/>
    <col min="1283" max="1283" width="4.5546875" style="44" customWidth="1"/>
    <col min="1284" max="1286" width="15.44140625" style="44" customWidth="1"/>
    <col min="1287" max="1288" width="17" style="44" customWidth="1"/>
    <col min="1289" max="1290" width="7.21875" style="44" customWidth="1"/>
    <col min="1291" max="1295" width="17" style="44" customWidth="1"/>
    <col min="1296" max="1536" width="8.77734375" style="44"/>
    <col min="1537" max="1537" width="4.21875" style="44" customWidth="1"/>
    <col min="1538" max="1538" width="4.44140625" style="44" customWidth="1"/>
    <col min="1539" max="1539" width="4.5546875" style="44" customWidth="1"/>
    <col min="1540" max="1542" width="15.44140625" style="44" customWidth="1"/>
    <col min="1543" max="1544" width="17" style="44" customWidth="1"/>
    <col min="1545" max="1546" width="7.21875" style="44" customWidth="1"/>
    <col min="1547" max="1551" width="17" style="44" customWidth="1"/>
    <col min="1552" max="1792" width="8.77734375" style="44"/>
    <col min="1793" max="1793" width="4.21875" style="44" customWidth="1"/>
    <col min="1794" max="1794" width="4.44140625" style="44" customWidth="1"/>
    <col min="1795" max="1795" width="4.5546875" style="44" customWidth="1"/>
    <col min="1796" max="1798" width="15.44140625" style="44" customWidth="1"/>
    <col min="1799" max="1800" width="17" style="44" customWidth="1"/>
    <col min="1801" max="1802" width="7.21875" style="44" customWidth="1"/>
    <col min="1803" max="1807" width="17" style="44" customWidth="1"/>
    <col min="1808" max="2048" width="8.77734375" style="44"/>
    <col min="2049" max="2049" width="4.21875" style="44" customWidth="1"/>
    <col min="2050" max="2050" width="4.44140625" style="44" customWidth="1"/>
    <col min="2051" max="2051" width="4.5546875" style="44" customWidth="1"/>
    <col min="2052" max="2054" width="15.44140625" style="44" customWidth="1"/>
    <col min="2055" max="2056" width="17" style="44" customWidth="1"/>
    <col min="2057" max="2058" width="7.21875" style="44" customWidth="1"/>
    <col min="2059" max="2063" width="17" style="44" customWidth="1"/>
    <col min="2064" max="2304" width="8.77734375" style="44"/>
    <col min="2305" max="2305" width="4.21875" style="44" customWidth="1"/>
    <col min="2306" max="2306" width="4.44140625" style="44" customWidth="1"/>
    <col min="2307" max="2307" width="4.5546875" style="44" customWidth="1"/>
    <col min="2308" max="2310" width="15.44140625" style="44" customWidth="1"/>
    <col min="2311" max="2312" width="17" style="44" customWidth="1"/>
    <col min="2313" max="2314" width="7.21875" style="44" customWidth="1"/>
    <col min="2315" max="2319" width="17" style="44" customWidth="1"/>
    <col min="2320" max="2560" width="8.77734375" style="44"/>
    <col min="2561" max="2561" width="4.21875" style="44" customWidth="1"/>
    <col min="2562" max="2562" width="4.44140625" style="44" customWidth="1"/>
    <col min="2563" max="2563" width="4.5546875" style="44" customWidth="1"/>
    <col min="2564" max="2566" width="15.44140625" style="44" customWidth="1"/>
    <col min="2567" max="2568" width="17" style="44" customWidth="1"/>
    <col min="2569" max="2570" width="7.21875" style="44" customWidth="1"/>
    <col min="2571" max="2575" width="17" style="44" customWidth="1"/>
    <col min="2576" max="2816" width="8.77734375" style="44"/>
    <col min="2817" max="2817" width="4.21875" style="44" customWidth="1"/>
    <col min="2818" max="2818" width="4.44140625" style="44" customWidth="1"/>
    <col min="2819" max="2819" width="4.5546875" style="44" customWidth="1"/>
    <col min="2820" max="2822" width="15.44140625" style="44" customWidth="1"/>
    <col min="2823" max="2824" width="17" style="44" customWidth="1"/>
    <col min="2825" max="2826" width="7.21875" style="44" customWidth="1"/>
    <col min="2827" max="2831" width="17" style="44" customWidth="1"/>
    <col min="2832" max="3072" width="8.77734375" style="44"/>
    <col min="3073" max="3073" width="4.21875" style="44" customWidth="1"/>
    <col min="3074" max="3074" width="4.44140625" style="44" customWidth="1"/>
    <col min="3075" max="3075" width="4.5546875" style="44" customWidth="1"/>
    <col min="3076" max="3078" width="15.44140625" style="44" customWidth="1"/>
    <col min="3079" max="3080" width="17" style="44" customWidth="1"/>
    <col min="3081" max="3082" width="7.21875" style="44" customWidth="1"/>
    <col min="3083" max="3087" width="17" style="44" customWidth="1"/>
    <col min="3088" max="3328" width="8.77734375" style="44"/>
    <col min="3329" max="3329" width="4.21875" style="44" customWidth="1"/>
    <col min="3330" max="3330" width="4.44140625" style="44" customWidth="1"/>
    <col min="3331" max="3331" width="4.5546875" style="44" customWidth="1"/>
    <col min="3332" max="3334" width="15.44140625" style="44" customWidth="1"/>
    <col min="3335" max="3336" width="17" style="44" customWidth="1"/>
    <col min="3337" max="3338" width="7.21875" style="44" customWidth="1"/>
    <col min="3339" max="3343" width="17" style="44" customWidth="1"/>
    <col min="3344" max="3584" width="8.77734375" style="44"/>
    <col min="3585" max="3585" width="4.21875" style="44" customWidth="1"/>
    <col min="3586" max="3586" width="4.44140625" style="44" customWidth="1"/>
    <col min="3587" max="3587" width="4.5546875" style="44" customWidth="1"/>
    <col min="3588" max="3590" width="15.44140625" style="44" customWidth="1"/>
    <col min="3591" max="3592" width="17" style="44" customWidth="1"/>
    <col min="3593" max="3594" width="7.21875" style="44" customWidth="1"/>
    <col min="3595" max="3599" width="17" style="44" customWidth="1"/>
    <col min="3600" max="3840" width="8.77734375" style="44"/>
    <col min="3841" max="3841" width="4.21875" style="44" customWidth="1"/>
    <col min="3842" max="3842" width="4.44140625" style="44" customWidth="1"/>
    <col min="3843" max="3843" width="4.5546875" style="44" customWidth="1"/>
    <col min="3844" max="3846" width="15.44140625" style="44" customWidth="1"/>
    <col min="3847" max="3848" width="17" style="44" customWidth="1"/>
    <col min="3849" max="3850" width="7.21875" style="44" customWidth="1"/>
    <col min="3851" max="3855" width="17" style="44" customWidth="1"/>
    <col min="3856" max="4096" width="8.77734375" style="44"/>
    <col min="4097" max="4097" width="4.21875" style="44" customWidth="1"/>
    <col min="4098" max="4098" width="4.44140625" style="44" customWidth="1"/>
    <col min="4099" max="4099" width="4.5546875" style="44" customWidth="1"/>
    <col min="4100" max="4102" width="15.44140625" style="44" customWidth="1"/>
    <col min="4103" max="4104" width="17" style="44" customWidth="1"/>
    <col min="4105" max="4106" width="7.21875" style="44" customWidth="1"/>
    <col min="4107" max="4111" width="17" style="44" customWidth="1"/>
    <col min="4112" max="4352" width="8.77734375" style="44"/>
    <col min="4353" max="4353" width="4.21875" style="44" customWidth="1"/>
    <col min="4354" max="4354" width="4.44140625" style="44" customWidth="1"/>
    <col min="4355" max="4355" width="4.5546875" style="44" customWidth="1"/>
    <col min="4356" max="4358" width="15.44140625" style="44" customWidth="1"/>
    <col min="4359" max="4360" width="17" style="44" customWidth="1"/>
    <col min="4361" max="4362" width="7.21875" style="44" customWidth="1"/>
    <col min="4363" max="4367" width="17" style="44" customWidth="1"/>
    <col min="4368" max="4608" width="8.77734375" style="44"/>
    <col min="4609" max="4609" width="4.21875" style="44" customWidth="1"/>
    <col min="4610" max="4610" width="4.44140625" style="44" customWidth="1"/>
    <col min="4611" max="4611" width="4.5546875" style="44" customWidth="1"/>
    <col min="4612" max="4614" width="15.44140625" style="44" customWidth="1"/>
    <col min="4615" max="4616" width="17" style="44" customWidth="1"/>
    <col min="4617" max="4618" width="7.21875" style="44" customWidth="1"/>
    <col min="4619" max="4623" width="17" style="44" customWidth="1"/>
    <col min="4624" max="4864" width="8.77734375" style="44"/>
    <col min="4865" max="4865" width="4.21875" style="44" customWidth="1"/>
    <col min="4866" max="4866" width="4.44140625" style="44" customWidth="1"/>
    <col min="4867" max="4867" width="4.5546875" style="44" customWidth="1"/>
    <col min="4868" max="4870" width="15.44140625" style="44" customWidth="1"/>
    <col min="4871" max="4872" width="17" style="44" customWidth="1"/>
    <col min="4873" max="4874" width="7.21875" style="44" customWidth="1"/>
    <col min="4875" max="4879" width="17" style="44" customWidth="1"/>
    <col min="4880" max="5120" width="8.77734375" style="44"/>
    <col min="5121" max="5121" width="4.21875" style="44" customWidth="1"/>
    <col min="5122" max="5122" width="4.44140625" style="44" customWidth="1"/>
    <col min="5123" max="5123" width="4.5546875" style="44" customWidth="1"/>
    <col min="5124" max="5126" width="15.44140625" style="44" customWidth="1"/>
    <col min="5127" max="5128" width="17" style="44" customWidth="1"/>
    <col min="5129" max="5130" width="7.21875" style="44" customWidth="1"/>
    <col min="5131" max="5135" width="17" style="44" customWidth="1"/>
    <col min="5136" max="5376" width="8.77734375" style="44"/>
    <col min="5377" max="5377" width="4.21875" style="44" customWidth="1"/>
    <col min="5378" max="5378" width="4.44140625" style="44" customWidth="1"/>
    <col min="5379" max="5379" width="4.5546875" style="44" customWidth="1"/>
    <col min="5380" max="5382" width="15.44140625" style="44" customWidth="1"/>
    <col min="5383" max="5384" width="17" style="44" customWidth="1"/>
    <col min="5385" max="5386" width="7.21875" style="44" customWidth="1"/>
    <col min="5387" max="5391" width="17" style="44" customWidth="1"/>
    <col min="5392" max="5632" width="8.77734375" style="44"/>
    <col min="5633" max="5633" width="4.21875" style="44" customWidth="1"/>
    <col min="5634" max="5634" width="4.44140625" style="44" customWidth="1"/>
    <col min="5635" max="5635" width="4.5546875" style="44" customWidth="1"/>
    <col min="5636" max="5638" width="15.44140625" style="44" customWidth="1"/>
    <col min="5639" max="5640" width="17" style="44" customWidth="1"/>
    <col min="5641" max="5642" width="7.21875" style="44" customWidth="1"/>
    <col min="5643" max="5647" width="17" style="44" customWidth="1"/>
    <col min="5648" max="5888" width="8.77734375" style="44"/>
    <col min="5889" max="5889" width="4.21875" style="44" customWidth="1"/>
    <col min="5890" max="5890" width="4.44140625" style="44" customWidth="1"/>
    <col min="5891" max="5891" width="4.5546875" style="44" customWidth="1"/>
    <col min="5892" max="5894" width="15.44140625" style="44" customWidth="1"/>
    <col min="5895" max="5896" width="17" style="44" customWidth="1"/>
    <col min="5897" max="5898" width="7.21875" style="44" customWidth="1"/>
    <col min="5899" max="5903" width="17" style="44" customWidth="1"/>
    <col min="5904" max="6144" width="8.77734375" style="44"/>
    <col min="6145" max="6145" width="4.21875" style="44" customWidth="1"/>
    <col min="6146" max="6146" width="4.44140625" style="44" customWidth="1"/>
    <col min="6147" max="6147" width="4.5546875" style="44" customWidth="1"/>
    <col min="6148" max="6150" width="15.44140625" style="44" customWidth="1"/>
    <col min="6151" max="6152" width="17" style="44" customWidth="1"/>
    <col min="6153" max="6154" width="7.21875" style="44" customWidth="1"/>
    <col min="6155" max="6159" width="17" style="44" customWidth="1"/>
    <col min="6160" max="6400" width="8.77734375" style="44"/>
    <col min="6401" max="6401" width="4.21875" style="44" customWidth="1"/>
    <col min="6402" max="6402" width="4.44140625" style="44" customWidth="1"/>
    <col min="6403" max="6403" width="4.5546875" style="44" customWidth="1"/>
    <col min="6404" max="6406" width="15.44140625" style="44" customWidth="1"/>
    <col min="6407" max="6408" width="17" style="44" customWidth="1"/>
    <col min="6409" max="6410" width="7.21875" style="44" customWidth="1"/>
    <col min="6411" max="6415" width="17" style="44" customWidth="1"/>
    <col min="6416" max="6656" width="8.77734375" style="44"/>
    <col min="6657" max="6657" width="4.21875" style="44" customWidth="1"/>
    <col min="6658" max="6658" width="4.44140625" style="44" customWidth="1"/>
    <col min="6659" max="6659" width="4.5546875" style="44" customWidth="1"/>
    <col min="6660" max="6662" width="15.44140625" style="44" customWidth="1"/>
    <col min="6663" max="6664" width="17" style="44" customWidth="1"/>
    <col min="6665" max="6666" width="7.21875" style="44" customWidth="1"/>
    <col min="6667" max="6671" width="17" style="44" customWidth="1"/>
    <col min="6672" max="6912" width="8.77734375" style="44"/>
    <col min="6913" max="6913" width="4.21875" style="44" customWidth="1"/>
    <col min="6914" max="6914" width="4.44140625" style="44" customWidth="1"/>
    <col min="6915" max="6915" width="4.5546875" style="44" customWidth="1"/>
    <col min="6916" max="6918" width="15.44140625" style="44" customWidth="1"/>
    <col min="6919" max="6920" width="17" style="44" customWidth="1"/>
    <col min="6921" max="6922" width="7.21875" style="44" customWidth="1"/>
    <col min="6923" max="6927" width="17" style="44" customWidth="1"/>
    <col min="6928" max="7168" width="8.77734375" style="44"/>
    <col min="7169" max="7169" width="4.21875" style="44" customWidth="1"/>
    <col min="7170" max="7170" width="4.44140625" style="44" customWidth="1"/>
    <col min="7171" max="7171" width="4.5546875" style="44" customWidth="1"/>
    <col min="7172" max="7174" width="15.44140625" style="44" customWidth="1"/>
    <col min="7175" max="7176" width="17" style="44" customWidth="1"/>
    <col min="7177" max="7178" width="7.21875" style="44" customWidth="1"/>
    <col min="7179" max="7183" width="17" style="44" customWidth="1"/>
    <col min="7184" max="7424" width="8.77734375" style="44"/>
    <col min="7425" max="7425" width="4.21875" style="44" customWidth="1"/>
    <col min="7426" max="7426" width="4.44140625" style="44" customWidth="1"/>
    <col min="7427" max="7427" width="4.5546875" style="44" customWidth="1"/>
    <col min="7428" max="7430" width="15.44140625" style="44" customWidth="1"/>
    <col min="7431" max="7432" width="17" style="44" customWidth="1"/>
    <col min="7433" max="7434" width="7.21875" style="44" customWidth="1"/>
    <col min="7435" max="7439" width="17" style="44" customWidth="1"/>
    <col min="7440" max="7680" width="8.77734375" style="44"/>
    <col min="7681" max="7681" width="4.21875" style="44" customWidth="1"/>
    <col min="7682" max="7682" width="4.44140625" style="44" customWidth="1"/>
    <col min="7683" max="7683" width="4.5546875" style="44" customWidth="1"/>
    <col min="7684" max="7686" width="15.44140625" style="44" customWidth="1"/>
    <col min="7687" max="7688" width="17" style="44" customWidth="1"/>
    <col min="7689" max="7690" width="7.21875" style="44" customWidth="1"/>
    <col min="7691" max="7695" width="17" style="44" customWidth="1"/>
    <col min="7696" max="7936" width="8.77734375" style="44"/>
    <col min="7937" max="7937" width="4.21875" style="44" customWidth="1"/>
    <col min="7938" max="7938" width="4.44140625" style="44" customWidth="1"/>
    <col min="7939" max="7939" width="4.5546875" style="44" customWidth="1"/>
    <col min="7940" max="7942" width="15.44140625" style="44" customWidth="1"/>
    <col min="7943" max="7944" width="17" style="44" customWidth="1"/>
    <col min="7945" max="7946" width="7.21875" style="44" customWidth="1"/>
    <col min="7947" max="7951" width="17" style="44" customWidth="1"/>
    <col min="7952" max="8192" width="8.77734375" style="44"/>
    <col min="8193" max="8193" width="4.21875" style="44" customWidth="1"/>
    <col min="8194" max="8194" width="4.44140625" style="44" customWidth="1"/>
    <col min="8195" max="8195" width="4.5546875" style="44" customWidth="1"/>
    <col min="8196" max="8198" width="15.44140625" style="44" customWidth="1"/>
    <col min="8199" max="8200" width="17" style="44" customWidth="1"/>
    <col min="8201" max="8202" width="7.21875" style="44" customWidth="1"/>
    <col min="8203" max="8207" width="17" style="44" customWidth="1"/>
    <col min="8208" max="8448" width="8.77734375" style="44"/>
    <col min="8449" max="8449" width="4.21875" style="44" customWidth="1"/>
    <col min="8450" max="8450" width="4.44140625" style="44" customWidth="1"/>
    <col min="8451" max="8451" width="4.5546875" style="44" customWidth="1"/>
    <col min="8452" max="8454" width="15.44140625" style="44" customWidth="1"/>
    <col min="8455" max="8456" width="17" style="44" customWidth="1"/>
    <col min="8457" max="8458" width="7.21875" style="44" customWidth="1"/>
    <col min="8459" max="8463" width="17" style="44" customWidth="1"/>
    <col min="8464" max="8704" width="8.77734375" style="44"/>
    <col min="8705" max="8705" width="4.21875" style="44" customWidth="1"/>
    <col min="8706" max="8706" width="4.44140625" style="44" customWidth="1"/>
    <col min="8707" max="8707" width="4.5546875" style="44" customWidth="1"/>
    <col min="8708" max="8710" width="15.44140625" style="44" customWidth="1"/>
    <col min="8711" max="8712" width="17" style="44" customWidth="1"/>
    <col min="8713" max="8714" width="7.21875" style="44" customWidth="1"/>
    <col min="8715" max="8719" width="17" style="44" customWidth="1"/>
    <col min="8720" max="8960" width="8.77734375" style="44"/>
    <col min="8961" max="8961" width="4.21875" style="44" customWidth="1"/>
    <col min="8962" max="8962" width="4.44140625" style="44" customWidth="1"/>
    <col min="8963" max="8963" width="4.5546875" style="44" customWidth="1"/>
    <col min="8964" max="8966" width="15.44140625" style="44" customWidth="1"/>
    <col min="8967" max="8968" width="17" style="44" customWidth="1"/>
    <col min="8969" max="8970" width="7.21875" style="44" customWidth="1"/>
    <col min="8971" max="8975" width="17" style="44" customWidth="1"/>
    <col min="8976" max="9216" width="8.77734375" style="44"/>
    <col min="9217" max="9217" width="4.21875" style="44" customWidth="1"/>
    <col min="9218" max="9218" width="4.44140625" style="44" customWidth="1"/>
    <col min="9219" max="9219" width="4.5546875" style="44" customWidth="1"/>
    <col min="9220" max="9222" width="15.44140625" style="44" customWidth="1"/>
    <col min="9223" max="9224" width="17" style="44" customWidth="1"/>
    <col min="9225" max="9226" width="7.21875" style="44" customWidth="1"/>
    <col min="9227" max="9231" width="17" style="44" customWidth="1"/>
    <col min="9232" max="9472" width="8.77734375" style="44"/>
    <col min="9473" max="9473" width="4.21875" style="44" customWidth="1"/>
    <col min="9474" max="9474" width="4.44140625" style="44" customWidth="1"/>
    <col min="9475" max="9475" width="4.5546875" style="44" customWidth="1"/>
    <col min="9476" max="9478" width="15.44140625" style="44" customWidth="1"/>
    <col min="9479" max="9480" width="17" style="44" customWidth="1"/>
    <col min="9481" max="9482" width="7.21875" style="44" customWidth="1"/>
    <col min="9483" max="9487" width="17" style="44" customWidth="1"/>
    <col min="9488" max="9728" width="8.77734375" style="44"/>
    <col min="9729" max="9729" width="4.21875" style="44" customWidth="1"/>
    <col min="9730" max="9730" width="4.44140625" style="44" customWidth="1"/>
    <col min="9731" max="9731" width="4.5546875" style="44" customWidth="1"/>
    <col min="9732" max="9734" width="15.44140625" style="44" customWidth="1"/>
    <col min="9735" max="9736" width="17" style="44" customWidth="1"/>
    <col min="9737" max="9738" width="7.21875" style="44" customWidth="1"/>
    <col min="9739" max="9743" width="17" style="44" customWidth="1"/>
    <col min="9744" max="9984" width="8.77734375" style="44"/>
    <col min="9985" max="9985" width="4.21875" style="44" customWidth="1"/>
    <col min="9986" max="9986" width="4.44140625" style="44" customWidth="1"/>
    <col min="9987" max="9987" width="4.5546875" style="44" customWidth="1"/>
    <col min="9988" max="9990" width="15.44140625" style="44" customWidth="1"/>
    <col min="9991" max="9992" width="17" style="44" customWidth="1"/>
    <col min="9993" max="9994" width="7.21875" style="44" customWidth="1"/>
    <col min="9995" max="9999" width="17" style="44" customWidth="1"/>
    <col min="10000" max="10240" width="8.77734375" style="44"/>
    <col min="10241" max="10241" width="4.21875" style="44" customWidth="1"/>
    <col min="10242" max="10242" width="4.44140625" style="44" customWidth="1"/>
    <col min="10243" max="10243" width="4.5546875" style="44" customWidth="1"/>
    <col min="10244" max="10246" width="15.44140625" style="44" customWidth="1"/>
    <col min="10247" max="10248" width="17" style="44" customWidth="1"/>
    <col min="10249" max="10250" width="7.21875" style="44" customWidth="1"/>
    <col min="10251" max="10255" width="17" style="44" customWidth="1"/>
    <col min="10256" max="10496" width="8.77734375" style="44"/>
    <col min="10497" max="10497" width="4.21875" style="44" customWidth="1"/>
    <col min="10498" max="10498" width="4.44140625" style="44" customWidth="1"/>
    <col min="10499" max="10499" width="4.5546875" style="44" customWidth="1"/>
    <col min="10500" max="10502" width="15.44140625" style="44" customWidth="1"/>
    <col min="10503" max="10504" width="17" style="44" customWidth="1"/>
    <col min="10505" max="10506" width="7.21875" style="44" customWidth="1"/>
    <col min="10507" max="10511" width="17" style="44" customWidth="1"/>
    <col min="10512" max="10752" width="8.77734375" style="44"/>
    <col min="10753" max="10753" width="4.21875" style="44" customWidth="1"/>
    <col min="10754" max="10754" width="4.44140625" style="44" customWidth="1"/>
    <col min="10755" max="10755" width="4.5546875" style="44" customWidth="1"/>
    <col min="10756" max="10758" width="15.44140625" style="44" customWidth="1"/>
    <col min="10759" max="10760" width="17" style="44" customWidth="1"/>
    <col min="10761" max="10762" width="7.21875" style="44" customWidth="1"/>
    <col min="10763" max="10767" width="17" style="44" customWidth="1"/>
    <col min="10768" max="11008" width="8.77734375" style="44"/>
    <col min="11009" max="11009" width="4.21875" style="44" customWidth="1"/>
    <col min="11010" max="11010" width="4.44140625" style="44" customWidth="1"/>
    <col min="11011" max="11011" width="4.5546875" style="44" customWidth="1"/>
    <col min="11012" max="11014" width="15.44140625" style="44" customWidth="1"/>
    <col min="11015" max="11016" width="17" style="44" customWidth="1"/>
    <col min="11017" max="11018" width="7.21875" style="44" customWidth="1"/>
    <col min="11019" max="11023" width="17" style="44" customWidth="1"/>
    <col min="11024" max="11264" width="8.77734375" style="44"/>
    <col min="11265" max="11265" width="4.21875" style="44" customWidth="1"/>
    <col min="11266" max="11266" width="4.44140625" style="44" customWidth="1"/>
    <col min="11267" max="11267" width="4.5546875" style="44" customWidth="1"/>
    <col min="11268" max="11270" width="15.44140625" style="44" customWidth="1"/>
    <col min="11271" max="11272" width="17" style="44" customWidth="1"/>
    <col min="11273" max="11274" width="7.21875" style="44" customWidth="1"/>
    <col min="11275" max="11279" width="17" style="44" customWidth="1"/>
    <col min="11280" max="11520" width="8.77734375" style="44"/>
    <col min="11521" max="11521" width="4.21875" style="44" customWidth="1"/>
    <col min="11522" max="11522" width="4.44140625" style="44" customWidth="1"/>
    <col min="11523" max="11523" width="4.5546875" style="44" customWidth="1"/>
    <col min="11524" max="11526" width="15.44140625" style="44" customWidth="1"/>
    <col min="11527" max="11528" width="17" style="44" customWidth="1"/>
    <col min="11529" max="11530" width="7.21875" style="44" customWidth="1"/>
    <col min="11531" max="11535" width="17" style="44" customWidth="1"/>
    <col min="11536" max="11776" width="8.77734375" style="44"/>
    <col min="11777" max="11777" width="4.21875" style="44" customWidth="1"/>
    <col min="11778" max="11778" width="4.44140625" style="44" customWidth="1"/>
    <col min="11779" max="11779" width="4.5546875" style="44" customWidth="1"/>
    <col min="11780" max="11782" width="15.44140625" style="44" customWidth="1"/>
    <col min="11783" max="11784" width="17" style="44" customWidth="1"/>
    <col min="11785" max="11786" width="7.21875" style="44" customWidth="1"/>
    <col min="11787" max="11791" width="17" style="44" customWidth="1"/>
    <col min="11792" max="12032" width="8.77734375" style="44"/>
    <col min="12033" max="12033" width="4.21875" style="44" customWidth="1"/>
    <col min="12034" max="12034" width="4.44140625" style="44" customWidth="1"/>
    <col min="12035" max="12035" width="4.5546875" style="44" customWidth="1"/>
    <col min="12036" max="12038" width="15.44140625" style="44" customWidth="1"/>
    <col min="12039" max="12040" width="17" style="44" customWidth="1"/>
    <col min="12041" max="12042" width="7.21875" style="44" customWidth="1"/>
    <col min="12043" max="12047" width="17" style="44" customWidth="1"/>
    <col min="12048" max="12288" width="8.77734375" style="44"/>
    <col min="12289" max="12289" width="4.21875" style="44" customWidth="1"/>
    <col min="12290" max="12290" width="4.44140625" style="44" customWidth="1"/>
    <col min="12291" max="12291" width="4.5546875" style="44" customWidth="1"/>
    <col min="12292" max="12294" width="15.44140625" style="44" customWidth="1"/>
    <col min="12295" max="12296" width="17" style="44" customWidth="1"/>
    <col min="12297" max="12298" width="7.21875" style="44" customWidth="1"/>
    <col min="12299" max="12303" width="17" style="44" customWidth="1"/>
    <col min="12304" max="12544" width="8.77734375" style="44"/>
    <col min="12545" max="12545" width="4.21875" style="44" customWidth="1"/>
    <col min="12546" max="12546" width="4.44140625" style="44" customWidth="1"/>
    <col min="12547" max="12547" width="4.5546875" style="44" customWidth="1"/>
    <col min="12548" max="12550" width="15.44140625" style="44" customWidth="1"/>
    <col min="12551" max="12552" width="17" style="44" customWidth="1"/>
    <col min="12553" max="12554" width="7.21875" style="44" customWidth="1"/>
    <col min="12555" max="12559" width="17" style="44" customWidth="1"/>
    <col min="12560" max="12800" width="8.77734375" style="44"/>
    <col min="12801" max="12801" width="4.21875" style="44" customWidth="1"/>
    <col min="12802" max="12802" width="4.44140625" style="44" customWidth="1"/>
    <col min="12803" max="12803" width="4.5546875" style="44" customWidth="1"/>
    <col min="12804" max="12806" width="15.44140625" style="44" customWidth="1"/>
    <col min="12807" max="12808" width="17" style="44" customWidth="1"/>
    <col min="12809" max="12810" width="7.21875" style="44" customWidth="1"/>
    <col min="12811" max="12815" width="17" style="44" customWidth="1"/>
    <col min="12816" max="13056" width="8.77734375" style="44"/>
    <col min="13057" max="13057" width="4.21875" style="44" customWidth="1"/>
    <col min="13058" max="13058" width="4.44140625" style="44" customWidth="1"/>
    <col min="13059" max="13059" width="4.5546875" style="44" customWidth="1"/>
    <col min="13060" max="13062" width="15.44140625" style="44" customWidth="1"/>
    <col min="13063" max="13064" width="17" style="44" customWidth="1"/>
    <col min="13065" max="13066" width="7.21875" style="44" customWidth="1"/>
    <col min="13067" max="13071" width="17" style="44" customWidth="1"/>
    <col min="13072" max="13312" width="8.77734375" style="44"/>
    <col min="13313" max="13313" width="4.21875" style="44" customWidth="1"/>
    <col min="13314" max="13314" width="4.44140625" style="44" customWidth="1"/>
    <col min="13315" max="13315" width="4.5546875" style="44" customWidth="1"/>
    <col min="13316" max="13318" width="15.44140625" style="44" customWidth="1"/>
    <col min="13319" max="13320" width="17" style="44" customWidth="1"/>
    <col min="13321" max="13322" width="7.21875" style="44" customWidth="1"/>
    <col min="13323" max="13327" width="17" style="44" customWidth="1"/>
    <col min="13328" max="13568" width="8.77734375" style="44"/>
    <col min="13569" max="13569" width="4.21875" style="44" customWidth="1"/>
    <col min="13570" max="13570" width="4.44140625" style="44" customWidth="1"/>
    <col min="13571" max="13571" width="4.5546875" style="44" customWidth="1"/>
    <col min="13572" max="13574" width="15.44140625" style="44" customWidth="1"/>
    <col min="13575" max="13576" width="17" style="44" customWidth="1"/>
    <col min="13577" max="13578" width="7.21875" style="44" customWidth="1"/>
    <col min="13579" max="13583" width="17" style="44" customWidth="1"/>
    <col min="13584" max="13824" width="8.77734375" style="44"/>
    <col min="13825" max="13825" width="4.21875" style="44" customWidth="1"/>
    <col min="13826" max="13826" width="4.44140625" style="44" customWidth="1"/>
    <col min="13827" max="13827" width="4.5546875" style="44" customWidth="1"/>
    <col min="13828" max="13830" width="15.44140625" style="44" customWidth="1"/>
    <col min="13831" max="13832" width="17" style="44" customWidth="1"/>
    <col min="13833" max="13834" width="7.21875" style="44" customWidth="1"/>
    <col min="13835" max="13839" width="17" style="44" customWidth="1"/>
    <col min="13840" max="14080" width="8.77734375" style="44"/>
    <col min="14081" max="14081" width="4.21875" style="44" customWidth="1"/>
    <col min="14082" max="14082" width="4.44140625" style="44" customWidth="1"/>
    <col min="14083" max="14083" width="4.5546875" style="44" customWidth="1"/>
    <col min="14084" max="14086" width="15.44140625" style="44" customWidth="1"/>
    <col min="14087" max="14088" width="17" style="44" customWidth="1"/>
    <col min="14089" max="14090" width="7.21875" style="44" customWidth="1"/>
    <col min="14091" max="14095" width="17" style="44" customWidth="1"/>
    <col min="14096" max="14336" width="8.77734375" style="44"/>
    <col min="14337" max="14337" width="4.21875" style="44" customWidth="1"/>
    <col min="14338" max="14338" width="4.44140625" style="44" customWidth="1"/>
    <col min="14339" max="14339" width="4.5546875" style="44" customWidth="1"/>
    <col min="14340" max="14342" width="15.44140625" style="44" customWidth="1"/>
    <col min="14343" max="14344" width="17" style="44" customWidth="1"/>
    <col min="14345" max="14346" width="7.21875" style="44" customWidth="1"/>
    <col min="14347" max="14351" width="17" style="44" customWidth="1"/>
    <col min="14352" max="14592" width="8.77734375" style="44"/>
    <col min="14593" max="14593" width="4.21875" style="44" customWidth="1"/>
    <col min="14594" max="14594" width="4.44140625" style="44" customWidth="1"/>
    <col min="14595" max="14595" width="4.5546875" style="44" customWidth="1"/>
    <col min="14596" max="14598" width="15.44140625" style="44" customWidth="1"/>
    <col min="14599" max="14600" width="17" style="44" customWidth="1"/>
    <col min="14601" max="14602" width="7.21875" style="44" customWidth="1"/>
    <col min="14603" max="14607" width="17" style="44" customWidth="1"/>
    <col min="14608" max="14848" width="8.77734375" style="44"/>
    <col min="14849" max="14849" width="4.21875" style="44" customWidth="1"/>
    <col min="14850" max="14850" width="4.44140625" style="44" customWidth="1"/>
    <col min="14851" max="14851" width="4.5546875" style="44" customWidth="1"/>
    <col min="14852" max="14854" width="15.44140625" style="44" customWidth="1"/>
    <col min="14855" max="14856" width="17" style="44" customWidth="1"/>
    <col min="14857" max="14858" width="7.21875" style="44" customWidth="1"/>
    <col min="14859" max="14863" width="17" style="44" customWidth="1"/>
    <col min="14864" max="15104" width="8.77734375" style="44"/>
    <col min="15105" max="15105" width="4.21875" style="44" customWidth="1"/>
    <col min="15106" max="15106" width="4.44140625" style="44" customWidth="1"/>
    <col min="15107" max="15107" width="4.5546875" style="44" customWidth="1"/>
    <col min="15108" max="15110" width="15.44140625" style="44" customWidth="1"/>
    <col min="15111" max="15112" width="17" style="44" customWidth="1"/>
    <col min="15113" max="15114" width="7.21875" style="44" customWidth="1"/>
    <col min="15115" max="15119" width="17" style="44" customWidth="1"/>
    <col min="15120" max="15360" width="8.77734375" style="44"/>
    <col min="15361" max="15361" width="4.21875" style="44" customWidth="1"/>
    <col min="15362" max="15362" width="4.44140625" style="44" customWidth="1"/>
    <col min="15363" max="15363" width="4.5546875" style="44" customWidth="1"/>
    <col min="15364" max="15366" width="15.44140625" style="44" customWidth="1"/>
    <col min="15367" max="15368" width="17" style="44" customWidth="1"/>
    <col min="15369" max="15370" width="7.21875" style="44" customWidth="1"/>
    <col min="15371" max="15375" width="17" style="44" customWidth="1"/>
    <col min="15376" max="15616" width="8.77734375" style="44"/>
    <col min="15617" max="15617" width="4.21875" style="44" customWidth="1"/>
    <col min="15618" max="15618" width="4.44140625" style="44" customWidth="1"/>
    <col min="15619" max="15619" width="4.5546875" style="44" customWidth="1"/>
    <col min="15620" max="15622" width="15.44140625" style="44" customWidth="1"/>
    <col min="15623" max="15624" width="17" style="44" customWidth="1"/>
    <col min="15625" max="15626" width="7.21875" style="44" customWidth="1"/>
    <col min="15627" max="15631" width="17" style="44" customWidth="1"/>
    <col min="15632" max="15872" width="8.77734375" style="44"/>
    <col min="15873" max="15873" width="4.21875" style="44" customWidth="1"/>
    <col min="15874" max="15874" width="4.44140625" style="44" customWidth="1"/>
    <col min="15875" max="15875" width="4.5546875" style="44" customWidth="1"/>
    <col min="15876" max="15878" width="15.44140625" style="44" customWidth="1"/>
    <col min="15879" max="15880" width="17" style="44" customWidth="1"/>
    <col min="15881" max="15882" width="7.21875" style="44" customWidth="1"/>
    <col min="15883" max="15887" width="17" style="44" customWidth="1"/>
    <col min="15888" max="16128" width="8.77734375" style="44"/>
    <col min="16129" max="16129" width="4.21875" style="44" customWidth="1"/>
    <col min="16130" max="16130" width="4.44140625" style="44" customWidth="1"/>
    <col min="16131" max="16131" width="4.5546875" style="44" customWidth="1"/>
    <col min="16132" max="16134" width="15.44140625" style="44" customWidth="1"/>
    <col min="16135" max="16136" width="17" style="44" customWidth="1"/>
    <col min="16137" max="16138" width="7.21875" style="44" customWidth="1"/>
    <col min="16139" max="16143" width="17" style="44" customWidth="1"/>
    <col min="16144" max="16384" width="8.77734375" style="44"/>
  </cols>
  <sheetData>
    <row r="1" spans="1:17" ht="15.75" customHeight="1" x14ac:dyDescent="0.3">
      <c r="I1" s="100"/>
      <c r="J1" s="100"/>
      <c r="K1" s="120"/>
      <c r="L1" s="121"/>
      <c r="M1" s="121"/>
      <c r="O1" s="122"/>
    </row>
    <row r="2" spans="1:17" ht="30" customHeight="1" x14ac:dyDescent="0.3">
      <c r="A2" s="255" t="s">
        <v>215</v>
      </c>
      <c r="B2" s="255"/>
      <c r="C2" s="255"/>
      <c r="D2" s="255"/>
      <c r="E2" s="255"/>
      <c r="F2" s="255"/>
      <c r="G2" s="255"/>
      <c r="H2" s="255"/>
      <c r="I2" s="123"/>
      <c r="J2" s="123"/>
      <c r="K2" s="123"/>
      <c r="L2" s="121"/>
      <c r="M2" s="121"/>
    </row>
    <row r="3" spans="1:17" ht="15.75" customHeight="1" x14ac:dyDescent="0.3">
      <c r="A3" s="124"/>
      <c r="B3" s="124"/>
      <c r="C3" s="125"/>
      <c r="D3" s="125"/>
      <c r="E3" s="125"/>
      <c r="F3" s="121"/>
      <c r="G3" s="121"/>
      <c r="H3" s="121"/>
      <c r="I3" s="121"/>
      <c r="J3" s="121"/>
      <c r="K3" s="121"/>
      <c r="L3" s="121"/>
      <c r="M3" s="121"/>
    </row>
    <row r="4" spans="1:17" ht="57.75" customHeight="1" x14ac:dyDescent="0.3">
      <c r="A4" s="121"/>
      <c r="B4" s="126" t="s">
        <v>216</v>
      </c>
      <c r="C4" s="127" t="s">
        <v>217</v>
      </c>
      <c r="D4" s="126" t="s">
        <v>218</v>
      </c>
      <c r="G4" s="128"/>
      <c r="H4" s="121"/>
      <c r="I4" s="121"/>
      <c r="J4" s="121"/>
      <c r="K4" s="129"/>
      <c r="L4" s="129"/>
      <c r="M4" s="129"/>
      <c r="N4" s="129"/>
      <c r="O4" s="129"/>
      <c r="P4" s="4"/>
      <c r="Q4" s="4"/>
    </row>
    <row r="5" spans="1:17" ht="15.75" customHeight="1" x14ac:dyDescent="0.3">
      <c r="A5" s="130"/>
      <c r="B5" s="130"/>
      <c r="C5" s="121"/>
      <c r="D5" s="121"/>
      <c r="E5" s="121"/>
      <c r="F5" s="121"/>
      <c r="G5" s="121"/>
      <c r="H5" s="121"/>
      <c r="I5" s="121"/>
      <c r="J5" s="121"/>
      <c r="K5" s="131"/>
      <c r="L5" s="132"/>
      <c r="M5" s="132"/>
      <c r="N5" s="133"/>
      <c r="O5" s="132"/>
      <c r="P5" s="4"/>
      <c r="Q5" s="4"/>
    </row>
    <row r="6" spans="1:17" ht="30" customHeight="1" x14ac:dyDescent="0.3">
      <c r="B6" s="134" t="s">
        <v>219</v>
      </c>
      <c r="C6" s="134" t="s">
        <v>220</v>
      </c>
      <c r="D6" s="254" t="s">
        <v>221</v>
      </c>
      <c r="E6" s="254"/>
      <c r="F6" s="254"/>
      <c r="G6" s="254"/>
      <c r="H6" s="254"/>
      <c r="I6" s="135"/>
      <c r="J6" s="135"/>
      <c r="K6" s="135"/>
      <c r="L6" s="135"/>
      <c r="M6" s="135"/>
    </row>
    <row r="7" spans="1:17" ht="30" customHeight="1" x14ac:dyDescent="0.3">
      <c r="B7" s="134" t="s">
        <v>216</v>
      </c>
      <c r="C7" s="134" t="s">
        <v>220</v>
      </c>
      <c r="D7" s="254" t="s">
        <v>222</v>
      </c>
      <c r="E7" s="254"/>
      <c r="F7" s="254"/>
      <c r="G7" s="254"/>
      <c r="H7" s="254"/>
      <c r="I7" s="135"/>
      <c r="J7" s="135"/>
      <c r="K7" s="135"/>
      <c r="L7" s="135"/>
      <c r="M7" s="135"/>
    </row>
    <row r="8" spans="1:17" ht="30" customHeight="1" x14ac:dyDescent="0.3">
      <c r="B8" s="134" t="s">
        <v>223</v>
      </c>
      <c r="C8" s="134" t="s">
        <v>220</v>
      </c>
      <c r="D8" s="254" t="s">
        <v>224</v>
      </c>
      <c r="E8" s="254"/>
      <c r="F8" s="254"/>
      <c r="G8" s="254"/>
      <c r="H8" s="254"/>
      <c r="I8" s="135"/>
      <c r="J8" s="135"/>
      <c r="K8" s="135"/>
      <c r="L8" s="135"/>
      <c r="M8" s="135"/>
    </row>
    <row r="9" spans="1:17" ht="30" customHeight="1" x14ac:dyDescent="0.3">
      <c r="B9" s="134" t="s">
        <v>225</v>
      </c>
      <c r="C9" s="134" t="s">
        <v>220</v>
      </c>
      <c r="D9" s="254" t="s">
        <v>226</v>
      </c>
      <c r="E9" s="254"/>
      <c r="F9" s="254"/>
      <c r="G9" s="254"/>
      <c r="H9" s="254"/>
      <c r="I9" s="135"/>
      <c r="J9" s="135"/>
      <c r="K9" s="135"/>
      <c r="L9" s="135"/>
      <c r="M9" s="135"/>
    </row>
    <row r="10" spans="1:17" ht="15" customHeight="1" x14ac:dyDescent="0.3">
      <c r="A10" s="136"/>
      <c r="B10" s="136"/>
      <c r="C10" s="137"/>
      <c r="D10" s="137"/>
      <c r="E10" s="137"/>
      <c r="F10" s="135"/>
      <c r="G10" s="135"/>
      <c r="H10" s="135"/>
      <c r="I10" s="135"/>
      <c r="J10" s="135"/>
      <c r="K10" s="135"/>
      <c r="L10" s="135"/>
      <c r="M10" s="135"/>
    </row>
    <row r="11" spans="1:17" ht="15" customHeight="1" x14ac:dyDescent="0.3">
      <c r="A11" s="136"/>
      <c r="B11" s="138" t="s">
        <v>227</v>
      </c>
      <c r="C11" s="137"/>
      <c r="E11" s="137"/>
      <c r="F11" s="135"/>
      <c r="G11" s="135"/>
      <c r="H11" s="135"/>
      <c r="I11" s="135"/>
      <c r="J11" s="135"/>
    </row>
    <row r="12" spans="1:17" ht="15" customHeight="1" x14ac:dyDescent="0.3">
      <c r="A12" s="136"/>
      <c r="D12" s="139" t="s">
        <v>228</v>
      </c>
      <c r="E12" s="139" t="s">
        <v>229</v>
      </c>
      <c r="F12" s="140" t="s">
        <v>225</v>
      </c>
      <c r="G12" s="139" t="s">
        <v>219</v>
      </c>
      <c r="H12" s="141" t="s">
        <v>216</v>
      </c>
      <c r="I12" s="135"/>
      <c r="J12" s="135"/>
    </row>
    <row r="13" spans="1:17" ht="60" customHeight="1" x14ac:dyDescent="0.3">
      <c r="A13" s="136"/>
      <c r="D13" s="142" t="s">
        <v>230</v>
      </c>
      <c r="E13" s="142" t="s">
        <v>231</v>
      </c>
      <c r="F13" s="142" t="s">
        <v>232</v>
      </c>
      <c r="G13" s="142" t="s">
        <v>233</v>
      </c>
      <c r="H13" s="142" t="s">
        <v>234</v>
      </c>
      <c r="I13" s="143"/>
      <c r="J13" s="143"/>
    </row>
    <row r="14" spans="1:17" ht="30" customHeight="1" x14ac:dyDescent="0.3">
      <c r="A14" s="136"/>
      <c r="D14" s="144">
        <v>82.2</v>
      </c>
      <c r="E14" s="144">
        <v>1.2</v>
      </c>
      <c r="F14" s="144">
        <v>7.1</v>
      </c>
      <c r="G14" s="145">
        <v>85</v>
      </c>
      <c r="H14" s="146">
        <f>E14*(10^((D14-G14)/F14))</f>
        <v>0.48396621906546555</v>
      </c>
      <c r="I14" s="135">
        <f>H14*4</f>
        <v>1.9358648762618622</v>
      </c>
      <c r="J14" s="135" t="s">
        <v>380</v>
      </c>
      <c r="L14" s="137"/>
    </row>
    <row r="15" spans="1:17" ht="15" customHeight="1" x14ac:dyDescent="0.3">
      <c r="A15" s="136"/>
      <c r="E15" s="137"/>
      <c r="F15" s="135"/>
      <c r="G15" s="135"/>
      <c r="H15" s="135"/>
      <c r="I15" s="135"/>
      <c r="J15" s="135"/>
      <c r="L15" s="147"/>
      <c r="M15" s="147"/>
    </row>
    <row r="16" spans="1:17" ht="15" customHeight="1" x14ac:dyDescent="0.3">
      <c r="A16" s="148"/>
      <c r="B16" s="138" t="s">
        <v>235</v>
      </c>
      <c r="E16" s="147"/>
      <c r="F16" s="149"/>
      <c r="G16" s="149"/>
      <c r="H16" s="149"/>
      <c r="I16" s="149"/>
      <c r="J16" s="149"/>
      <c r="K16" s="149"/>
      <c r="L16" s="149"/>
      <c r="M16" s="149"/>
    </row>
    <row r="17" spans="1:13" ht="15" customHeight="1" x14ac:dyDescent="0.3">
      <c r="A17" s="148"/>
      <c r="B17" s="148"/>
      <c r="C17" s="147"/>
      <c r="D17" s="147"/>
      <c r="E17" s="147"/>
      <c r="F17" s="149"/>
      <c r="G17" s="149"/>
      <c r="H17" s="149"/>
      <c r="I17" s="149"/>
      <c r="J17" s="149"/>
      <c r="K17" s="149"/>
      <c r="L17" s="149"/>
      <c r="M17" s="149"/>
    </row>
    <row r="18" spans="1:13" ht="15" customHeight="1" x14ac:dyDescent="0.3">
      <c r="A18" s="148"/>
      <c r="B18" s="148"/>
      <c r="C18" s="147"/>
      <c r="D18" s="150" t="s">
        <v>236</v>
      </c>
      <c r="E18" s="150" t="s">
        <v>237</v>
      </c>
      <c r="G18" s="149"/>
      <c r="H18" s="149"/>
      <c r="I18" s="149"/>
      <c r="J18" s="149"/>
      <c r="K18" s="149"/>
      <c r="L18" s="149"/>
      <c r="M18" s="149"/>
    </row>
    <row r="19" spans="1:13" ht="15.75" customHeight="1" x14ac:dyDescent="0.3">
      <c r="A19" s="151"/>
      <c r="B19" s="151"/>
      <c r="C19" s="151"/>
      <c r="D19" s="150" t="s">
        <v>238</v>
      </c>
      <c r="E19" s="150" t="s">
        <v>239</v>
      </c>
      <c r="G19" s="151"/>
      <c r="H19" s="151"/>
      <c r="I19" s="151"/>
      <c r="J19" s="151"/>
      <c r="K19" s="151"/>
      <c r="L19" s="151"/>
      <c r="M19" s="151"/>
    </row>
    <row r="20" spans="1:13" ht="15.75" customHeight="1" x14ac:dyDescent="0.3">
      <c r="D20" s="150" t="s">
        <v>240</v>
      </c>
      <c r="E20" s="150" t="s">
        <v>241</v>
      </c>
    </row>
    <row r="21" spans="1:13" ht="15.75" customHeight="1" x14ac:dyDescent="0.3">
      <c r="D21" s="150" t="s">
        <v>242</v>
      </c>
      <c r="E21" s="150" t="s">
        <v>243</v>
      </c>
    </row>
    <row r="22" spans="1:13" ht="15.75" customHeight="1" x14ac:dyDescent="0.3">
      <c r="D22" s="150" t="s">
        <v>244</v>
      </c>
      <c r="E22" s="150" t="s">
        <v>245</v>
      </c>
    </row>
    <row r="23" spans="1:13" ht="15.75" customHeight="1" x14ac:dyDescent="0.3">
      <c r="D23" s="150" t="s">
        <v>246</v>
      </c>
      <c r="E23" s="150" t="s">
        <v>247</v>
      </c>
    </row>
    <row r="24" spans="1:13" ht="15.75" customHeight="1" x14ac:dyDescent="0.3">
      <c r="D24" s="150" t="s">
        <v>248</v>
      </c>
      <c r="E24" s="150" t="s">
        <v>249</v>
      </c>
    </row>
    <row r="25" spans="1:13" ht="15.75" customHeight="1" x14ac:dyDescent="0.3">
      <c r="D25" s="150" t="s">
        <v>250</v>
      </c>
      <c r="E25" s="150" t="s">
        <v>251</v>
      </c>
    </row>
    <row r="26" spans="1:13" ht="15.75" customHeight="1" x14ac:dyDescent="0.3">
      <c r="D26" s="150" t="s">
        <v>252</v>
      </c>
      <c r="E26" s="150" t="s">
        <v>253</v>
      </c>
    </row>
    <row r="27" spans="1:13" ht="15.75" customHeight="1" x14ac:dyDescent="0.3">
      <c r="D27" s="150" t="s">
        <v>254</v>
      </c>
      <c r="E27" s="150" t="s">
        <v>255</v>
      </c>
    </row>
    <row r="28" spans="1:13" ht="15.75" customHeight="1" x14ac:dyDescent="0.3">
      <c r="E28" s="150"/>
      <c r="F28" s="150"/>
    </row>
    <row r="29" spans="1:13" ht="15.75" customHeight="1" x14ac:dyDescent="0.3">
      <c r="E29" s="150"/>
    </row>
    <row r="30" spans="1:13" ht="15.75" customHeight="1" x14ac:dyDescent="0.3"/>
    <row r="31" spans="1:13" ht="15.75" customHeight="1" x14ac:dyDescent="0.3"/>
    <row r="32" spans="1:13"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sheetData>
  <mergeCells count="5">
    <mergeCell ref="D9:H9"/>
    <mergeCell ref="A2:H2"/>
    <mergeCell ref="D6:H6"/>
    <mergeCell ref="D7:H7"/>
    <mergeCell ref="D8:H8"/>
  </mergeCell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4"/>
  <sheetViews>
    <sheetView topLeftCell="A4" workbookViewId="0">
      <selection activeCell="J27" sqref="J27"/>
    </sheetView>
  </sheetViews>
  <sheetFormatPr defaultRowHeight="14.4" x14ac:dyDescent="0.3"/>
  <sheetData>
    <row r="34" spans="2:2" x14ac:dyDescent="0.3">
      <c r="B34" s="44" t="s">
        <v>256</v>
      </c>
    </row>
  </sheetData>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5"/>
  <sheetViews>
    <sheetView workbookViewId="0">
      <selection activeCell="I2" sqref="I2"/>
    </sheetView>
  </sheetViews>
  <sheetFormatPr defaultRowHeight="14.4" x14ac:dyDescent="0.3"/>
  <cols>
    <col min="2" max="2" width="30.77734375" customWidth="1"/>
    <col min="3" max="3" width="18.21875" customWidth="1"/>
    <col min="4" max="4" width="21.21875" customWidth="1"/>
    <col min="5" max="5" width="12.21875" customWidth="1"/>
    <col min="6" max="6" width="17.44140625" customWidth="1"/>
  </cols>
  <sheetData>
    <row r="1" spans="2:9" ht="41.4" x14ac:dyDescent="0.3">
      <c r="B1" s="7" t="s">
        <v>257</v>
      </c>
      <c r="C1" s="9" t="s">
        <v>258</v>
      </c>
      <c r="D1" s="8" t="s">
        <v>259</v>
      </c>
      <c r="E1" s="8" t="s">
        <v>260</v>
      </c>
      <c r="F1" s="8" t="s">
        <v>261</v>
      </c>
      <c r="G1" s="44"/>
      <c r="H1" s="16" t="s">
        <v>262</v>
      </c>
      <c r="I1" s="16" t="s">
        <v>263</v>
      </c>
    </row>
    <row r="2" spans="2:9" x14ac:dyDescent="0.3">
      <c r="B2" s="44" t="s">
        <v>264</v>
      </c>
      <c r="C2" s="3" t="s">
        <v>265</v>
      </c>
      <c r="D2" s="1" t="s">
        <v>266</v>
      </c>
      <c r="E2" s="10" t="s">
        <v>267</v>
      </c>
      <c r="F2" s="10" t="s">
        <v>268</v>
      </c>
      <c r="G2" s="10" t="s">
        <v>269</v>
      </c>
      <c r="H2" s="10" t="s">
        <v>270</v>
      </c>
      <c r="I2" s="44"/>
    </row>
    <row r="3" spans="2:9" x14ac:dyDescent="0.3">
      <c r="B3" s="44" t="s">
        <v>271</v>
      </c>
      <c r="C3" s="3" t="s">
        <v>272</v>
      </c>
      <c r="D3" s="1" t="s">
        <v>273</v>
      </c>
      <c r="E3" s="10" t="s">
        <v>274</v>
      </c>
      <c r="F3" s="10" t="s">
        <v>275</v>
      </c>
      <c r="G3" s="10" t="s">
        <v>276</v>
      </c>
      <c r="H3" s="10" t="s">
        <v>277</v>
      </c>
      <c r="I3" s="44"/>
    </row>
    <row r="4" spans="2:9" x14ac:dyDescent="0.3">
      <c r="B4" s="44"/>
      <c r="C4" s="44"/>
      <c r="D4" s="1" t="s">
        <v>278</v>
      </c>
      <c r="E4" s="44"/>
      <c r="F4" s="44"/>
      <c r="G4" s="44"/>
      <c r="H4" s="44"/>
      <c r="I4" s="44"/>
    </row>
    <row r="5" spans="2:9" x14ac:dyDescent="0.3">
      <c r="B5" s="44"/>
      <c r="C5" s="44"/>
      <c r="D5" s="1" t="s">
        <v>279</v>
      </c>
      <c r="E5" s="44"/>
      <c r="F5" s="44"/>
      <c r="G5" s="44"/>
      <c r="H5" s="44"/>
      <c r="I5" s="4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L15"/>
  <sheetViews>
    <sheetView workbookViewId="0">
      <selection activeCell="K14" sqref="K14"/>
    </sheetView>
  </sheetViews>
  <sheetFormatPr defaultRowHeight="14.4" x14ac:dyDescent="0.3"/>
  <cols>
    <col min="2" max="2" width="14.21875" customWidth="1"/>
    <col min="5" max="5" width="10.5546875" customWidth="1"/>
  </cols>
  <sheetData>
    <row r="1" spans="2:12" x14ac:dyDescent="0.3">
      <c r="B1" s="1"/>
      <c r="C1" s="106" t="s">
        <v>280</v>
      </c>
      <c r="D1" s="106" t="s">
        <v>281</v>
      </c>
      <c r="E1" s="12" t="s">
        <v>282</v>
      </c>
      <c r="F1" s="13" t="s">
        <v>283</v>
      </c>
      <c r="G1" s="13" t="s">
        <v>284</v>
      </c>
      <c r="H1" s="13" t="s">
        <v>285</v>
      </c>
      <c r="I1" s="13" t="s">
        <v>286</v>
      </c>
      <c r="J1" s="44"/>
      <c r="K1" s="44"/>
      <c r="L1" s="44"/>
    </row>
    <row r="2" spans="2:12" x14ac:dyDescent="0.3">
      <c r="B2" s="3" t="s">
        <v>287</v>
      </c>
      <c r="C2" s="106"/>
      <c r="D2" s="106">
        <f>C2*1000</f>
        <v>0</v>
      </c>
      <c r="E2" s="11">
        <f>C2/3600</f>
        <v>0</v>
      </c>
      <c r="F2" s="1"/>
      <c r="G2" s="1"/>
      <c r="H2" s="1"/>
      <c r="I2" s="1"/>
      <c r="J2" s="44"/>
      <c r="K2" s="44"/>
      <c r="L2" s="44"/>
    </row>
    <row r="3" spans="2:12" x14ac:dyDescent="0.3">
      <c r="B3" s="1" t="s">
        <v>288</v>
      </c>
      <c r="C3" s="106" t="s">
        <v>289</v>
      </c>
      <c r="D3" s="106" t="s">
        <v>289</v>
      </c>
      <c r="E3" s="106" t="s">
        <v>289</v>
      </c>
      <c r="F3" s="106"/>
      <c r="G3" s="106">
        <f>F3*100</f>
        <v>0</v>
      </c>
      <c r="H3" s="106">
        <f>G3*10</f>
        <v>0</v>
      </c>
      <c r="I3" s="106">
        <f>F3*10</f>
        <v>0</v>
      </c>
      <c r="J3" s="44"/>
      <c r="K3" s="44"/>
      <c r="L3" s="44"/>
    </row>
    <row r="5" spans="2:12" x14ac:dyDescent="0.3">
      <c r="B5" s="44"/>
      <c r="C5" s="44" t="s">
        <v>283</v>
      </c>
      <c r="D5" s="44" t="s">
        <v>284</v>
      </c>
      <c r="E5" s="44" t="s">
        <v>290</v>
      </c>
      <c r="F5" s="44" t="s">
        <v>285</v>
      </c>
      <c r="G5" s="44"/>
      <c r="H5" s="44"/>
      <c r="I5" s="44"/>
      <c r="J5" s="44"/>
      <c r="K5" s="44"/>
      <c r="L5" s="44"/>
    </row>
    <row r="6" spans="2:12" x14ac:dyDescent="0.3">
      <c r="B6" s="44" t="s">
        <v>291</v>
      </c>
      <c r="C6" s="44">
        <v>1</v>
      </c>
      <c r="D6" s="44">
        <v>100</v>
      </c>
      <c r="E6" s="44">
        <f>D6/2.54</f>
        <v>39.370078740157481</v>
      </c>
      <c r="F6" s="44">
        <f>D6*10</f>
        <v>1000</v>
      </c>
      <c r="G6" s="44"/>
      <c r="H6" s="44"/>
      <c r="I6" s="44"/>
      <c r="J6" s="44" t="s">
        <v>291</v>
      </c>
      <c r="K6" s="44" t="s">
        <v>284</v>
      </c>
      <c r="L6" s="44" t="s">
        <v>283</v>
      </c>
    </row>
    <row r="7" spans="2:12" x14ac:dyDescent="0.3">
      <c r="B7" s="44" t="s">
        <v>288</v>
      </c>
      <c r="C7" s="44"/>
      <c r="D7" s="44"/>
      <c r="E7" s="44"/>
      <c r="F7" s="44"/>
      <c r="G7" s="44"/>
      <c r="H7" s="44"/>
      <c r="I7" s="44"/>
      <c r="J7" s="44" t="s">
        <v>288</v>
      </c>
      <c r="K7" s="44" t="s">
        <v>286</v>
      </c>
      <c r="L7" s="44" t="s">
        <v>292</v>
      </c>
    </row>
    <row r="8" spans="2:12" x14ac:dyDescent="0.3">
      <c r="B8" s="44" t="s">
        <v>293</v>
      </c>
      <c r="C8" s="44"/>
      <c r="D8" s="44"/>
      <c r="E8" s="44"/>
      <c r="F8" s="44"/>
      <c r="G8" s="44"/>
      <c r="H8" s="44"/>
      <c r="I8" s="44"/>
      <c r="J8" s="44" t="s">
        <v>293</v>
      </c>
      <c r="K8" s="44" t="s">
        <v>294</v>
      </c>
      <c r="L8" s="44" t="s">
        <v>295</v>
      </c>
    </row>
    <row r="9" spans="2:12" x14ac:dyDescent="0.3">
      <c r="B9" s="44"/>
      <c r="C9" s="44" t="s">
        <v>287</v>
      </c>
      <c r="D9" s="44" t="s">
        <v>296</v>
      </c>
      <c r="E9" s="44"/>
      <c r="F9" s="44"/>
      <c r="G9" s="44"/>
      <c r="H9" s="44"/>
      <c r="I9" s="44"/>
      <c r="J9" s="44" t="s">
        <v>287</v>
      </c>
      <c r="K9" s="44" t="s">
        <v>285</v>
      </c>
      <c r="L9" s="44" t="s">
        <v>297</v>
      </c>
    </row>
    <row r="10" spans="2:12" x14ac:dyDescent="0.3">
      <c r="B10" s="44" t="s">
        <v>294</v>
      </c>
      <c r="C10" s="44"/>
      <c r="D10" s="44" t="s">
        <v>298</v>
      </c>
      <c r="E10" s="44"/>
      <c r="F10" s="44"/>
      <c r="G10" s="44"/>
      <c r="H10" s="44"/>
      <c r="I10" s="44"/>
      <c r="J10" s="44" t="s">
        <v>299</v>
      </c>
      <c r="K10" s="44" t="s">
        <v>298</v>
      </c>
      <c r="L10" s="44" t="s">
        <v>300</v>
      </c>
    </row>
    <row r="11" spans="2:12" x14ac:dyDescent="0.3">
      <c r="B11" s="44" t="s">
        <v>301</v>
      </c>
      <c r="C11" s="44"/>
      <c r="D11" s="44" t="s">
        <v>281</v>
      </c>
      <c r="E11" s="44"/>
      <c r="F11" s="44"/>
      <c r="G11" s="44"/>
      <c r="H11" s="44"/>
      <c r="I11" s="44"/>
      <c r="J11" s="44" t="s">
        <v>302</v>
      </c>
      <c r="K11" s="44" t="s">
        <v>303</v>
      </c>
      <c r="L11" s="44"/>
    </row>
    <row r="12" spans="2:12" x14ac:dyDescent="0.3">
      <c r="B12" s="44" t="s">
        <v>285</v>
      </c>
      <c r="C12" s="44"/>
      <c r="D12" s="44" t="s">
        <v>292</v>
      </c>
      <c r="E12" s="44"/>
      <c r="F12" s="44"/>
      <c r="G12" s="44"/>
      <c r="H12" s="44"/>
      <c r="I12" s="44"/>
      <c r="J12" s="44" t="s">
        <v>304</v>
      </c>
      <c r="K12" s="44" t="s">
        <v>281</v>
      </c>
      <c r="L12" s="44"/>
    </row>
    <row r="13" spans="2:12" x14ac:dyDescent="0.3">
      <c r="B13" s="44"/>
      <c r="C13" s="44"/>
      <c r="D13" s="44"/>
      <c r="E13" s="44"/>
      <c r="F13" s="44"/>
      <c r="G13" s="44"/>
      <c r="H13" s="44"/>
      <c r="I13" s="44"/>
      <c r="J13" s="44"/>
      <c r="K13" s="44" t="s">
        <v>305</v>
      </c>
      <c r="L13" s="44"/>
    </row>
    <row r="14" spans="2:12" x14ac:dyDescent="0.3">
      <c r="B14" s="44"/>
      <c r="C14" s="44"/>
      <c r="D14" s="44"/>
      <c r="E14" s="44"/>
      <c r="F14" s="44"/>
      <c r="G14" s="44"/>
      <c r="H14" s="44"/>
      <c r="I14" s="44"/>
      <c r="J14" s="44"/>
      <c r="K14" s="44" t="s">
        <v>306</v>
      </c>
      <c r="L14" s="44"/>
    </row>
    <row r="15" spans="2:12" x14ac:dyDescent="0.3">
      <c r="B15" s="44"/>
      <c r="C15" s="44"/>
      <c r="D15" s="44"/>
      <c r="E15" s="44"/>
      <c r="F15" s="44"/>
      <c r="G15" s="44"/>
      <c r="H15" s="44"/>
      <c r="I15" s="44"/>
      <c r="J15" s="44"/>
      <c r="K15" s="44" t="s">
        <v>307</v>
      </c>
      <c r="L15" s="4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F1:P14"/>
  <sheetViews>
    <sheetView topLeftCell="A4" workbookViewId="0">
      <selection activeCell="L12" sqref="L12:P17"/>
    </sheetView>
  </sheetViews>
  <sheetFormatPr defaultRowHeight="14.4" x14ac:dyDescent="0.3"/>
  <sheetData>
    <row r="1" spans="6:16" ht="15" thickBot="1" x14ac:dyDescent="0.35">
      <c r="F1" s="44"/>
      <c r="G1" s="44"/>
      <c r="H1" s="44"/>
      <c r="I1" s="44"/>
      <c r="J1" s="44"/>
      <c r="K1" s="44"/>
      <c r="L1" s="44"/>
      <c r="M1" s="44"/>
      <c r="N1" s="44"/>
      <c r="O1" s="44"/>
      <c r="P1" s="44"/>
    </row>
    <row r="2" spans="6:16" x14ac:dyDescent="0.3">
      <c r="F2" s="31"/>
      <c r="G2" s="32"/>
      <c r="H2" s="32"/>
      <c r="I2" s="32"/>
      <c r="J2" s="33"/>
      <c r="K2" s="44"/>
      <c r="L2" s="31"/>
      <c r="M2" s="32"/>
      <c r="N2" s="32"/>
      <c r="O2" s="32"/>
      <c r="P2" s="33"/>
    </row>
    <row r="3" spans="6:16" x14ac:dyDescent="0.3">
      <c r="F3" s="34"/>
      <c r="G3" s="30" t="s">
        <v>293</v>
      </c>
      <c r="H3" s="35"/>
      <c r="I3" s="35"/>
      <c r="J3" s="36"/>
      <c r="K3" s="44"/>
      <c r="L3" s="34"/>
      <c r="M3" s="30" t="s">
        <v>287</v>
      </c>
      <c r="N3" s="35"/>
      <c r="O3" s="35"/>
      <c r="P3" s="36"/>
    </row>
    <row r="4" spans="6:16" x14ac:dyDescent="0.3">
      <c r="F4" s="34"/>
      <c r="G4" s="35"/>
      <c r="H4" s="35"/>
      <c r="I4" s="35"/>
      <c r="J4" s="36"/>
      <c r="K4" s="44"/>
      <c r="L4" s="34"/>
      <c r="M4" s="35"/>
      <c r="N4" s="35"/>
      <c r="O4" s="35"/>
      <c r="P4" s="36"/>
    </row>
    <row r="5" spans="6:16" x14ac:dyDescent="0.3">
      <c r="F5" s="34"/>
      <c r="G5" s="106">
        <v>60</v>
      </c>
      <c r="H5" s="37" t="s">
        <v>220</v>
      </c>
      <c r="I5" s="106">
        <f>IF(G6="Inches",(G5*2.54)/100,(IF(G6="cm",G5/100, IF(G6="mm",G5/1000," "))))</f>
        <v>0.06</v>
      </c>
      <c r="J5" s="36"/>
      <c r="K5" s="44"/>
      <c r="L5" s="34"/>
      <c r="M5" s="106"/>
      <c r="N5" s="37" t="s">
        <v>220</v>
      </c>
      <c r="O5" s="106">
        <f>M5/1000</f>
        <v>0</v>
      </c>
      <c r="P5" s="36"/>
    </row>
    <row r="6" spans="6:16" x14ac:dyDescent="0.3">
      <c r="F6" s="34"/>
      <c r="G6" s="107" t="s">
        <v>285</v>
      </c>
      <c r="H6" s="35"/>
      <c r="I6" s="107" t="s">
        <v>283</v>
      </c>
      <c r="J6" s="36"/>
      <c r="K6" s="44"/>
      <c r="L6" s="34"/>
      <c r="M6" s="107" t="s">
        <v>305</v>
      </c>
      <c r="N6" s="35"/>
      <c r="O6" s="107" t="s">
        <v>308</v>
      </c>
      <c r="P6" s="36"/>
    </row>
    <row r="7" spans="6:16" ht="15" thickBot="1" x14ac:dyDescent="0.35">
      <c r="F7" s="38"/>
      <c r="G7" s="39"/>
      <c r="H7" s="39"/>
      <c r="I7" s="39"/>
      <c r="J7" s="40"/>
      <c r="K7" s="44"/>
      <c r="L7" s="38"/>
      <c r="M7" s="39"/>
      <c r="N7" s="39"/>
      <c r="O7" s="39"/>
      <c r="P7" s="40"/>
    </row>
    <row r="8" spans="6:16" ht="15" thickBot="1" x14ac:dyDescent="0.35">
      <c r="F8" s="44"/>
      <c r="G8" s="44"/>
      <c r="H8" s="44"/>
      <c r="I8" s="44"/>
      <c r="J8" s="44"/>
      <c r="K8" s="44"/>
      <c r="L8" s="44"/>
      <c r="M8" s="44"/>
      <c r="N8" s="44"/>
      <c r="O8" s="44"/>
      <c r="P8" s="44"/>
    </row>
    <row r="9" spans="6:16" x14ac:dyDescent="0.3">
      <c r="F9" s="31"/>
      <c r="G9" s="32"/>
      <c r="H9" s="32"/>
      <c r="I9" s="32"/>
      <c r="J9" s="33"/>
      <c r="K9" s="44"/>
      <c r="L9" s="44"/>
      <c r="M9" s="44"/>
      <c r="N9" s="44"/>
      <c r="O9" s="44"/>
      <c r="P9" s="44"/>
    </row>
    <row r="10" spans="6:16" x14ac:dyDescent="0.3">
      <c r="F10" s="34"/>
      <c r="G10" s="30" t="s">
        <v>296</v>
      </c>
      <c r="H10" s="35"/>
      <c r="I10" s="35"/>
      <c r="J10" s="36"/>
      <c r="K10" s="44"/>
      <c r="L10" s="44"/>
      <c r="M10" s="44"/>
      <c r="N10" s="44"/>
      <c r="O10" s="44"/>
      <c r="P10" s="44"/>
    </row>
    <row r="11" spans="6:16" x14ac:dyDescent="0.3">
      <c r="F11" s="34"/>
      <c r="G11" s="35"/>
      <c r="H11" s="35"/>
      <c r="I11" s="35"/>
      <c r="J11" s="36"/>
      <c r="K11" s="44"/>
      <c r="L11" s="44"/>
      <c r="M11" s="44"/>
      <c r="N11" s="44"/>
      <c r="O11" s="44"/>
      <c r="P11" s="44"/>
    </row>
    <row r="12" spans="6:16" x14ac:dyDescent="0.3">
      <c r="F12" s="34"/>
      <c r="G12" s="106">
        <v>20000</v>
      </c>
      <c r="H12" s="37" t="s">
        <v>220</v>
      </c>
      <c r="I12" s="106">
        <f>IF(G13="L/min",G12/60000,(IF(G13="L/hr",G12/3600000," ")))</f>
        <v>5.5555555555555558E-3</v>
      </c>
      <c r="J12" s="36"/>
      <c r="K12" s="44"/>
      <c r="L12" s="44"/>
      <c r="M12" s="44"/>
      <c r="N12" s="44"/>
      <c r="O12" s="44"/>
      <c r="P12" s="44"/>
    </row>
    <row r="13" spans="6:16" x14ac:dyDescent="0.3">
      <c r="F13" s="34"/>
      <c r="G13" s="107" t="s">
        <v>281</v>
      </c>
      <c r="H13" s="37"/>
      <c r="I13" s="107" t="s">
        <v>282</v>
      </c>
      <c r="J13" s="36"/>
      <c r="K13" s="44"/>
      <c r="L13" s="44"/>
      <c r="M13" s="44"/>
      <c r="N13" s="44"/>
      <c r="O13" s="44"/>
      <c r="P13" s="44"/>
    </row>
    <row r="14" spans="6:16" ht="15" thickBot="1" x14ac:dyDescent="0.35">
      <c r="F14" s="38"/>
      <c r="G14" s="39"/>
      <c r="H14" s="39"/>
      <c r="I14" s="39"/>
      <c r="J14" s="40"/>
      <c r="K14" s="44"/>
      <c r="L14" s="44"/>
      <c r="M14" s="44"/>
      <c r="N14" s="44"/>
      <c r="O14" s="44"/>
      <c r="P14" s="44"/>
    </row>
  </sheetData>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0000000}">
          <x14:formula1>
            <xm:f>'Unit Conversion Tab'!$B$10:$B$12</xm:f>
          </x14:formula1>
          <xm:sqref>G6</xm:sqref>
        </x14:dataValidation>
        <x14:dataValidation type="list" allowBlank="1" showInputMessage="1" showErrorMessage="1" xr:uid="{00000000-0002-0000-0D00-000001000000}">
          <x14:formula1>
            <xm:f>'Unit Conversion Tab'!$B$6:$B$8</xm:f>
          </x14:formula1>
          <xm:sqref>G3</xm:sqref>
        </x14:dataValidation>
        <x14:dataValidation type="list" allowBlank="1" showInputMessage="1" showErrorMessage="1" xr:uid="{00000000-0002-0000-0D00-000002000000}">
          <x14:formula1>
            <xm:f>'Unit Conversion Tab'!$D$10:$D$11</xm:f>
          </x14:formula1>
          <xm:sqref>G13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4.4" x14ac:dyDescent="0.3"/>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9"/>
  <sheetViews>
    <sheetView workbookViewId="0">
      <selection activeCell="I9" sqref="I9"/>
    </sheetView>
  </sheetViews>
  <sheetFormatPr defaultRowHeight="14.4" x14ac:dyDescent="0.3"/>
  <cols>
    <col min="1" max="1" width="14" customWidth="1"/>
    <col min="2" max="2" width="25.21875" bestFit="1" customWidth="1"/>
    <col min="6" max="6" width="23.21875" customWidth="1"/>
    <col min="9" max="9" width="14.21875" customWidth="1"/>
    <col min="10" max="10" width="13.21875" customWidth="1"/>
    <col min="11" max="11" width="13.77734375" customWidth="1"/>
  </cols>
  <sheetData>
    <row r="1" spans="1:11" x14ac:dyDescent="0.3">
      <c r="A1" s="44"/>
      <c r="B1" s="44"/>
      <c r="C1" s="108" t="s">
        <v>309</v>
      </c>
      <c r="D1" s="108" t="s">
        <v>310</v>
      </c>
      <c r="E1" s="108" t="s">
        <v>311</v>
      </c>
      <c r="F1" s="44"/>
      <c r="G1" s="44"/>
      <c r="H1" s="44"/>
      <c r="I1" s="44"/>
      <c r="J1" s="44"/>
      <c r="K1" s="44"/>
    </row>
    <row r="2" spans="1:11" x14ac:dyDescent="0.3">
      <c r="A2" s="44"/>
      <c r="B2" s="44" t="s">
        <v>312</v>
      </c>
      <c r="C2" s="44"/>
      <c r="D2" s="44"/>
      <c r="E2" s="44"/>
      <c r="F2" s="44"/>
      <c r="G2" s="44"/>
      <c r="H2" s="44"/>
      <c r="I2" s="44" t="s">
        <v>313</v>
      </c>
      <c r="J2" s="44">
        <v>1</v>
      </c>
      <c r="K2" s="44"/>
    </row>
    <row r="3" spans="1:11" x14ac:dyDescent="0.3">
      <c r="A3" s="44"/>
      <c r="B3" s="44" t="s">
        <v>314</v>
      </c>
      <c r="C3" s="44"/>
      <c r="D3" s="44"/>
      <c r="E3" s="44"/>
      <c r="F3" s="44"/>
      <c r="G3" s="44"/>
      <c r="H3" s="44"/>
      <c r="I3" s="44" t="s">
        <v>315</v>
      </c>
      <c r="J3" s="44">
        <v>0.93</v>
      </c>
      <c r="K3" s="44"/>
    </row>
    <row r="4" spans="1:11" x14ac:dyDescent="0.3">
      <c r="A4" s="44"/>
      <c r="B4" s="44" t="s">
        <v>316</v>
      </c>
      <c r="C4" s="44"/>
      <c r="D4" s="44"/>
      <c r="E4" s="44"/>
      <c r="F4" s="44" t="s">
        <v>317</v>
      </c>
      <c r="G4" s="44"/>
      <c r="H4" s="44"/>
      <c r="I4" s="44" t="s">
        <v>318</v>
      </c>
      <c r="J4" s="44">
        <v>1.3460000000000001</v>
      </c>
      <c r="K4" s="44"/>
    </row>
    <row r="5" spans="1:11" x14ac:dyDescent="0.3">
      <c r="A5" s="44"/>
      <c r="B5" s="44" t="s">
        <v>319</v>
      </c>
      <c r="C5" s="44"/>
      <c r="D5" s="44"/>
      <c r="E5" s="44"/>
      <c r="F5" s="44" t="s">
        <v>320</v>
      </c>
      <c r="G5" s="44"/>
      <c r="H5" s="44"/>
      <c r="I5" s="44" t="s">
        <v>321</v>
      </c>
      <c r="J5" s="44">
        <v>1.6659999999999999</v>
      </c>
      <c r="K5" s="44"/>
    </row>
    <row r="6" spans="1:11" x14ac:dyDescent="0.3">
      <c r="A6" s="44"/>
      <c r="B6" s="44" t="s">
        <v>322</v>
      </c>
      <c r="C6" s="44"/>
      <c r="D6" s="44"/>
      <c r="E6" s="44"/>
      <c r="F6" s="44"/>
      <c r="G6" s="44"/>
      <c r="H6" s="44"/>
      <c r="I6" s="44" t="s">
        <v>323</v>
      </c>
      <c r="J6" s="44">
        <v>4.12</v>
      </c>
      <c r="K6" s="44"/>
    </row>
    <row r="7" spans="1:11" ht="24" x14ac:dyDescent="0.3">
      <c r="A7" s="44"/>
      <c r="B7" s="17" t="s">
        <v>324</v>
      </c>
      <c r="C7" s="44"/>
      <c r="D7" s="44"/>
      <c r="E7" s="44"/>
      <c r="F7" s="44"/>
      <c r="G7" s="44"/>
      <c r="H7" s="44"/>
      <c r="I7" s="44" t="s">
        <v>325</v>
      </c>
      <c r="J7" s="44">
        <v>1.6160000000000001</v>
      </c>
      <c r="K7" s="44"/>
    </row>
    <row r="8" spans="1:11" ht="24" x14ac:dyDescent="0.3">
      <c r="A8" s="44"/>
      <c r="B8" s="17" t="s">
        <v>326</v>
      </c>
      <c r="C8" s="44"/>
      <c r="D8" s="44"/>
      <c r="E8" s="44"/>
      <c r="F8" s="44"/>
      <c r="G8" s="44"/>
      <c r="H8" s="44"/>
      <c r="I8" s="44"/>
      <c r="J8" s="44"/>
      <c r="K8" s="44"/>
    </row>
    <row r="9" spans="1:11" ht="24" x14ac:dyDescent="0.3">
      <c r="A9" s="44"/>
      <c r="B9" s="17" t="s">
        <v>327</v>
      </c>
      <c r="C9" s="44"/>
      <c r="D9" s="44"/>
      <c r="E9" s="44"/>
      <c r="F9" s="44"/>
      <c r="G9" s="44"/>
      <c r="H9" s="44"/>
      <c r="I9" s="44" t="s">
        <v>328</v>
      </c>
      <c r="J9" s="44"/>
      <c r="K9" s="44"/>
    </row>
    <row r="10" spans="1:11" x14ac:dyDescent="0.3">
      <c r="A10" s="44"/>
      <c r="B10" s="17" t="s">
        <v>329</v>
      </c>
      <c r="C10" s="44"/>
      <c r="D10" s="44"/>
      <c r="E10" s="44"/>
      <c r="F10" s="44" t="s">
        <v>330</v>
      </c>
      <c r="G10" s="44"/>
      <c r="H10" s="44"/>
      <c r="I10" s="44" t="s">
        <v>331</v>
      </c>
      <c r="J10" s="44"/>
      <c r="K10" s="44"/>
    </row>
    <row r="11" spans="1:11" x14ac:dyDescent="0.3">
      <c r="A11" s="44" t="s">
        <v>332</v>
      </c>
      <c r="B11" s="17" t="s">
        <v>333</v>
      </c>
      <c r="C11" s="44"/>
      <c r="D11" s="44"/>
      <c r="E11" s="44"/>
      <c r="F11" s="44"/>
      <c r="G11" s="44"/>
      <c r="H11" s="44"/>
      <c r="I11" s="44"/>
      <c r="J11" s="44"/>
      <c r="K11" s="44"/>
    </row>
    <row r="12" spans="1:11" x14ac:dyDescent="0.3">
      <c r="A12" s="44"/>
      <c r="B12" s="17" t="s">
        <v>334</v>
      </c>
      <c r="C12" s="44"/>
      <c r="D12" s="44"/>
      <c r="E12" s="44"/>
      <c r="F12" s="44"/>
      <c r="G12" s="44"/>
      <c r="H12" s="44"/>
      <c r="I12" s="44"/>
      <c r="J12" s="44"/>
      <c r="K12" s="44"/>
    </row>
    <row r="15" spans="1:11" x14ac:dyDescent="0.3">
      <c r="A15" s="44"/>
      <c r="B15" s="28" t="s">
        <v>335</v>
      </c>
      <c r="C15" s="44">
        <v>25</v>
      </c>
      <c r="D15" s="44" t="s">
        <v>283</v>
      </c>
      <c r="E15" s="44"/>
      <c r="F15" s="44"/>
      <c r="G15" s="44"/>
      <c r="H15" s="44"/>
      <c r="I15" s="44"/>
      <c r="J15" s="44"/>
      <c r="K15" s="44"/>
    </row>
    <row r="16" spans="1:11" x14ac:dyDescent="0.3">
      <c r="A16" s="44" t="s">
        <v>336</v>
      </c>
      <c r="B16" s="44" t="s">
        <v>296</v>
      </c>
      <c r="C16" s="44">
        <v>20000</v>
      </c>
      <c r="D16" s="44" t="s">
        <v>337</v>
      </c>
      <c r="E16" s="44"/>
      <c r="F16" s="44"/>
      <c r="G16" s="44"/>
      <c r="H16" s="44"/>
      <c r="I16" s="44"/>
      <c r="J16" s="1" t="s">
        <v>302</v>
      </c>
      <c r="K16" s="1"/>
    </row>
    <row r="17" spans="1:11" x14ac:dyDescent="0.3">
      <c r="A17" s="44" t="s">
        <v>338</v>
      </c>
      <c r="B17" s="44" t="s">
        <v>288</v>
      </c>
      <c r="C17" s="44">
        <v>10</v>
      </c>
      <c r="D17" s="44" t="s">
        <v>283</v>
      </c>
      <c r="E17" s="44"/>
      <c r="F17" s="44"/>
      <c r="G17" s="44"/>
      <c r="H17" s="44"/>
      <c r="I17" s="44"/>
      <c r="J17" s="1" t="s">
        <v>339</v>
      </c>
      <c r="K17" s="106" t="s">
        <v>340</v>
      </c>
    </row>
    <row r="18" spans="1:11" x14ac:dyDescent="0.3">
      <c r="A18" s="44" t="s">
        <v>341</v>
      </c>
      <c r="B18" s="44" t="s">
        <v>342</v>
      </c>
      <c r="C18" s="44">
        <f>3.14*((C17^2)/4)</f>
        <v>78.5</v>
      </c>
      <c r="D18" s="44" t="s">
        <v>343</v>
      </c>
      <c r="E18" s="44"/>
      <c r="F18" s="44"/>
      <c r="G18" s="44"/>
      <c r="H18" s="44"/>
      <c r="I18" s="44"/>
      <c r="J18" s="1" t="s">
        <v>344</v>
      </c>
      <c r="K18" s="106" t="s">
        <v>345</v>
      </c>
    </row>
    <row r="19" spans="1:11" x14ac:dyDescent="0.3">
      <c r="A19" s="44" t="s">
        <v>346</v>
      </c>
      <c r="B19" s="44" t="s">
        <v>347</v>
      </c>
      <c r="C19" s="44">
        <f>C16/C18</f>
        <v>254.77707006369425</v>
      </c>
      <c r="D19" s="44" t="s">
        <v>348</v>
      </c>
      <c r="E19" s="44"/>
      <c r="F19" s="44"/>
      <c r="G19" s="44"/>
      <c r="H19" s="44"/>
      <c r="I19" s="44"/>
      <c r="J19" s="1" t="s">
        <v>349</v>
      </c>
      <c r="K19" s="106">
        <v>0.98</v>
      </c>
    </row>
    <row r="20" spans="1:11" x14ac:dyDescent="0.3">
      <c r="A20" s="44"/>
      <c r="B20" s="44"/>
      <c r="C20" s="44"/>
      <c r="D20" s="44"/>
      <c r="E20" s="44"/>
      <c r="F20" s="44"/>
      <c r="G20" s="44"/>
      <c r="H20" s="44"/>
      <c r="I20" s="44"/>
      <c r="J20" s="1" t="s">
        <v>350</v>
      </c>
      <c r="K20" s="106">
        <v>0.93</v>
      </c>
    </row>
    <row r="21" spans="1:11" x14ac:dyDescent="0.3">
      <c r="A21" s="44"/>
      <c r="B21" s="44" t="s">
        <v>351</v>
      </c>
      <c r="C21" s="44">
        <v>1032</v>
      </c>
      <c r="D21" s="44" t="s">
        <v>297</v>
      </c>
      <c r="E21" s="44"/>
      <c r="F21" s="44"/>
      <c r="G21" s="44"/>
      <c r="H21" s="44"/>
      <c r="I21" s="44"/>
      <c r="J21" s="1" t="s">
        <v>352</v>
      </c>
      <c r="K21" s="106">
        <v>0.91</v>
      </c>
    </row>
    <row r="22" spans="1:11" x14ac:dyDescent="0.3">
      <c r="A22" s="44"/>
      <c r="B22" s="44" t="s">
        <v>304</v>
      </c>
      <c r="C22" s="44">
        <v>10</v>
      </c>
      <c r="D22" s="44" t="s">
        <v>300</v>
      </c>
      <c r="E22" s="44"/>
      <c r="F22" s="44"/>
      <c r="G22" s="44"/>
      <c r="H22" s="44"/>
      <c r="I22" s="44"/>
      <c r="J22" s="44"/>
      <c r="K22" s="44"/>
    </row>
    <row r="23" spans="1:11" x14ac:dyDescent="0.3">
      <c r="A23" s="44"/>
      <c r="B23" s="44" t="s">
        <v>353</v>
      </c>
      <c r="C23" s="44">
        <f>C19*C17*C21/C22</f>
        <v>262929.93630573247</v>
      </c>
      <c r="D23" s="44" t="s">
        <v>354</v>
      </c>
      <c r="E23" s="44"/>
      <c r="F23" s="44" t="s">
        <v>355</v>
      </c>
      <c r="G23" s="44"/>
      <c r="H23" s="44"/>
      <c r="I23" s="44"/>
      <c r="J23" s="44"/>
      <c r="K23" s="44"/>
    </row>
    <row r="24" spans="1:11" x14ac:dyDescent="0.3">
      <c r="A24" s="44"/>
      <c r="B24" s="44" t="s">
        <v>356</v>
      </c>
      <c r="C24" s="44"/>
      <c r="D24" s="44"/>
      <c r="E24" s="44"/>
      <c r="F24" s="44" t="s">
        <v>357</v>
      </c>
      <c r="G24" s="44"/>
      <c r="H24" s="44"/>
      <c r="I24" s="44"/>
      <c r="J24" s="44"/>
      <c r="K24" s="44"/>
    </row>
    <row r="26" spans="1:11" x14ac:dyDescent="0.3">
      <c r="A26" s="44" t="s">
        <v>358</v>
      </c>
      <c r="B26" s="44" t="s">
        <v>359</v>
      </c>
      <c r="C26" s="44">
        <v>0.83</v>
      </c>
      <c r="D26" s="44"/>
      <c r="E26" s="44"/>
      <c r="F26" s="44" t="s">
        <v>360</v>
      </c>
      <c r="G26" s="44"/>
      <c r="H26" s="44"/>
      <c r="I26" s="44"/>
      <c r="J26" s="44"/>
      <c r="K26" s="44"/>
    </row>
    <row r="28" spans="1:11" x14ac:dyDescent="0.3">
      <c r="A28" s="44" t="s">
        <v>361</v>
      </c>
      <c r="B28" s="44" t="s">
        <v>362</v>
      </c>
      <c r="C28" s="44">
        <v>0.8</v>
      </c>
      <c r="D28" s="44"/>
      <c r="E28" s="44"/>
      <c r="F28" s="44"/>
      <c r="G28" s="44"/>
      <c r="H28" s="44"/>
      <c r="I28" s="44"/>
      <c r="J28" s="44"/>
      <c r="K28" s="44"/>
    </row>
    <row r="30" spans="1:11" x14ac:dyDescent="0.3">
      <c r="A30" s="44"/>
      <c r="B30" s="44" t="s">
        <v>363</v>
      </c>
      <c r="C30" s="44">
        <f>C18*C15</f>
        <v>1962.5</v>
      </c>
      <c r="D30" s="44" t="s">
        <v>295</v>
      </c>
      <c r="E30" s="44"/>
      <c r="F30" s="44"/>
      <c r="G30" s="44"/>
      <c r="H30" s="44"/>
      <c r="I30" s="44"/>
      <c r="J30" s="44"/>
      <c r="K30" s="44"/>
    </row>
    <row r="31" spans="1:11" x14ac:dyDescent="0.3">
      <c r="A31" s="44"/>
      <c r="B31" s="44" t="s">
        <v>364</v>
      </c>
      <c r="C31" s="44">
        <f>C30/C16</f>
        <v>9.8125000000000004E-2</v>
      </c>
      <c r="D31" s="44" t="s">
        <v>365</v>
      </c>
      <c r="E31" s="44"/>
      <c r="F31" s="44"/>
      <c r="G31" s="44"/>
      <c r="H31" s="44"/>
      <c r="I31" s="44"/>
      <c r="J31" s="44"/>
      <c r="K31" s="44"/>
    </row>
    <row r="32" spans="1:11" x14ac:dyDescent="0.3">
      <c r="A32" s="44"/>
      <c r="B32" s="44" t="s">
        <v>366</v>
      </c>
      <c r="C32" s="44">
        <f>C31*C19/(C28*C26)</f>
        <v>37.650602409638552</v>
      </c>
      <c r="D32" s="44" t="s">
        <v>283</v>
      </c>
      <c r="E32" s="44"/>
      <c r="F32" s="44"/>
      <c r="G32" s="44"/>
      <c r="H32" s="44"/>
      <c r="I32" s="44"/>
      <c r="J32" s="44"/>
      <c r="K32" s="44"/>
    </row>
    <row r="36" spans="2:4" x14ac:dyDescent="0.3">
      <c r="B36" s="44" t="s">
        <v>367</v>
      </c>
      <c r="C36" s="44">
        <f>C15/C19</f>
        <v>9.8125000000000004E-2</v>
      </c>
      <c r="D36" s="44" t="s">
        <v>365</v>
      </c>
    </row>
    <row r="39" spans="2:4" x14ac:dyDescent="0.3">
      <c r="B39" s="44" t="s">
        <v>368</v>
      </c>
      <c r="C39" s="44">
        <f>1.032*C28*C31</f>
        <v>8.1012000000000015E-2</v>
      </c>
      <c r="D39" s="44" t="s">
        <v>365</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C17"/>
  <sheetViews>
    <sheetView workbookViewId="0">
      <selection activeCell="L3" sqref="L3"/>
    </sheetView>
  </sheetViews>
  <sheetFormatPr defaultRowHeight="14.4" x14ac:dyDescent="0.3"/>
  <cols>
    <col min="2" max="2" width="24.77734375" customWidth="1"/>
    <col min="3" max="3" width="21.21875" customWidth="1"/>
  </cols>
  <sheetData>
    <row r="2" spans="2:3" x14ac:dyDescent="0.3">
      <c r="B2" s="256" t="s">
        <v>369</v>
      </c>
      <c r="C2" s="257"/>
    </row>
    <row r="3" spans="2:3" x14ac:dyDescent="0.3">
      <c r="B3" s="1" t="s">
        <v>339</v>
      </c>
      <c r="C3" s="106" t="s">
        <v>340</v>
      </c>
    </row>
    <row r="4" spans="2:3" x14ac:dyDescent="0.3">
      <c r="B4" s="1" t="s">
        <v>344</v>
      </c>
      <c r="C4" s="106" t="s">
        <v>345</v>
      </c>
    </row>
    <row r="5" spans="2:3" x14ac:dyDescent="0.3">
      <c r="B5" s="1" t="s">
        <v>349</v>
      </c>
      <c r="C5" s="106">
        <v>0.98</v>
      </c>
    </row>
    <row r="6" spans="2:3" x14ac:dyDescent="0.3">
      <c r="B6" s="1" t="s">
        <v>350</v>
      </c>
      <c r="C6" s="106">
        <v>0.93</v>
      </c>
    </row>
    <row r="7" spans="2:3" x14ac:dyDescent="0.3">
      <c r="B7" s="1" t="s">
        <v>352</v>
      </c>
      <c r="C7" s="106">
        <v>0.91</v>
      </c>
    </row>
    <row r="9" spans="2:3" x14ac:dyDescent="0.3">
      <c r="B9" s="258" t="s">
        <v>370</v>
      </c>
      <c r="C9" s="258"/>
    </row>
    <row r="10" spans="2:3" x14ac:dyDescent="0.3">
      <c r="B10" s="1" t="s">
        <v>313</v>
      </c>
      <c r="C10" s="1">
        <v>1</v>
      </c>
    </row>
    <row r="11" spans="2:3" x14ac:dyDescent="0.3">
      <c r="B11" s="1" t="s">
        <v>315</v>
      </c>
      <c r="C11" s="1">
        <v>0.93</v>
      </c>
    </row>
    <row r="12" spans="2:3" x14ac:dyDescent="0.3">
      <c r="B12" s="1" t="s">
        <v>318</v>
      </c>
      <c r="C12" s="1">
        <v>1.3460000000000001</v>
      </c>
    </row>
    <row r="13" spans="2:3" x14ac:dyDescent="0.3">
      <c r="B13" s="1" t="s">
        <v>321</v>
      </c>
      <c r="C13" s="1">
        <v>1.6659999999999999</v>
      </c>
    </row>
    <row r="14" spans="2:3" x14ac:dyDescent="0.3">
      <c r="B14" s="1" t="s">
        <v>323</v>
      </c>
      <c r="C14" s="1">
        <v>4.12</v>
      </c>
    </row>
    <row r="15" spans="2:3" x14ac:dyDescent="0.3">
      <c r="B15" s="1" t="s">
        <v>325</v>
      </c>
      <c r="C15" s="1">
        <v>1.6160000000000001</v>
      </c>
    </row>
    <row r="17" spans="2:3" x14ac:dyDescent="0.3">
      <c r="B17" s="44" t="s">
        <v>371</v>
      </c>
      <c r="C17" s="44" t="e">
        <f xml:space="preserve"> 100/((D11/0.93)+((D15)/1.58)+(D10/1))</f>
        <v>#DIV/0!</v>
      </c>
    </row>
  </sheetData>
  <mergeCells count="2">
    <mergeCell ref="B2:C2"/>
    <mergeCell ref="B9:C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
  <sheetViews>
    <sheetView showGridLines="0" workbookViewId="0">
      <selection activeCell="E5" sqref="E5"/>
    </sheetView>
  </sheetViews>
  <sheetFormatPr defaultColWidth="8.77734375" defaultRowHeight="14.4" x14ac:dyDescent="0.3"/>
  <cols>
    <col min="1" max="1" width="33.77734375" style="44" customWidth="1"/>
    <col min="2" max="2" width="53.5546875" style="44" customWidth="1"/>
    <col min="3" max="16384" width="8.77734375" style="44"/>
  </cols>
  <sheetData>
    <row r="1" spans="1:2" ht="15.6" x14ac:dyDescent="0.3">
      <c r="A1" s="176" t="s">
        <v>14</v>
      </c>
      <c r="B1" s="177"/>
    </row>
    <row r="2" spans="1:2" ht="15.6" x14ac:dyDescent="0.3">
      <c r="A2" s="184"/>
      <c r="B2" s="185"/>
    </row>
    <row r="3" spans="1:2" ht="43.95" customHeight="1" x14ac:dyDescent="0.3">
      <c r="A3" s="178" t="s">
        <v>15</v>
      </c>
      <c r="B3" s="179"/>
    </row>
    <row r="4" spans="1:2" s="101" customFormat="1" ht="34.5" customHeight="1" x14ac:dyDescent="0.3">
      <c r="A4" s="178" t="s">
        <v>16</v>
      </c>
      <c r="B4" s="179"/>
    </row>
    <row r="5" spans="1:2" s="101" customFormat="1" ht="34.200000000000003" customHeight="1" x14ac:dyDescent="0.3">
      <c r="A5" s="178" t="s">
        <v>17</v>
      </c>
      <c r="B5" s="179"/>
    </row>
    <row r="6" spans="1:2" s="101" customFormat="1" ht="31.5" customHeight="1" x14ac:dyDescent="0.3">
      <c r="A6" s="178" t="s">
        <v>18</v>
      </c>
      <c r="B6" s="179"/>
    </row>
    <row r="7" spans="1:2" s="101" customFormat="1" ht="33.450000000000003" customHeight="1" x14ac:dyDescent="0.3">
      <c r="A7" s="178" t="s">
        <v>19</v>
      </c>
      <c r="B7" s="179"/>
    </row>
    <row r="8" spans="1:2" s="101" customFormat="1" ht="33.450000000000003" customHeight="1" x14ac:dyDescent="0.3">
      <c r="A8" s="178" t="s">
        <v>20</v>
      </c>
      <c r="B8" s="179"/>
    </row>
    <row r="9" spans="1:2" ht="39.450000000000003" customHeight="1" x14ac:dyDescent="0.3">
      <c r="A9" s="180" t="s">
        <v>21</v>
      </c>
      <c r="B9" s="181"/>
    </row>
    <row r="10" spans="1:2" ht="16.2" thickBot="1" x14ac:dyDescent="0.35">
      <c r="A10" s="182" t="s">
        <v>22</v>
      </c>
      <c r="B10" s="183"/>
    </row>
  </sheetData>
  <mergeCells count="10">
    <mergeCell ref="A1:B1"/>
    <mergeCell ref="A3:B3"/>
    <mergeCell ref="A9:B9"/>
    <mergeCell ref="A10:B10"/>
    <mergeCell ref="A2:B2"/>
    <mergeCell ref="A7:B7"/>
    <mergeCell ref="A4:B4"/>
    <mergeCell ref="A5:B5"/>
    <mergeCell ref="A6:B6"/>
    <mergeCell ref="A8:B8"/>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5"/>
  <sheetViews>
    <sheetView showGridLines="0" workbookViewId="0">
      <selection activeCell="C29" sqref="C29"/>
    </sheetView>
  </sheetViews>
  <sheetFormatPr defaultColWidth="11.21875" defaultRowHeight="14.4" x14ac:dyDescent="0.3"/>
  <cols>
    <col min="1" max="2" width="11.21875" style="44"/>
    <col min="3" max="3" width="69" style="44" customWidth="1"/>
    <col min="4" max="4" width="40.44140625" style="44" customWidth="1"/>
    <col min="5" max="5" width="33.21875" style="44" customWidth="1"/>
    <col min="6" max="16384" width="11.21875" style="44"/>
  </cols>
  <sheetData>
    <row r="1" spans="1:5" x14ac:dyDescent="0.3">
      <c r="A1" s="211" t="s">
        <v>23</v>
      </c>
      <c r="B1" s="212"/>
      <c r="C1" s="212"/>
      <c r="D1" s="212"/>
      <c r="E1" s="213"/>
    </row>
    <row r="2" spans="1:5" ht="15" thickBot="1" x14ac:dyDescent="0.35">
      <c r="A2" s="214"/>
      <c r="B2" s="215"/>
      <c r="C2" s="215"/>
      <c r="D2" s="215"/>
      <c r="E2" s="216"/>
    </row>
    <row r="3" spans="1:5" x14ac:dyDescent="0.3">
      <c r="A3" s="217" t="s">
        <v>24</v>
      </c>
      <c r="B3" s="218"/>
      <c r="C3" s="218"/>
      <c r="D3" s="218"/>
      <c r="E3" s="219"/>
    </row>
    <row r="4" spans="1:5" s="46" customFormat="1" ht="19.2" customHeight="1" x14ac:dyDescent="0.3">
      <c r="A4" s="220" t="s">
        <v>25</v>
      </c>
      <c r="B4" s="220"/>
      <c r="C4" s="54" t="s">
        <v>26</v>
      </c>
      <c r="D4" s="210"/>
      <c r="E4" s="210"/>
    </row>
    <row r="5" spans="1:5" s="46" customFormat="1" ht="19.2" customHeight="1" x14ac:dyDescent="0.3">
      <c r="A5" s="220"/>
      <c r="B5" s="220"/>
      <c r="C5" s="54" t="s">
        <v>27</v>
      </c>
      <c r="D5" s="210"/>
      <c r="E5" s="210"/>
    </row>
    <row r="6" spans="1:5" s="46" customFormat="1" ht="19.2" customHeight="1" x14ac:dyDescent="0.3">
      <c r="A6" s="220"/>
      <c r="B6" s="220"/>
      <c r="C6" s="54" t="s">
        <v>28</v>
      </c>
      <c r="D6" s="210"/>
      <c r="E6" s="210"/>
    </row>
    <row r="7" spans="1:5" s="46" customFormat="1" ht="19.2" customHeight="1" x14ac:dyDescent="0.3">
      <c r="A7" s="209" t="s">
        <v>29</v>
      </c>
      <c r="B7" s="209"/>
      <c r="C7" s="54" t="s">
        <v>30</v>
      </c>
      <c r="D7" s="210"/>
      <c r="E7" s="210"/>
    </row>
    <row r="8" spans="1:5" s="4" customFormat="1" ht="19.95" customHeight="1" x14ac:dyDescent="0.3">
      <c r="A8" s="209"/>
      <c r="B8" s="209"/>
      <c r="C8" s="54" t="s">
        <v>31</v>
      </c>
      <c r="D8" s="210"/>
      <c r="E8" s="210"/>
    </row>
    <row r="9" spans="1:5" s="4" customFormat="1" ht="19.95" customHeight="1" x14ac:dyDescent="0.3">
      <c r="A9" s="209"/>
      <c r="B9" s="209"/>
      <c r="C9" s="54" t="s">
        <v>32</v>
      </c>
      <c r="D9" s="210"/>
      <c r="E9" s="210"/>
    </row>
    <row r="10" spans="1:5" s="4" customFormat="1" ht="19.95" customHeight="1" x14ac:dyDescent="0.3">
      <c r="A10" s="209"/>
      <c r="B10" s="209"/>
      <c r="C10" s="54" t="s">
        <v>33</v>
      </c>
      <c r="D10" s="210"/>
      <c r="E10" s="210"/>
    </row>
    <row r="11" spans="1:5" s="4" customFormat="1" ht="19.95" customHeight="1" x14ac:dyDescent="0.3">
      <c r="A11" s="209" t="s">
        <v>34</v>
      </c>
      <c r="B11" s="209"/>
      <c r="C11" s="54" t="s">
        <v>35</v>
      </c>
      <c r="D11" s="210"/>
      <c r="E11" s="210"/>
    </row>
    <row r="12" spans="1:5" s="4" customFormat="1" ht="34.200000000000003" customHeight="1" x14ac:dyDescent="0.3">
      <c r="A12" s="209"/>
      <c r="B12" s="209"/>
      <c r="C12" s="55" t="s">
        <v>36</v>
      </c>
      <c r="D12" s="210"/>
      <c r="E12" s="210"/>
    </row>
    <row r="13" spans="1:5" s="4" customFormat="1" ht="19.95" customHeight="1" x14ac:dyDescent="0.3">
      <c r="A13" s="209" t="s">
        <v>37</v>
      </c>
      <c r="B13" s="209"/>
      <c r="C13" s="55" t="s">
        <v>38</v>
      </c>
      <c r="D13" s="195"/>
      <c r="E13" s="196"/>
    </row>
    <row r="14" spans="1:5" s="4" customFormat="1" ht="19.95" customHeight="1" x14ac:dyDescent="0.3">
      <c r="A14" s="209"/>
      <c r="B14" s="209"/>
      <c r="C14" s="55" t="s">
        <v>39</v>
      </c>
      <c r="D14" s="195"/>
      <c r="E14" s="196"/>
    </row>
    <row r="15" spans="1:5" s="4" customFormat="1" ht="19.95" customHeight="1" x14ac:dyDescent="0.3">
      <c r="A15" s="209"/>
      <c r="B15" s="209"/>
      <c r="C15" s="54" t="s">
        <v>40</v>
      </c>
      <c r="D15" s="210"/>
      <c r="E15" s="210"/>
    </row>
    <row r="16" spans="1:5" s="4" customFormat="1" ht="54.45" customHeight="1" x14ac:dyDescent="0.3">
      <c r="A16" s="209"/>
      <c r="B16" s="209"/>
      <c r="C16" s="55" t="s">
        <v>41</v>
      </c>
      <c r="D16" s="210"/>
      <c r="E16" s="210"/>
    </row>
    <row r="17" spans="1:5" ht="21" customHeight="1" x14ac:dyDescent="0.3">
      <c r="A17" s="209" t="s">
        <v>42</v>
      </c>
      <c r="B17" s="209"/>
      <c r="C17" s="55" t="s">
        <v>43</v>
      </c>
      <c r="D17" s="210"/>
      <c r="E17" s="210"/>
    </row>
    <row r="18" spans="1:5" ht="28.2" customHeight="1" x14ac:dyDescent="0.3">
      <c r="A18" s="209"/>
      <c r="B18" s="209"/>
      <c r="C18" s="55" t="s">
        <v>44</v>
      </c>
      <c r="D18" s="195"/>
      <c r="E18" s="196"/>
    </row>
    <row r="19" spans="1:5" ht="22.5" customHeight="1" x14ac:dyDescent="0.3">
      <c r="A19" s="209"/>
      <c r="B19" s="209"/>
      <c r="C19" s="55" t="s">
        <v>45</v>
      </c>
      <c r="D19" s="195"/>
      <c r="E19" s="196"/>
    </row>
    <row r="20" spans="1:5" ht="33.6" customHeight="1" thickBot="1" x14ac:dyDescent="0.35">
      <c r="A20" s="209"/>
      <c r="B20" s="209"/>
      <c r="C20" s="55" t="s">
        <v>46</v>
      </c>
      <c r="D20" s="210"/>
      <c r="E20" s="210"/>
    </row>
    <row r="21" spans="1:5" s="4" customFormat="1" ht="15" thickBot="1" x14ac:dyDescent="0.35">
      <c r="A21" s="186" t="s">
        <v>47</v>
      </c>
      <c r="B21" s="187"/>
      <c r="C21" s="187"/>
      <c r="D21" s="187"/>
      <c r="E21" s="201"/>
    </row>
    <row r="22" spans="1:5" ht="15" thickBot="1" x14ac:dyDescent="0.35">
      <c r="A22" s="19"/>
      <c r="B22" s="20"/>
      <c r="C22" s="51" t="s">
        <v>48</v>
      </c>
      <c r="D22" s="22" t="s">
        <v>49</v>
      </c>
      <c r="E22" s="23" t="s">
        <v>50</v>
      </c>
    </row>
    <row r="23" spans="1:5" s="4" customFormat="1" ht="31.2" customHeight="1" x14ac:dyDescent="0.3">
      <c r="A23" s="202"/>
      <c r="B23" s="197" t="s">
        <v>51</v>
      </c>
      <c r="C23" s="55" t="s">
        <v>52</v>
      </c>
      <c r="D23" s="60"/>
      <c r="E23" s="52"/>
    </row>
    <row r="24" spans="1:5" s="4" customFormat="1" ht="31.2" customHeight="1" x14ac:dyDescent="0.3">
      <c r="A24" s="202"/>
      <c r="B24" s="197"/>
      <c r="C24" s="55" t="s">
        <v>53</v>
      </c>
      <c r="D24" s="60"/>
      <c r="E24" s="52"/>
    </row>
    <row r="25" spans="1:5" s="4" customFormat="1" ht="41.4" x14ac:dyDescent="0.3">
      <c r="A25" s="202"/>
      <c r="B25" s="197"/>
      <c r="C25" s="55" t="s">
        <v>54</v>
      </c>
      <c r="D25" s="60"/>
      <c r="E25" s="52"/>
    </row>
    <row r="26" spans="1:5" s="4" customFormat="1" ht="33.450000000000003" customHeight="1" x14ac:dyDescent="0.3">
      <c r="A26" s="202"/>
      <c r="B26" s="197"/>
      <c r="C26" s="55" t="s">
        <v>55</v>
      </c>
      <c r="D26" s="60"/>
      <c r="E26" s="52"/>
    </row>
    <row r="27" spans="1:5" s="4" customFormat="1" ht="45.6" customHeight="1" x14ac:dyDescent="0.3">
      <c r="A27" s="202"/>
      <c r="B27" s="197"/>
      <c r="C27" s="55" t="s">
        <v>56</v>
      </c>
      <c r="D27" s="60"/>
      <c r="E27" s="52"/>
    </row>
    <row r="28" spans="1:5" s="4" customFormat="1" ht="45.6" customHeight="1" x14ac:dyDescent="0.3">
      <c r="A28" s="202"/>
      <c r="B28" s="197"/>
      <c r="C28" s="55" t="s">
        <v>57</v>
      </c>
      <c r="D28" s="60"/>
      <c r="E28" s="52"/>
    </row>
    <row r="29" spans="1:5" s="4" customFormat="1" ht="45.6" customHeight="1" x14ac:dyDescent="0.3">
      <c r="A29" s="202"/>
      <c r="B29" s="197"/>
      <c r="C29" s="55" t="s">
        <v>58</v>
      </c>
      <c r="D29" s="60"/>
      <c r="E29" s="52"/>
    </row>
    <row r="30" spans="1:5" s="4" customFormat="1" ht="45.6" customHeight="1" x14ac:dyDescent="0.3">
      <c r="A30" s="202"/>
      <c r="B30" s="197"/>
      <c r="C30" s="55" t="s">
        <v>59</v>
      </c>
      <c r="D30" s="60"/>
      <c r="E30" s="52"/>
    </row>
    <row r="31" spans="1:5" s="4" customFormat="1" ht="45.6" customHeight="1" x14ac:dyDescent="0.3">
      <c r="A31" s="202"/>
      <c r="B31" s="197"/>
      <c r="C31" s="55" t="s">
        <v>60</v>
      </c>
      <c r="D31" s="60"/>
      <c r="E31" s="52"/>
    </row>
    <row r="32" spans="1:5" s="4" customFormat="1" ht="45.6" customHeight="1" x14ac:dyDescent="0.3">
      <c r="A32" s="202"/>
      <c r="B32" s="197"/>
      <c r="C32" s="55" t="s">
        <v>61</v>
      </c>
      <c r="D32" s="60"/>
      <c r="E32" s="52"/>
    </row>
    <row r="33" spans="1:5" s="4" customFormat="1" ht="45.6" customHeight="1" x14ac:dyDescent="0.3">
      <c r="A33" s="202"/>
      <c r="B33" s="197"/>
      <c r="C33" s="55" t="s">
        <v>62</v>
      </c>
      <c r="D33" s="60"/>
      <c r="E33" s="52"/>
    </row>
    <row r="34" spans="1:5" s="4" customFormat="1" ht="62.7" customHeight="1" x14ac:dyDescent="0.3">
      <c r="A34" s="202"/>
      <c r="B34" s="197"/>
      <c r="C34" s="55" t="s">
        <v>63</v>
      </c>
      <c r="D34" s="60"/>
      <c r="E34" s="52"/>
    </row>
    <row r="35" spans="1:5" s="4" customFormat="1" ht="28.2" customHeight="1" x14ac:dyDescent="0.3">
      <c r="A35" s="202"/>
      <c r="B35" s="203" t="s">
        <v>64</v>
      </c>
      <c r="C35" s="55" t="s">
        <v>65</v>
      </c>
      <c r="D35" s="60"/>
      <c r="E35" s="52"/>
    </row>
    <row r="36" spans="1:5" s="4" customFormat="1" ht="21.45" customHeight="1" x14ac:dyDescent="0.3">
      <c r="A36" s="202"/>
      <c r="B36" s="204"/>
      <c r="C36" s="55" t="s">
        <v>66</v>
      </c>
      <c r="D36" s="60"/>
      <c r="E36" s="52"/>
    </row>
    <row r="37" spans="1:5" s="4" customFormat="1" ht="26.7" customHeight="1" x14ac:dyDescent="0.3">
      <c r="A37" s="202"/>
      <c r="B37" s="204"/>
      <c r="C37" s="55" t="s">
        <v>67</v>
      </c>
      <c r="D37" s="60"/>
      <c r="E37" s="52"/>
    </row>
    <row r="38" spans="1:5" s="4" customFormat="1" ht="26.7" customHeight="1" x14ac:dyDescent="0.3">
      <c r="A38" s="202"/>
      <c r="B38" s="204"/>
      <c r="C38" s="55" t="s">
        <v>68</v>
      </c>
      <c r="D38" s="60"/>
      <c r="E38" s="52"/>
    </row>
    <row r="39" spans="1:5" s="4" customFormat="1" ht="26.7" customHeight="1" x14ac:dyDescent="0.3">
      <c r="A39" s="202"/>
      <c r="B39" s="204"/>
      <c r="C39" s="55" t="s">
        <v>69</v>
      </c>
      <c r="D39" s="60"/>
      <c r="E39" s="52"/>
    </row>
    <row r="40" spans="1:5" s="4" customFormat="1" ht="21" customHeight="1" x14ac:dyDescent="0.3">
      <c r="A40" s="202"/>
      <c r="B40" s="205"/>
      <c r="C40" s="55" t="s">
        <v>70</v>
      </c>
      <c r="D40" s="60"/>
      <c r="E40" s="52"/>
    </row>
    <row r="41" spans="1:5" s="45" customFormat="1" ht="24" customHeight="1" x14ac:dyDescent="0.3">
      <c r="A41" s="202"/>
      <c r="B41" s="197" t="s">
        <v>71</v>
      </c>
      <c r="C41" s="55" t="s">
        <v>72</v>
      </c>
      <c r="D41" s="60"/>
      <c r="E41" s="56"/>
    </row>
    <row r="42" spans="1:5" s="45" customFormat="1" ht="39" customHeight="1" x14ac:dyDescent="0.3">
      <c r="A42" s="202"/>
      <c r="B42" s="197"/>
      <c r="C42" s="55" t="s">
        <v>73</v>
      </c>
      <c r="D42" s="60"/>
      <c r="E42" s="56"/>
    </row>
    <row r="43" spans="1:5" s="45" customFormat="1" ht="22.95" customHeight="1" x14ac:dyDescent="0.3">
      <c r="A43" s="202"/>
      <c r="B43" s="197"/>
      <c r="C43" s="55" t="s">
        <v>74</v>
      </c>
      <c r="D43" s="60"/>
      <c r="E43" s="56"/>
    </row>
    <row r="44" spans="1:5" s="45" customFormat="1" ht="22.95" customHeight="1" x14ac:dyDescent="0.3">
      <c r="A44" s="202"/>
      <c r="B44" s="197"/>
      <c r="C44" s="55" t="s">
        <v>75</v>
      </c>
      <c r="D44" s="60"/>
      <c r="E44" s="56"/>
    </row>
    <row r="45" spans="1:5" s="45" customFormat="1" ht="23.55" customHeight="1" x14ac:dyDescent="0.3">
      <c r="A45" s="202"/>
      <c r="B45" s="197"/>
      <c r="C45" s="55" t="s">
        <v>76</v>
      </c>
      <c r="D45" s="60"/>
      <c r="E45" s="56"/>
    </row>
    <row r="46" spans="1:5" s="45" customFormat="1" ht="24" customHeight="1" x14ac:dyDescent="0.3">
      <c r="A46" s="202"/>
      <c r="B46" s="197"/>
      <c r="C46" s="55" t="s">
        <v>77</v>
      </c>
      <c r="D46" s="60"/>
      <c r="E46" s="56"/>
    </row>
    <row r="47" spans="1:5" s="45" customFormat="1" ht="24" customHeight="1" x14ac:dyDescent="0.3">
      <c r="A47" s="202"/>
      <c r="B47" s="197"/>
      <c r="C47" s="55" t="s">
        <v>78</v>
      </c>
      <c r="D47" s="60"/>
      <c r="E47" s="56"/>
    </row>
    <row r="48" spans="1:5" s="45" customFormat="1" ht="24" customHeight="1" x14ac:dyDescent="0.3">
      <c r="A48" s="202"/>
      <c r="B48" s="197"/>
      <c r="C48" s="55" t="s">
        <v>79</v>
      </c>
      <c r="D48" s="60"/>
      <c r="E48" s="56"/>
    </row>
    <row r="49" spans="1:5" s="45" customFormat="1" ht="24" customHeight="1" x14ac:dyDescent="0.3">
      <c r="A49" s="202"/>
      <c r="B49" s="197"/>
      <c r="C49" s="55" t="s">
        <v>80</v>
      </c>
      <c r="D49" s="60"/>
      <c r="E49" s="56"/>
    </row>
    <row r="50" spans="1:5" s="4" customFormat="1" ht="30.45" customHeight="1" x14ac:dyDescent="0.3">
      <c r="A50" s="202"/>
      <c r="B50" s="206" t="s">
        <v>81</v>
      </c>
      <c r="C50" s="55" t="s">
        <v>82</v>
      </c>
      <c r="D50" s="60"/>
      <c r="E50" s="57"/>
    </row>
    <row r="51" spans="1:5" s="4" customFormat="1" ht="30.45" customHeight="1" x14ac:dyDescent="0.3">
      <c r="A51" s="202"/>
      <c r="B51" s="206"/>
      <c r="C51" s="55" t="s">
        <v>83</v>
      </c>
      <c r="D51" s="60"/>
      <c r="E51" s="57"/>
    </row>
    <row r="52" spans="1:5" s="4" customFormat="1" ht="30.45" customHeight="1" x14ac:dyDescent="0.3">
      <c r="A52" s="202"/>
      <c r="B52" s="206"/>
      <c r="C52" s="55" t="s">
        <v>84</v>
      </c>
      <c r="D52" s="60"/>
      <c r="E52" s="57"/>
    </row>
    <row r="53" spans="1:5" s="4" customFormat="1" ht="19.95" customHeight="1" x14ac:dyDescent="0.3">
      <c r="A53" s="202"/>
      <c r="B53" s="206"/>
      <c r="C53" s="55" t="s">
        <v>85</v>
      </c>
      <c r="D53" s="60"/>
      <c r="E53" s="57"/>
    </row>
    <row r="54" spans="1:5" s="4" customFormat="1" ht="19.2" customHeight="1" x14ac:dyDescent="0.3">
      <c r="A54" s="202"/>
      <c r="B54" s="207"/>
      <c r="C54" s="55" t="s">
        <v>86</v>
      </c>
      <c r="D54" s="60"/>
      <c r="E54" s="57"/>
    </row>
    <row r="55" spans="1:5" s="45" customFormat="1" ht="33.6" customHeight="1" x14ac:dyDescent="0.3">
      <c r="A55" s="202"/>
      <c r="B55" s="208"/>
      <c r="C55" s="59" t="s">
        <v>87</v>
      </c>
      <c r="D55" s="60"/>
      <c r="E55" s="58"/>
    </row>
    <row r="56" spans="1:5" s="4" customFormat="1" ht="21.45" customHeight="1" x14ac:dyDescent="0.3">
      <c r="A56" s="202"/>
      <c r="B56" s="197" t="s">
        <v>88</v>
      </c>
      <c r="C56" s="55" t="s">
        <v>89</v>
      </c>
      <c r="D56" s="60"/>
      <c r="E56" s="57"/>
    </row>
    <row r="57" spans="1:5" s="4" customFormat="1" ht="21.45" customHeight="1" x14ac:dyDescent="0.3">
      <c r="A57" s="202"/>
      <c r="B57" s="197"/>
      <c r="C57" s="55" t="s">
        <v>90</v>
      </c>
      <c r="D57" s="60"/>
      <c r="E57" s="57"/>
    </row>
    <row r="58" spans="1:5" s="4" customFormat="1" ht="21.45" customHeight="1" x14ac:dyDescent="0.3">
      <c r="A58" s="202"/>
      <c r="B58" s="197"/>
      <c r="C58" s="55" t="s">
        <v>91</v>
      </c>
      <c r="D58" s="43"/>
      <c r="E58" s="57"/>
    </row>
    <row r="59" spans="1:5" s="4" customFormat="1" ht="21.45" customHeight="1" x14ac:dyDescent="0.3">
      <c r="A59" s="202"/>
      <c r="B59" s="197"/>
      <c r="C59" s="61" t="s">
        <v>92</v>
      </c>
      <c r="D59" s="43"/>
      <c r="E59" s="57"/>
    </row>
    <row r="60" spans="1:5" s="4" customFormat="1" ht="21.45" customHeight="1" x14ac:dyDescent="0.3">
      <c r="A60" s="202"/>
      <c r="B60" s="197"/>
      <c r="C60" s="61" t="s">
        <v>93</v>
      </c>
      <c r="D60" s="43"/>
      <c r="E60" s="57"/>
    </row>
    <row r="61" spans="1:5" s="4" customFormat="1" ht="21.45" customHeight="1" x14ac:dyDescent="0.3">
      <c r="A61" s="202"/>
      <c r="B61" s="197"/>
      <c r="C61" s="61" t="s">
        <v>94</v>
      </c>
      <c r="D61" s="43"/>
      <c r="E61" s="57"/>
    </row>
    <row r="62" spans="1:5" s="4" customFormat="1" ht="21.45" customHeight="1" x14ac:dyDescent="0.3">
      <c r="A62" s="202"/>
      <c r="B62" s="197"/>
      <c r="C62" s="61" t="s">
        <v>95</v>
      </c>
      <c r="D62" s="43"/>
      <c r="E62" s="57"/>
    </row>
    <row r="63" spans="1:5" s="4" customFormat="1" ht="21.45" customHeight="1" x14ac:dyDescent="0.3">
      <c r="A63" s="202"/>
      <c r="B63" s="197"/>
      <c r="C63" s="55" t="s">
        <v>96</v>
      </c>
      <c r="D63" s="43"/>
      <c r="E63" s="57"/>
    </row>
    <row r="64" spans="1:5" s="4" customFormat="1" ht="28.95" customHeight="1" x14ac:dyDescent="0.3">
      <c r="A64" s="202"/>
      <c r="B64" s="197"/>
      <c r="C64" s="55" t="s">
        <v>97</v>
      </c>
      <c r="D64" s="43"/>
      <c r="E64" s="57"/>
    </row>
    <row r="65" spans="1:5" s="4" customFormat="1" ht="21.45" customHeight="1" x14ac:dyDescent="0.3">
      <c r="A65" s="202"/>
      <c r="B65" s="197"/>
      <c r="C65" s="55" t="s">
        <v>98</v>
      </c>
      <c r="D65" s="43"/>
      <c r="E65" s="57"/>
    </row>
    <row r="66" spans="1:5" s="4" customFormat="1" ht="21.45" customHeight="1" x14ac:dyDescent="0.3">
      <c r="A66" s="202"/>
      <c r="B66" s="197"/>
      <c r="C66" s="18" t="s">
        <v>99</v>
      </c>
      <c r="D66" s="43"/>
      <c r="E66" s="57"/>
    </row>
    <row r="67" spans="1:5" s="4" customFormat="1" ht="21.45" customHeight="1" x14ac:dyDescent="0.3">
      <c r="A67" s="202"/>
      <c r="B67" s="197"/>
      <c r="C67" s="18" t="s">
        <v>100</v>
      </c>
      <c r="D67" s="43"/>
      <c r="E67" s="57"/>
    </row>
    <row r="68" spans="1:5" s="4" customFormat="1" ht="27" customHeight="1" x14ac:dyDescent="0.3">
      <c r="A68" s="202"/>
      <c r="B68" s="197"/>
      <c r="C68" s="18" t="s">
        <v>101</v>
      </c>
      <c r="D68" s="43"/>
      <c r="E68" s="57"/>
    </row>
    <row r="69" spans="1:5" s="4" customFormat="1" ht="27" customHeight="1" x14ac:dyDescent="0.3">
      <c r="A69" s="104"/>
      <c r="B69" s="197" t="s">
        <v>102</v>
      </c>
      <c r="C69" s="55" t="s">
        <v>103</v>
      </c>
      <c r="D69" s="42"/>
      <c r="E69" s="64"/>
    </row>
    <row r="70" spans="1:5" s="4" customFormat="1" ht="45" customHeight="1" x14ac:dyDescent="0.3">
      <c r="A70" s="104"/>
      <c r="B70" s="197"/>
      <c r="C70" s="55" t="s">
        <v>104</v>
      </c>
      <c r="D70" s="42"/>
      <c r="E70" s="64"/>
    </row>
    <row r="71" spans="1:5" s="4" customFormat="1" ht="55.95" customHeight="1" x14ac:dyDescent="0.3">
      <c r="A71" s="104"/>
      <c r="B71" s="197" t="s">
        <v>105</v>
      </c>
      <c r="C71" s="55" t="s">
        <v>106</v>
      </c>
      <c r="D71" s="42"/>
      <c r="E71" s="64"/>
    </row>
    <row r="72" spans="1:5" s="4" customFormat="1" ht="43.2" customHeight="1" thickBot="1" x14ac:dyDescent="0.35">
      <c r="A72" s="104"/>
      <c r="B72" s="197"/>
      <c r="C72" s="55" t="s">
        <v>107</v>
      </c>
      <c r="D72" s="42"/>
      <c r="E72" s="64"/>
    </row>
    <row r="73" spans="1:5" s="4" customFormat="1" ht="38.549999999999997" customHeight="1" x14ac:dyDescent="0.3">
      <c r="A73" s="198"/>
      <c r="B73" s="197" t="s">
        <v>108</v>
      </c>
      <c r="C73" s="79" t="s">
        <v>109</v>
      </c>
      <c r="D73" s="62"/>
      <c r="E73" s="15"/>
    </row>
    <row r="74" spans="1:5" s="4" customFormat="1" ht="38.549999999999997" customHeight="1" x14ac:dyDescent="0.3">
      <c r="A74" s="199"/>
      <c r="B74" s="197"/>
      <c r="C74" s="55" t="s">
        <v>110</v>
      </c>
      <c r="D74" s="65"/>
      <c r="E74" s="66"/>
    </row>
    <row r="75" spans="1:5" s="4" customFormat="1" ht="38.549999999999997" customHeight="1" x14ac:dyDescent="0.3">
      <c r="A75" s="199"/>
      <c r="B75" s="197"/>
      <c r="C75" s="55" t="s">
        <v>111</v>
      </c>
      <c r="D75" s="65"/>
      <c r="E75" s="66"/>
    </row>
    <row r="76" spans="1:5" s="4" customFormat="1" ht="28.95" customHeight="1" x14ac:dyDescent="0.3">
      <c r="A76" s="199"/>
      <c r="B76" s="197"/>
      <c r="C76" s="55" t="s">
        <v>112</v>
      </c>
      <c r="D76" s="65"/>
      <c r="E76" s="66"/>
    </row>
    <row r="77" spans="1:5" s="4" customFormat="1" ht="28.95" customHeight="1" x14ac:dyDescent="0.3">
      <c r="A77" s="199"/>
      <c r="B77" s="197"/>
      <c r="C77" s="55" t="s">
        <v>113</v>
      </c>
      <c r="D77" s="65"/>
      <c r="E77" s="66"/>
    </row>
    <row r="78" spans="1:5" s="4" customFormat="1" ht="28.95" customHeight="1" x14ac:dyDescent="0.3">
      <c r="A78" s="199"/>
      <c r="B78" s="197"/>
      <c r="C78" s="55" t="s">
        <v>114</v>
      </c>
      <c r="D78" s="63"/>
      <c r="E78" s="6"/>
    </row>
    <row r="79" spans="1:5" s="10" customFormat="1" ht="15" thickBot="1" x14ac:dyDescent="0.35">
      <c r="A79" s="14"/>
      <c r="B79" s="25"/>
      <c r="C79" s="26"/>
      <c r="D79" s="27"/>
    </row>
    <row r="80" spans="1:5" s="10" customFormat="1" ht="15" thickBot="1" x14ac:dyDescent="0.35">
      <c r="A80" s="186" t="s">
        <v>115</v>
      </c>
      <c r="B80" s="187"/>
      <c r="C80" s="187"/>
      <c r="D80" s="187"/>
      <c r="E80" s="187"/>
    </row>
    <row r="81" spans="1:5" s="50" customFormat="1" ht="22.2" customHeight="1" thickBot="1" x14ac:dyDescent="0.35">
      <c r="A81" s="47"/>
      <c r="B81" s="48"/>
      <c r="C81" s="49" t="s">
        <v>48</v>
      </c>
      <c r="D81" s="49" t="s">
        <v>116</v>
      </c>
      <c r="E81" s="49" t="s">
        <v>117</v>
      </c>
    </row>
    <row r="82" spans="1:5" s="4" customFormat="1" ht="28.95" customHeight="1" x14ac:dyDescent="0.3">
      <c r="A82" s="188" t="s">
        <v>118</v>
      </c>
      <c r="B82" s="191" t="s">
        <v>119</v>
      </c>
      <c r="C82" s="55" t="s">
        <v>120</v>
      </c>
      <c r="D82" s="55" t="s">
        <v>121</v>
      </c>
      <c r="E82" s="15"/>
    </row>
    <row r="83" spans="1:5" s="4" customFormat="1" ht="28.95" customHeight="1" x14ac:dyDescent="0.3">
      <c r="A83" s="189"/>
      <c r="B83" s="200"/>
      <c r="C83" s="55" t="s">
        <v>122</v>
      </c>
      <c r="D83" s="55" t="s">
        <v>121</v>
      </c>
      <c r="E83" s="6"/>
    </row>
    <row r="84" spans="1:5" s="4" customFormat="1" ht="28.95" customHeight="1" x14ac:dyDescent="0.3">
      <c r="A84" s="189"/>
      <c r="B84" s="193"/>
      <c r="C84" s="55" t="s">
        <v>123</v>
      </c>
      <c r="D84" s="55" t="s">
        <v>121</v>
      </c>
      <c r="E84" s="68"/>
    </row>
    <row r="85" spans="1:5" s="4" customFormat="1" ht="28.95" customHeight="1" x14ac:dyDescent="0.3">
      <c r="A85" s="189"/>
      <c r="B85" s="193"/>
      <c r="C85" s="55" t="s">
        <v>124</v>
      </c>
      <c r="D85" s="55" t="s">
        <v>121</v>
      </c>
      <c r="E85" s="68"/>
    </row>
    <row r="86" spans="1:5" s="4" customFormat="1" ht="28.95" customHeight="1" x14ac:dyDescent="0.3">
      <c r="A86" s="189"/>
      <c r="B86" s="193"/>
      <c r="C86" s="55" t="s">
        <v>125</v>
      </c>
      <c r="D86" s="55" t="s">
        <v>121</v>
      </c>
      <c r="E86" s="68"/>
    </row>
    <row r="87" spans="1:5" s="4" customFormat="1" ht="28.95" customHeight="1" thickBot="1" x14ac:dyDescent="0.35">
      <c r="A87" s="190"/>
      <c r="B87" s="194"/>
      <c r="C87" s="55" t="s">
        <v>108</v>
      </c>
      <c r="D87" s="55" t="s">
        <v>126</v>
      </c>
      <c r="E87" s="69"/>
    </row>
    <row r="88" spans="1:5" s="4" customFormat="1" ht="15" thickBot="1" x14ac:dyDescent="0.35">
      <c r="C88" s="44"/>
      <c r="D88" s="44"/>
      <c r="E88" s="5"/>
    </row>
    <row r="89" spans="1:5" ht="15" thickBot="1" x14ac:dyDescent="0.35">
      <c r="A89" s="186" t="s">
        <v>127</v>
      </c>
      <c r="B89" s="187"/>
      <c r="C89" s="187"/>
      <c r="D89" s="187"/>
      <c r="E89" s="187"/>
    </row>
    <row r="90" spans="1:5" ht="15" thickBot="1" x14ac:dyDescent="0.35">
      <c r="A90" s="47"/>
      <c r="B90" s="48"/>
      <c r="C90" s="49" t="s">
        <v>48</v>
      </c>
      <c r="D90" s="49" t="s">
        <v>128</v>
      </c>
      <c r="E90" s="49" t="s">
        <v>129</v>
      </c>
    </row>
    <row r="91" spans="1:5" x14ac:dyDescent="0.3">
      <c r="A91" s="188" t="s">
        <v>118</v>
      </c>
      <c r="B91" s="191" t="s">
        <v>130</v>
      </c>
      <c r="C91" s="70" t="s">
        <v>131</v>
      </c>
      <c r="D91" s="29"/>
      <c r="E91" s="15"/>
    </row>
    <row r="92" spans="1:5" x14ac:dyDescent="0.3">
      <c r="A92" s="189"/>
      <c r="B92" s="192"/>
      <c r="C92" s="71" t="s">
        <v>132</v>
      </c>
      <c r="D92" s="18"/>
      <c r="E92" s="6"/>
    </row>
    <row r="93" spans="1:5" ht="15" thickBot="1" x14ac:dyDescent="0.35">
      <c r="A93" s="189"/>
      <c r="B93" s="193"/>
      <c r="C93" s="72" t="s">
        <v>133</v>
      </c>
      <c r="D93" s="67"/>
      <c r="E93" s="68"/>
    </row>
    <row r="94" spans="1:5" ht="15" thickBot="1" x14ac:dyDescent="0.35">
      <c r="A94" s="189"/>
      <c r="B94" s="193"/>
      <c r="C94" s="72" t="s">
        <v>134</v>
      </c>
      <c r="D94" s="67"/>
      <c r="E94" s="68"/>
    </row>
    <row r="95" spans="1:5" ht="15" thickBot="1" x14ac:dyDescent="0.35">
      <c r="A95" s="190"/>
      <c r="B95" s="194"/>
      <c r="C95" s="72" t="s">
        <v>135</v>
      </c>
      <c r="D95" s="21"/>
      <c r="E95" s="24"/>
    </row>
  </sheetData>
  <mergeCells count="41">
    <mergeCell ref="A11:B12"/>
    <mergeCell ref="D11:E11"/>
    <mergeCell ref="D12:E12"/>
    <mergeCell ref="A1:E2"/>
    <mergeCell ref="A3:E3"/>
    <mergeCell ref="A4:B6"/>
    <mergeCell ref="D4:E4"/>
    <mergeCell ref="D5:E5"/>
    <mergeCell ref="D6:E6"/>
    <mergeCell ref="A7:B10"/>
    <mergeCell ref="D7:E7"/>
    <mergeCell ref="D8:E8"/>
    <mergeCell ref="D9:E9"/>
    <mergeCell ref="D10:E10"/>
    <mergeCell ref="D13:E13"/>
    <mergeCell ref="D15:E15"/>
    <mergeCell ref="D16:E16"/>
    <mergeCell ref="A17:B20"/>
    <mergeCell ref="D17:E17"/>
    <mergeCell ref="D20:E20"/>
    <mergeCell ref="B35:B40"/>
    <mergeCell ref="B41:B49"/>
    <mergeCell ref="B50:B55"/>
    <mergeCell ref="B56:B68"/>
    <mergeCell ref="A13:B16"/>
    <mergeCell ref="A89:E89"/>
    <mergeCell ref="A91:A95"/>
    <mergeCell ref="B91:B95"/>
    <mergeCell ref="D14:E14"/>
    <mergeCell ref="D18:E18"/>
    <mergeCell ref="D19:E19"/>
    <mergeCell ref="B69:B70"/>
    <mergeCell ref="B71:B72"/>
    <mergeCell ref="A73:A78"/>
    <mergeCell ref="B73:B78"/>
    <mergeCell ref="A80:E80"/>
    <mergeCell ref="A82:A87"/>
    <mergeCell ref="B82:B87"/>
    <mergeCell ref="A21:E21"/>
    <mergeCell ref="A23:A68"/>
    <mergeCell ref="B23:B34"/>
  </mergeCells>
  <pageMargins left="0.25" right="0.25" top="0.75" bottom="0.75" header="0.3" footer="0.3"/>
  <pageSetup paperSize="9" scale="6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'C:\Users\ISE8406\OneDrive - MDLZ\Pasteurisers\[Non Dairy Batch Pasteurizer Validation Protocol Draft June 2020 v0.xlsx]Sheet3'!#REF!</xm:f>
          </x14:formula1>
          <xm:sqref>D79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4"/>
  <sheetViews>
    <sheetView showGridLines="0" zoomScale="90" zoomScaleNormal="90" workbookViewId="0">
      <selection activeCell="C27" sqref="C27"/>
    </sheetView>
  </sheetViews>
  <sheetFormatPr defaultColWidth="11.21875" defaultRowHeight="14.4" x14ac:dyDescent="0.3"/>
  <cols>
    <col min="1" max="2" width="11.21875" style="44"/>
    <col min="3" max="3" width="69" style="44" customWidth="1"/>
    <col min="4" max="4" width="40.44140625" style="44" customWidth="1"/>
    <col min="5" max="5" width="33.21875" style="44" customWidth="1"/>
    <col min="6" max="16384" width="11.21875" style="44"/>
  </cols>
  <sheetData>
    <row r="1" spans="1:5" x14ac:dyDescent="0.3">
      <c r="A1" s="211" t="s">
        <v>136</v>
      </c>
      <c r="B1" s="212"/>
      <c r="C1" s="212"/>
      <c r="D1" s="212"/>
      <c r="E1" s="213"/>
    </row>
    <row r="2" spans="1:5" ht="15" thickBot="1" x14ac:dyDescent="0.35">
      <c r="A2" s="214"/>
      <c r="B2" s="215"/>
      <c r="C2" s="215"/>
      <c r="D2" s="215"/>
      <c r="E2" s="216"/>
    </row>
    <row r="3" spans="1:5" x14ac:dyDescent="0.3">
      <c r="A3" s="217" t="s">
        <v>137</v>
      </c>
      <c r="B3" s="218"/>
      <c r="C3" s="218"/>
      <c r="D3" s="218"/>
      <c r="E3" s="219"/>
    </row>
    <row r="4" spans="1:5" ht="21" customHeight="1" x14ac:dyDescent="0.3">
      <c r="A4" s="209" t="s">
        <v>138</v>
      </c>
      <c r="B4" s="209"/>
      <c r="C4" s="55" t="s">
        <v>139</v>
      </c>
      <c r="D4" s="210"/>
      <c r="E4" s="210"/>
    </row>
    <row r="5" spans="1:5" ht="28.2" customHeight="1" x14ac:dyDescent="0.3">
      <c r="A5" s="209"/>
      <c r="B5" s="209"/>
      <c r="C5" s="55" t="s">
        <v>44</v>
      </c>
      <c r="D5" s="195"/>
      <c r="E5" s="196"/>
    </row>
    <row r="6" spans="1:5" ht="22.5" customHeight="1" x14ac:dyDescent="0.3">
      <c r="A6" s="209"/>
      <c r="B6" s="209"/>
      <c r="C6" s="55" t="s">
        <v>140</v>
      </c>
      <c r="D6" s="195"/>
      <c r="E6" s="196"/>
    </row>
    <row r="7" spans="1:5" ht="33.6" customHeight="1" thickBot="1" x14ac:dyDescent="0.35">
      <c r="A7" s="209"/>
      <c r="B7" s="209"/>
      <c r="C7" s="55" t="s">
        <v>46</v>
      </c>
      <c r="D7" s="210"/>
      <c r="E7" s="210"/>
    </row>
    <row r="8" spans="1:5" s="4" customFormat="1" ht="15" thickBot="1" x14ac:dyDescent="0.35">
      <c r="A8" s="186" t="s">
        <v>141</v>
      </c>
      <c r="B8" s="187"/>
      <c r="C8" s="187"/>
      <c r="D8" s="187"/>
      <c r="E8" s="201"/>
    </row>
    <row r="9" spans="1:5" ht="15" thickBot="1" x14ac:dyDescent="0.35">
      <c r="A9" s="19"/>
      <c r="B9" s="20"/>
      <c r="C9" s="51" t="s">
        <v>48</v>
      </c>
      <c r="D9" s="22" t="s">
        <v>49</v>
      </c>
      <c r="E9" s="23" t="s">
        <v>50</v>
      </c>
    </row>
    <row r="10" spans="1:5" s="4" customFormat="1" ht="45.6" customHeight="1" x14ac:dyDescent="0.3">
      <c r="A10" s="202"/>
      <c r="B10" s="197"/>
      <c r="C10" s="55" t="s">
        <v>142</v>
      </c>
      <c r="D10" s="60"/>
      <c r="E10" s="52"/>
    </row>
    <row r="11" spans="1:5" s="4" customFormat="1" ht="45.6" customHeight="1" x14ac:dyDescent="0.3">
      <c r="A11" s="202"/>
      <c r="B11" s="197"/>
      <c r="C11" s="55" t="s">
        <v>143</v>
      </c>
      <c r="D11" s="60"/>
      <c r="E11" s="52"/>
    </row>
    <row r="12" spans="1:5" s="4" customFormat="1" ht="55.5" customHeight="1" x14ac:dyDescent="0.3">
      <c r="A12" s="202"/>
      <c r="B12" s="197"/>
      <c r="C12" s="55" t="s">
        <v>144</v>
      </c>
      <c r="D12" s="60"/>
      <c r="E12" s="52"/>
    </row>
    <row r="13" spans="1:5" s="4" customFormat="1" ht="45.6" customHeight="1" x14ac:dyDescent="0.3">
      <c r="A13" s="202"/>
      <c r="B13" s="197"/>
      <c r="C13" s="55" t="s">
        <v>145</v>
      </c>
      <c r="D13" s="60"/>
      <c r="E13" s="52"/>
    </row>
    <row r="14" spans="1:5" s="4" customFormat="1" ht="45.6" customHeight="1" x14ac:dyDescent="0.3">
      <c r="A14" s="202"/>
      <c r="B14" s="197"/>
      <c r="C14" s="55" t="s">
        <v>146</v>
      </c>
      <c r="D14" s="60"/>
      <c r="E14" s="52"/>
    </row>
    <row r="15" spans="1:5" s="4" customFormat="1" ht="62.7" customHeight="1" x14ac:dyDescent="0.3">
      <c r="A15" s="202"/>
      <c r="B15" s="197"/>
      <c r="C15" s="55" t="s">
        <v>147</v>
      </c>
      <c r="D15" s="60"/>
      <c r="E15" s="52"/>
    </row>
    <row r="16" spans="1:5" s="4" customFormat="1" ht="62.7" customHeight="1" x14ac:dyDescent="0.3">
      <c r="A16" s="202"/>
      <c r="B16" s="203" t="s">
        <v>148</v>
      </c>
      <c r="C16" s="55" t="s">
        <v>149</v>
      </c>
      <c r="D16" s="60"/>
      <c r="E16" s="52"/>
    </row>
    <row r="17" spans="1:5" s="4" customFormat="1" ht="39" customHeight="1" x14ac:dyDescent="0.3">
      <c r="A17" s="202"/>
      <c r="B17" s="204"/>
      <c r="C17" s="55" t="s">
        <v>150</v>
      </c>
      <c r="D17" s="60"/>
      <c r="E17" s="52"/>
    </row>
    <row r="18" spans="1:5" s="4" customFormat="1" ht="62.7" customHeight="1" x14ac:dyDescent="0.3">
      <c r="A18" s="202"/>
      <c r="B18" s="205"/>
      <c r="C18" s="55" t="s">
        <v>151</v>
      </c>
      <c r="D18" s="60"/>
      <c r="E18" s="52"/>
    </row>
    <row r="19" spans="1:5" s="4" customFormat="1" ht="92.7" customHeight="1" x14ac:dyDescent="0.3">
      <c r="A19" s="202"/>
      <c r="B19" s="105" t="s">
        <v>81</v>
      </c>
      <c r="C19" s="55" t="s">
        <v>152</v>
      </c>
      <c r="D19" s="60"/>
      <c r="E19" s="57"/>
    </row>
    <row r="20" spans="1:5" s="4" customFormat="1" ht="21.45" customHeight="1" x14ac:dyDescent="0.3">
      <c r="A20" s="202"/>
      <c r="B20" s="197" t="s">
        <v>88</v>
      </c>
      <c r="C20" s="55" t="s">
        <v>91</v>
      </c>
      <c r="D20" s="60"/>
      <c r="E20" s="57"/>
    </row>
    <row r="21" spans="1:5" s="4" customFormat="1" ht="21.45" customHeight="1" x14ac:dyDescent="0.3">
      <c r="A21" s="202"/>
      <c r="B21" s="197"/>
      <c r="C21" s="61" t="s">
        <v>92</v>
      </c>
      <c r="D21" s="43"/>
      <c r="E21" s="57"/>
    </row>
    <row r="22" spans="1:5" s="4" customFormat="1" ht="21.45" customHeight="1" x14ac:dyDescent="0.3">
      <c r="A22" s="202"/>
      <c r="B22" s="197"/>
      <c r="C22" s="61" t="s">
        <v>93</v>
      </c>
      <c r="D22" s="43"/>
      <c r="E22" s="57"/>
    </row>
    <row r="23" spans="1:5" s="4" customFormat="1" ht="21.45" customHeight="1" x14ac:dyDescent="0.3">
      <c r="A23" s="202"/>
      <c r="B23" s="197"/>
      <c r="C23" s="61" t="s">
        <v>153</v>
      </c>
      <c r="D23" s="43"/>
      <c r="E23" s="57"/>
    </row>
    <row r="24" spans="1:5" s="4" customFormat="1" ht="21.45" customHeight="1" x14ac:dyDescent="0.3">
      <c r="A24" s="202"/>
      <c r="B24" s="197"/>
      <c r="C24" s="61" t="s">
        <v>94</v>
      </c>
      <c r="D24" s="43"/>
      <c r="E24" s="57"/>
    </row>
    <row r="25" spans="1:5" s="4" customFormat="1" ht="21.45" customHeight="1" x14ac:dyDescent="0.3">
      <c r="A25" s="202"/>
      <c r="B25" s="197"/>
      <c r="C25" s="61" t="s">
        <v>95</v>
      </c>
      <c r="D25" s="43"/>
      <c r="E25" s="57"/>
    </row>
    <row r="26" spans="1:5" s="4" customFormat="1" ht="21.45" customHeight="1" x14ac:dyDescent="0.3">
      <c r="A26" s="202"/>
      <c r="B26" s="197"/>
      <c r="C26" s="55" t="s">
        <v>96</v>
      </c>
      <c r="D26" s="43"/>
      <c r="E26" s="57"/>
    </row>
    <row r="27" spans="1:5" s="4" customFormat="1" ht="28.95" customHeight="1" x14ac:dyDescent="0.3">
      <c r="A27" s="202"/>
      <c r="B27" s="197"/>
      <c r="C27" s="55" t="s">
        <v>154</v>
      </c>
      <c r="D27" s="43"/>
      <c r="E27" s="57"/>
    </row>
    <row r="28" spans="1:5" s="4" customFormat="1" ht="21.45" customHeight="1" x14ac:dyDescent="0.3">
      <c r="A28" s="202"/>
      <c r="B28" s="197"/>
      <c r="C28" s="55" t="s">
        <v>155</v>
      </c>
      <c r="D28" s="43"/>
      <c r="E28" s="57"/>
    </row>
    <row r="29" spans="1:5" s="4" customFormat="1" ht="21.45" customHeight="1" x14ac:dyDescent="0.3">
      <c r="A29" s="202"/>
      <c r="B29" s="197"/>
      <c r="C29" s="18" t="s">
        <v>156</v>
      </c>
      <c r="D29" s="43"/>
      <c r="E29" s="57"/>
    </row>
    <row r="30" spans="1:5" s="4" customFormat="1" ht="21.45" customHeight="1" x14ac:dyDescent="0.3">
      <c r="A30" s="202"/>
      <c r="B30" s="197"/>
      <c r="C30" s="18" t="s">
        <v>157</v>
      </c>
      <c r="D30" s="43"/>
      <c r="E30" s="57"/>
    </row>
    <row r="31" spans="1:5" s="4" customFormat="1" ht="27" customHeight="1" x14ac:dyDescent="0.3">
      <c r="A31" s="202"/>
      <c r="B31" s="197"/>
      <c r="C31" s="18" t="s">
        <v>101</v>
      </c>
      <c r="D31" s="43"/>
      <c r="E31" s="57"/>
    </row>
    <row r="32" spans="1:5" s="4" customFormat="1" ht="27" customHeight="1" x14ac:dyDescent="0.3">
      <c r="A32" s="104"/>
      <c r="B32" s="197" t="s">
        <v>158</v>
      </c>
      <c r="C32" s="55" t="s">
        <v>159</v>
      </c>
      <c r="D32" s="42"/>
      <c r="E32" s="64"/>
    </row>
    <row r="33" spans="1:5" s="4" customFormat="1" ht="27" customHeight="1" x14ac:dyDescent="0.3">
      <c r="A33" s="104"/>
      <c r="B33" s="197"/>
      <c r="C33" s="55" t="s">
        <v>160</v>
      </c>
      <c r="D33" s="42"/>
      <c r="E33" s="64"/>
    </row>
    <row r="34" spans="1:5" s="4" customFormat="1" ht="27" customHeight="1" x14ac:dyDescent="0.3">
      <c r="A34" s="104"/>
      <c r="B34" s="197"/>
      <c r="C34" s="55" t="s">
        <v>161</v>
      </c>
      <c r="D34" s="42"/>
      <c r="E34" s="64"/>
    </row>
    <row r="35" spans="1:5" s="10" customFormat="1" ht="15" thickBot="1" x14ac:dyDescent="0.35">
      <c r="A35" s="14"/>
      <c r="B35" s="25"/>
      <c r="C35" s="26"/>
      <c r="D35" s="27"/>
    </row>
    <row r="36" spans="1:5" s="10" customFormat="1" ht="15" thickBot="1" x14ac:dyDescent="0.35">
      <c r="A36" s="186" t="s">
        <v>162</v>
      </c>
      <c r="B36" s="187"/>
      <c r="C36" s="187"/>
      <c r="D36" s="187"/>
      <c r="E36" s="201"/>
    </row>
    <row r="37" spans="1:5" s="50" customFormat="1" ht="22.2" customHeight="1" thickBot="1" x14ac:dyDescent="0.35">
      <c r="A37" s="47"/>
      <c r="B37" s="48"/>
      <c r="C37" s="49" t="s">
        <v>48</v>
      </c>
      <c r="D37" s="49" t="s">
        <v>116</v>
      </c>
      <c r="E37" s="91" t="s">
        <v>117</v>
      </c>
    </row>
    <row r="38" spans="1:5" s="4" customFormat="1" ht="28.95" customHeight="1" x14ac:dyDescent="0.3">
      <c r="A38" s="188" t="s">
        <v>118</v>
      </c>
      <c r="B38" s="191" t="s">
        <v>119</v>
      </c>
      <c r="C38" s="55" t="s">
        <v>120</v>
      </c>
      <c r="D38" s="55" t="s">
        <v>121</v>
      </c>
      <c r="E38" s="92"/>
    </row>
    <row r="39" spans="1:5" s="4" customFormat="1" ht="28.95" customHeight="1" x14ac:dyDescent="0.3">
      <c r="A39" s="189"/>
      <c r="B39" s="200"/>
      <c r="C39" s="55" t="s">
        <v>122</v>
      </c>
      <c r="D39" s="55" t="s">
        <v>121</v>
      </c>
      <c r="E39" s="93"/>
    </row>
    <row r="40" spans="1:5" s="4" customFormat="1" ht="28.95" customHeight="1" x14ac:dyDescent="0.3">
      <c r="A40" s="189"/>
      <c r="B40" s="193"/>
      <c r="C40" s="55" t="s">
        <v>163</v>
      </c>
      <c r="D40" s="55" t="s">
        <v>121</v>
      </c>
      <c r="E40" s="94"/>
    </row>
    <row r="41" spans="1:5" s="4" customFormat="1" ht="28.95" customHeight="1" x14ac:dyDescent="0.3">
      <c r="A41" s="189"/>
      <c r="B41" s="193"/>
      <c r="C41" s="55" t="s">
        <v>164</v>
      </c>
      <c r="D41" s="55" t="s">
        <v>121</v>
      </c>
      <c r="E41" s="94"/>
    </row>
    <row r="42" spans="1:5" s="4" customFormat="1" ht="28.95" customHeight="1" x14ac:dyDescent="0.3">
      <c r="A42" s="189"/>
      <c r="B42" s="193"/>
      <c r="C42" s="55" t="s">
        <v>165</v>
      </c>
      <c r="D42" s="55" t="s">
        <v>121</v>
      </c>
      <c r="E42" s="94"/>
    </row>
    <row r="43" spans="1:5" s="4" customFormat="1" ht="28.95" customHeight="1" thickBot="1" x14ac:dyDescent="0.35">
      <c r="A43" s="190"/>
      <c r="B43" s="194"/>
      <c r="C43" s="95" t="s">
        <v>108</v>
      </c>
      <c r="D43" s="95" t="s">
        <v>126</v>
      </c>
      <c r="E43" s="96"/>
    </row>
    <row r="44" spans="1:5" s="4" customFormat="1" x14ac:dyDescent="0.3">
      <c r="C44" s="44"/>
      <c r="D44" s="44"/>
      <c r="E44" s="5"/>
    </row>
  </sheetData>
  <mergeCells count="16">
    <mergeCell ref="D7:E7"/>
    <mergeCell ref="A36:E36"/>
    <mergeCell ref="A38:A43"/>
    <mergeCell ref="B38:B43"/>
    <mergeCell ref="A1:E2"/>
    <mergeCell ref="A3:E3"/>
    <mergeCell ref="A10:A31"/>
    <mergeCell ref="B10:B15"/>
    <mergeCell ref="B20:B31"/>
    <mergeCell ref="D5:E5"/>
    <mergeCell ref="A4:B7"/>
    <mergeCell ref="D4:E4"/>
    <mergeCell ref="D6:E6"/>
    <mergeCell ref="A8:E8"/>
    <mergeCell ref="B32:B34"/>
    <mergeCell ref="B16:B18"/>
  </mergeCells>
  <pageMargins left="0.25" right="0.25" top="0.75" bottom="0.75" header="0.3" footer="0.3"/>
  <pageSetup paperSize="9" scale="6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Sheet3!$F$2:$F$3</xm:f>
          </x14:formula1>
          <xm:sqref>D35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3"/>
  <sheetViews>
    <sheetView showGridLines="0" topLeftCell="A16" workbookViewId="0">
      <selection activeCell="D21" sqref="D21:E21"/>
    </sheetView>
  </sheetViews>
  <sheetFormatPr defaultRowHeight="14.4" x14ac:dyDescent="0.3"/>
  <cols>
    <col min="3" max="3" width="47.77734375" customWidth="1"/>
    <col min="5" max="5" width="70.77734375" customWidth="1"/>
  </cols>
  <sheetData>
    <row r="1" spans="1:5" x14ac:dyDescent="0.3">
      <c r="A1" s="211" t="s">
        <v>166</v>
      </c>
      <c r="B1" s="212"/>
      <c r="C1" s="212"/>
      <c r="D1" s="212"/>
      <c r="E1" s="213"/>
    </row>
    <row r="2" spans="1:5" ht="15" thickBot="1" x14ac:dyDescent="0.35">
      <c r="A2" s="214"/>
      <c r="B2" s="215"/>
      <c r="C2" s="215"/>
      <c r="D2" s="215"/>
      <c r="E2" s="216"/>
    </row>
    <row r="3" spans="1:5" x14ac:dyDescent="0.3">
      <c r="A3" s="217" t="s">
        <v>167</v>
      </c>
      <c r="B3" s="218"/>
      <c r="C3" s="218"/>
      <c r="D3" s="218"/>
      <c r="E3" s="219"/>
    </row>
    <row r="4" spans="1:5" s="44" customFormat="1" ht="15" thickBot="1" x14ac:dyDescent="0.35">
      <c r="A4" s="236"/>
      <c r="B4" s="237"/>
      <c r="C4" s="238"/>
      <c r="D4" s="239" t="s">
        <v>168</v>
      </c>
      <c r="E4" s="240"/>
    </row>
    <row r="5" spans="1:5" ht="64.2" customHeight="1" x14ac:dyDescent="0.3">
      <c r="A5" s="232" t="s">
        <v>169</v>
      </c>
      <c r="B5" s="233"/>
      <c r="C5" s="81" t="s">
        <v>170</v>
      </c>
      <c r="D5" s="234"/>
      <c r="E5" s="235"/>
    </row>
    <row r="6" spans="1:5" s="44" customFormat="1" ht="64.2" customHeight="1" x14ac:dyDescent="0.3">
      <c r="A6" s="232"/>
      <c r="B6" s="233"/>
      <c r="C6" s="81" t="s">
        <v>171</v>
      </c>
      <c r="D6" s="195"/>
      <c r="E6" s="231"/>
    </row>
    <row r="7" spans="1:5" s="44" customFormat="1" ht="64.2" customHeight="1" x14ac:dyDescent="0.3">
      <c r="A7" s="232"/>
      <c r="B7" s="233"/>
      <c r="C7" s="81" t="s">
        <v>172</v>
      </c>
      <c r="D7" s="195"/>
      <c r="E7" s="231"/>
    </row>
    <row r="8" spans="1:5" ht="52.95" customHeight="1" x14ac:dyDescent="0.3">
      <c r="A8" s="221"/>
      <c r="B8" s="220"/>
      <c r="C8" s="54" t="s">
        <v>173</v>
      </c>
      <c r="D8" s="210"/>
      <c r="E8" s="222"/>
    </row>
    <row r="9" spans="1:5" ht="55.2" customHeight="1" x14ac:dyDescent="0.3">
      <c r="A9" s="221" t="s">
        <v>174</v>
      </c>
      <c r="B9" s="220"/>
      <c r="C9" s="55" t="s">
        <v>175</v>
      </c>
      <c r="D9" s="210"/>
      <c r="E9" s="222"/>
    </row>
    <row r="10" spans="1:5" ht="48" customHeight="1" x14ac:dyDescent="0.3">
      <c r="A10" s="221"/>
      <c r="B10" s="220"/>
      <c r="C10" s="55" t="s">
        <v>176</v>
      </c>
      <c r="D10" s="210"/>
      <c r="E10" s="222"/>
    </row>
    <row r="11" spans="1:5" ht="78.45" customHeight="1" x14ac:dyDescent="0.3">
      <c r="A11" s="221" t="s">
        <v>177</v>
      </c>
      <c r="B11" s="220"/>
      <c r="C11" s="54" t="s">
        <v>178</v>
      </c>
      <c r="D11" s="210"/>
      <c r="E11" s="222"/>
    </row>
    <row r="12" spans="1:5" ht="78" customHeight="1" x14ac:dyDescent="0.3">
      <c r="A12" s="227" t="s">
        <v>179</v>
      </c>
      <c r="B12" s="228"/>
      <c r="C12" s="55" t="s">
        <v>180</v>
      </c>
      <c r="D12" s="196"/>
      <c r="E12" s="222"/>
    </row>
    <row r="13" spans="1:5" s="44" customFormat="1" ht="86.55" customHeight="1" x14ac:dyDescent="0.3">
      <c r="A13" s="229"/>
      <c r="B13" s="230"/>
      <c r="C13" s="55" t="s">
        <v>181</v>
      </c>
      <c r="D13" s="195"/>
      <c r="E13" s="231"/>
    </row>
    <row r="14" spans="1:5" s="44" customFormat="1" ht="69.45" customHeight="1" x14ac:dyDescent="0.3">
      <c r="A14" s="229"/>
      <c r="B14" s="230"/>
      <c r="C14" s="55" t="s">
        <v>182</v>
      </c>
      <c r="D14" s="195"/>
      <c r="E14" s="231"/>
    </row>
    <row r="15" spans="1:5" s="44" customFormat="1" ht="49.2" customHeight="1" x14ac:dyDescent="0.3">
      <c r="A15" s="229"/>
      <c r="B15" s="230"/>
      <c r="C15" s="55" t="s">
        <v>183</v>
      </c>
      <c r="D15" s="195"/>
      <c r="E15" s="231"/>
    </row>
    <row r="16" spans="1:5" s="44" customFormat="1" ht="49.2" customHeight="1" x14ac:dyDescent="0.3">
      <c r="A16" s="229"/>
      <c r="B16" s="230"/>
      <c r="C16" s="55" t="s">
        <v>184</v>
      </c>
      <c r="D16" s="195"/>
      <c r="E16" s="231"/>
    </row>
    <row r="17" spans="1:5" s="44" customFormat="1" ht="49.2" customHeight="1" x14ac:dyDescent="0.3">
      <c r="A17" s="229"/>
      <c r="B17" s="230"/>
      <c r="C17" s="55" t="s">
        <v>185</v>
      </c>
      <c r="D17" s="195"/>
      <c r="E17" s="231"/>
    </row>
    <row r="18" spans="1:5" s="44" customFormat="1" ht="49.2" customHeight="1" x14ac:dyDescent="0.3">
      <c r="A18" s="229"/>
      <c r="B18" s="230"/>
      <c r="C18" s="55" t="s">
        <v>186</v>
      </c>
      <c r="D18" s="195"/>
      <c r="E18" s="231"/>
    </row>
    <row r="19" spans="1:5" s="44" customFormat="1" ht="49.2" customHeight="1" x14ac:dyDescent="0.3">
      <c r="A19" s="229"/>
      <c r="B19" s="230"/>
      <c r="C19" s="55" t="s">
        <v>187</v>
      </c>
      <c r="D19" s="195"/>
      <c r="E19" s="231"/>
    </row>
    <row r="20" spans="1:5" s="44" customFormat="1" ht="60.45" customHeight="1" x14ac:dyDescent="0.3">
      <c r="A20" s="229"/>
      <c r="B20" s="230"/>
      <c r="C20" s="55" t="s">
        <v>188</v>
      </c>
      <c r="D20" s="210"/>
      <c r="E20" s="222"/>
    </row>
    <row r="21" spans="1:5" ht="60" customHeight="1" x14ac:dyDescent="0.3">
      <c r="A21" s="221" t="s">
        <v>189</v>
      </c>
      <c r="B21" s="220"/>
      <c r="C21" s="54" t="s">
        <v>190</v>
      </c>
      <c r="D21" s="210"/>
      <c r="E21" s="222"/>
    </row>
    <row r="22" spans="1:5" ht="60" customHeight="1" x14ac:dyDescent="0.3">
      <c r="A22" s="221" t="s">
        <v>191</v>
      </c>
      <c r="B22" s="220"/>
      <c r="C22" s="80" t="s">
        <v>192</v>
      </c>
      <c r="D22" s="210"/>
      <c r="E22" s="222"/>
    </row>
    <row r="23" spans="1:5" ht="75" customHeight="1" thickBot="1" x14ac:dyDescent="0.35">
      <c r="A23" s="223" t="s">
        <v>193</v>
      </c>
      <c r="B23" s="224"/>
      <c r="C23" s="82" t="s">
        <v>194</v>
      </c>
      <c r="D23" s="225"/>
      <c r="E23" s="226"/>
    </row>
  </sheetData>
  <mergeCells count="30">
    <mergeCell ref="A1:E2"/>
    <mergeCell ref="A3:E3"/>
    <mergeCell ref="A5:B8"/>
    <mergeCell ref="D5:E5"/>
    <mergeCell ref="D8:E8"/>
    <mergeCell ref="A4:C4"/>
    <mergeCell ref="D4:E4"/>
    <mergeCell ref="D6:E6"/>
    <mergeCell ref="D7:E7"/>
    <mergeCell ref="A12:B20"/>
    <mergeCell ref="A9:B10"/>
    <mergeCell ref="D9:E9"/>
    <mergeCell ref="D10:E10"/>
    <mergeCell ref="A11:B11"/>
    <mergeCell ref="D11:E11"/>
    <mergeCell ref="D12:E12"/>
    <mergeCell ref="D20:E20"/>
    <mergeCell ref="D14:E14"/>
    <mergeCell ref="D15:E15"/>
    <mergeCell ref="D13:E13"/>
    <mergeCell ref="D16:E16"/>
    <mergeCell ref="D17:E17"/>
    <mergeCell ref="D18:E18"/>
    <mergeCell ref="D19:E19"/>
    <mergeCell ref="A21:B21"/>
    <mergeCell ref="D21:E21"/>
    <mergeCell ref="A22:B22"/>
    <mergeCell ref="D22:E22"/>
    <mergeCell ref="A23:B23"/>
    <mergeCell ref="D23:E23"/>
  </mergeCells>
  <pageMargins left="0.25" right="0.25" top="0.75" bottom="0.75" header="0.3" footer="0.3"/>
  <pageSetup paperSize="9"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
  <sheetViews>
    <sheetView showGridLines="0" topLeftCell="A5" workbookViewId="0">
      <selection activeCell="B18" sqref="B18"/>
    </sheetView>
  </sheetViews>
  <sheetFormatPr defaultColWidth="8.77734375" defaultRowHeight="14.4" x14ac:dyDescent="0.3"/>
  <cols>
    <col min="1" max="1" width="71.77734375" style="44" customWidth="1"/>
    <col min="2" max="2" width="33.5546875" style="44" customWidth="1"/>
    <col min="3" max="3" width="28.21875" style="44" customWidth="1"/>
    <col min="4" max="4" width="30.44140625" style="44" customWidth="1"/>
    <col min="5" max="5" width="8.77734375" style="44"/>
    <col min="6" max="6" width="31.21875" style="44" customWidth="1"/>
    <col min="7" max="7" width="21.77734375" style="44" customWidth="1"/>
    <col min="8" max="8" width="20.44140625" style="44" customWidth="1"/>
    <col min="9" max="9" width="19.44140625" style="44" customWidth="1"/>
    <col min="10" max="16384" width="8.77734375" style="44"/>
  </cols>
  <sheetData>
    <row r="1" spans="1:6" x14ac:dyDescent="0.3">
      <c r="A1" s="241" t="s">
        <v>195</v>
      </c>
      <c r="B1" s="242"/>
      <c r="C1" s="242"/>
      <c r="D1" s="243"/>
      <c r="E1" s="99"/>
      <c r="F1" s="100"/>
    </row>
    <row r="2" spans="1:6" x14ac:dyDescent="0.3">
      <c r="A2" s="97"/>
      <c r="B2" s="90" t="s">
        <v>196</v>
      </c>
      <c r="C2" s="90" t="s">
        <v>197</v>
      </c>
      <c r="D2" s="98" t="s">
        <v>198</v>
      </c>
    </row>
    <row r="3" spans="1:6" ht="37.950000000000003" customHeight="1" x14ac:dyDescent="0.3">
      <c r="A3" s="102" t="s">
        <v>199</v>
      </c>
      <c r="B3" s="1"/>
      <c r="C3" s="1"/>
      <c r="D3" s="41"/>
    </row>
    <row r="4" spans="1:6" ht="39.450000000000003" customHeight="1" x14ac:dyDescent="0.3">
      <c r="A4" s="102" t="s">
        <v>200</v>
      </c>
      <c r="B4" s="1"/>
      <c r="C4" s="1"/>
      <c r="D4" s="41"/>
    </row>
    <row r="5" spans="1:6" ht="31.95" customHeight="1" x14ac:dyDescent="0.3">
      <c r="A5" s="102" t="s">
        <v>201</v>
      </c>
      <c r="B5" s="1"/>
      <c r="C5" s="1"/>
      <c r="D5" s="41"/>
    </row>
    <row r="6" spans="1:6" ht="36.450000000000003" customHeight="1" x14ac:dyDescent="0.3">
      <c r="A6" s="102" t="s">
        <v>202</v>
      </c>
      <c r="B6" s="1"/>
      <c r="C6" s="1"/>
      <c r="D6" s="41"/>
    </row>
    <row r="7" spans="1:6" ht="25.95" customHeight="1" x14ac:dyDescent="0.3">
      <c r="A7" s="102" t="s">
        <v>203</v>
      </c>
      <c r="B7" s="1"/>
      <c r="C7" s="1"/>
      <c r="D7" s="41"/>
    </row>
    <row r="8" spans="1:6" ht="28.5" customHeight="1" x14ac:dyDescent="0.3">
      <c r="A8" s="102" t="s">
        <v>204</v>
      </c>
      <c r="B8" s="1"/>
      <c r="C8" s="1"/>
      <c r="D8" s="41"/>
    </row>
    <row r="9" spans="1:6" ht="25.95" customHeight="1" x14ac:dyDescent="0.3">
      <c r="A9" s="102" t="s">
        <v>205</v>
      </c>
      <c r="B9" s="1"/>
      <c r="C9" s="1"/>
      <c r="D9" s="41"/>
    </row>
    <row r="10" spans="1:6" ht="31.95" customHeight="1" thickBot="1" x14ac:dyDescent="0.35">
      <c r="A10" s="103" t="s">
        <v>206</v>
      </c>
      <c r="B10" s="78"/>
      <c r="C10" s="78"/>
      <c r="D10" s="2"/>
    </row>
  </sheetData>
  <mergeCells count="1">
    <mergeCell ref="A1:D1"/>
  </mergeCells>
  <pageMargins left="0.25" right="0.25" top="0.75" bottom="0.75" header="0.3" footer="0.3"/>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7"/>
  <sheetViews>
    <sheetView showGridLines="0" workbookViewId="0">
      <selection activeCell="F15" sqref="F15"/>
    </sheetView>
  </sheetViews>
  <sheetFormatPr defaultRowHeight="14.4" x14ac:dyDescent="0.3"/>
  <cols>
    <col min="1" max="1" width="8.77734375" style="44"/>
    <col min="2" max="2" width="11.77734375" customWidth="1"/>
    <col min="3" max="3" width="17.44140625" customWidth="1"/>
    <col min="4" max="4" width="17.21875" customWidth="1"/>
    <col min="5" max="5" width="19.77734375" customWidth="1"/>
  </cols>
  <sheetData>
    <row r="1" spans="2:5" s="44" customFormat="1" ht="15" thickBot="1" x14ac:dyDescent="0.35"/>
    <row r="2" spans="2:5" x14ac:dyDescent="0.3">
      <c r="B2" s="247" t="s">
        <v>207</v>
      </c>
      <c r="C2" s="248"/>
      <c r="D2" s="248"/>
      <c r="E2" s="249"/>
    </row>
    <row r="3" spans="2:5" x14ac:dyDescent="0.3">
      <c r="B3" s="244" t="s">
        <v>208</v>
      </c>
      <c r="C3" s="245"/>
      <c r="D3" s="245"/>
      <c r="E3" s="246"/>
    </row>
    <row r="4" spans="2:5" ht="30.45" customHeight="1" x14ac:dyDescent="0.3">
      <c r="B4" s="74" t="s">
        <v>93</v>
      </c>
      <c r="C4" s="73" t="s">
        <v>209</v>
      </c>
      <c r="D4" s="73" t="s">
        <v>210</v>
      </c>
      <c r="E4" s="75" t="s">
        <v>211</v>
      </c>
    </row>
    <row r="5" spans="2:5" x14ac:dyDescent="0.3">
      <c r="B5" s="76"/>
      <c r="C5" s="1"/>
      <c r="D5" s="1"/>
      <c r="E5" s="41"/>
    </row>
    <row r="6" spans="2:5" x14ac:dyDescent="0.3">
      <c r="B6" s="76"/>
      <c r="C6" s="1"/>
      <c r="D6" s="1"/>
      <c r="E6" s="41"/>
    </row>
    <row r="7" spans="2:5" x14ac:dyDescent="0.3">
      <c r="B7" s="76"/>
      <c r="C7" s="1"/>
      <c r="D7" s="1"/>
      <c r="E7" s="41"/>
    </row>
    <row r="8" spans="2:5" x14ac:dyDescent="0.3">
      <c r="B8" s="76"/>
      <c r="C8" s="1"/>
      <c r="D8" s="1"/>
      <c r="E8" s="41"/>
    </row>
    <row r="9" spans="2:5" x14ac:dyDescent="0.3">
      <c r="B9" s="76"/>
      <c r="C9" s="1"/>
      <c r="D9" s="1"/>
      <c r="E9" s="41"/>
    </row>
    <row r="10" spans="2:5" x14ac:dyDescent="0.3">
      <c r="B10" s="76"/>
      <c r="C10" s="1"/>
      <c r="D10" s="1"/>
      <c r="E10" s="41"/>
    </row>
    <row r="11" spans="2:5" x14ac:dyDescent="0.3">
      <c r="B11" s="76"/>
      <c r="C11" s="1"/>
      <c r="D11" s="1"/>
      <c r="E11" s="41"/>
    </row>
    <row r="12" spans="2:5" x14ac:dyDescent="0.3">
      <c r="B12" s="76"/>
      <c r="C12" s="1"/>
      <c r="D12" s="1"/>
      <c r="E12" s="41"/>
    </row>
    <row r="13" spans="2:5" x14ac:dyDescent="0.3">
      <c r="B13" s="76"/>
      <c r="C13" s="1"/>
      <c r="D13" s="1"/>
      <c r="E13" s="41"/>
    </row>
    <row r="14" spans="2:5" x14ac:dyDescent="0.3">
      <c r="B14" s="76"/>
      <c r="C14" s="1"/>
      <c r="D14" s="1"/>
      <c r="E14" s="41"/>
    </row>
    <row r="15" spans="2:5" x14ac:dyDescent="0.3">
      <c r="B15" s="76"/>
      <c r="C15" s="1"/>
      <c r="D15" s="1"/>
      <c r="E15" s="41"/>
    </row>
    <row r="16" spans="2:5" x14ac:dyDescent="0.3">
      <c r="B16" s="76"/>
      <c r="C16" s="1"/>
      <c r="D16" s="1"/>
      <c r="E16" s="41"/>
    </row>
    <row r="17" spans="2:5" x14ac:dyDescent="0.3">
      <c r="B17" s="76"/>
      <c r="C17" s="1"/>
      <c r="D17" s="1"/>
      <c r="E17" s="41"/>
    </row>
    <row r="18" spans="2:5" x14ac:dyDescent="0.3">
      <c r="B18" s="76"/>
      <c r="C18" s="1"/>
      <c r="D18" s="1"/>
      <c r="E18" s="41"/>
    </row>
    <row r="19" spans="2:5" x14ac:dyDescent="0.3">
      <c r="B19" s="76"/>
      <c r="C19" s="1"/>
      <c r="D19" s="1"/>
      <c r="E19" s="41"/>
    </row>
    <row r="20" spans="2:5" x14ac:dyDescent="0.3">
      <c r="B20" s="76"/>
      <c r="C20" s="1"/>
      <c r="D20" s="1"/>
      <c r="E20" s="41"/>
    </row>
    <row r="21" spans="2:5" x14ac:dyDescent="0.3">
      <c r="B21" s="76"/>
      <c r="C21" s="1"/>
      <c r="D21" s="1"/>
      <c r="E21" s="41"/>
    </row>
    <row r="22" spans="2:5" x14ac:dyDescent="0.3">
      <c r="B22" s="76"/>
      <c r="C22" s="1"/>
      <c r="D22" s="1"/>
      <c r="E22" s="41"/>
    </row>
    <row r="23" spans="2:5" x14ac:dyDescent="0.3">
      <c r="B23" s="76"/>
      <c r="C23" s="1"/>
      <c r="D23" s="1"/>
      <c r="E23" s="41"/>
    </row>
    <row r="24" spans="2:5" x14ac:dyDescent="0.3">
      <c r="B24" s="76"/>
      <c r="C24" s="1"/>
      <c r="D24" s="1"/>
      <c r="E24" s="41"/>
    </row>
    <row r="25" spans="2:5" x14ac:dyDescent="0.3">
      <c r="B25" s="76"/>
      <c r="C25" s="1"/>
      <c r="D25" s="1"/>
      <c r="E25" s="41"/>
    </row>
    <row r="26" spans="2:5" x14ac:dyDescent="0.3">
      <c r="B26" s="76"/>
      <c r="C26" s="1"/>
      <c r="D26" s="1"/>
      <c r="E26" s="41"/>
    </row>
    <row r="27" spans="2:5" ht="15" thickBot="1" x14ac:dyDescent="0.35">
      <c r="B27" s="77"/>
      <c r="C27" s="78"/>
      <c r="D27" s="78"/>
      <c r="E27" s="2"/>
    </row>
  </sheetData>
  <mergeCells count="2">
    <mergeCell ref="B3:E3"/>
    <mergeCell ref="B2:E2"/>
  </mergeCell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
  <sheetViews>
    <sheetView workbookViewId="0">
      <selection activeCell="E23" sqref="E22:E23"/>
    </sheetView>
  </sheetViews>
  <sheetFormatPr defaultRowHeight="14.4" x14ac:dyDescent="0.3"/>
  <cols>
    <col min="1" max="1" width="16.44140625" customWidth="1"/>
    <col min="2" max="2" width="20.77734375" customWidth="1"/>
  </cols>
  <sheetData>
    <row r="1" spans="1:19" x14ac:dyDescent="0.3">
      <c r="A1" s="250" t="s">
        <v>212</v>
      </c>
      <c r="B1" s="250"/>
      <c r="C1" s="250"/>
      <c r="D1" s="250"/>
      <c r="E1" s="250"/>
      <c r="F1" s="250"/>
      <c r="G1" s="250"/>
      <c r="H1" s="250"/>
      <c r="I1" s="250"/>
      <c r="J1" s="250"/>
      <c r="K1" s="250"/>
      <c r="L1" s="250"/>
      <c r="M1" s="250"/>
      <c r="N1" s="250"/>
      <c r="O1" s="250"/>
      <c r="P1" s="250"/>
      <c r="Q1" s="250"/>
      <c r="R1" s="250"/>
      <c r="S1" s="250"/>
    </row>
    <row r="2" spans="1:19" x14ac:dyDescent="0.3">
      <c r="A2" s="250"/>
      <c r="B2" s="250"/>
      <c r="C2" s="250"/>
      <c r="D2" s="250"/>
      <c r="E2" s="250"/>
      <c r="F2" s="250"/>
      <c r="G2" s="250"/>
      <c r="H2" s="250"/>
      <c r="I2" s="250"/>
      <c r="J2" s="250"/>
      <c r="K2" s="250"/>
      <c r="L2" s="250"/>
      <c r="M2" s="250"/>
      <c r="N2" s="250"/>
      <c r="O2" s="250"/>
      <c r="P2" s="250"/>
      <c r="Q2" s="250"/>
      <c r="R2" s="250"/>
      <c r="S2" s="250"/>
    </row>
    <row r="3" spans="1:19" x14ac:dyDescent="0.3">
      <c r="A3" s="250"/>
      <c r="B3" s="250"/>
      <c r="C3" s="250"/>
      <c r="D3" s="250"/>
      <c r="E3" s="250"/>
      <c r="F3" s="250"/>
      <c r="G3" s="250"/>
      <c r="H3" s="250"/>
      <c r="I3" s="250"/>
      <c r="J3" s="250"/>
      <c r="K3" s="250"/>
      <c r="L3" s="250"/>
      <c r="M3" s="250"/>
      <c r="N3" s="250"/>
      <c r="O3" s="250"/>
      <c r="P3" s="250"/>
      <c r="Q3" s="250"/>
      <c r="R3" s="250"/>
      <c r="S3" s="250"/>
    </row>
    <row r="4" spans="1:19" x14ac:dyDescent="0.3">
      <c r="A4" s="250"/>
      <c r="B4" s="250"/>
      <c r="C4" s="250"/>
      <c r="D4" s="250"/>
      <c r="E4" s="250"/>
      <c r="F4" s="250"/>
      <c r="G4" s="250"/>
      <c r="H4" s="250"/>
      <c r="I4" s="250"/>
      <c r="J4" s="250"/>
      <c r="K4" s="250"/>
      <c r="L4" s="250"/>
      <c r="M4" s="250"/>
      <c r="N4" s="250"/>
      <c r="O4" s="250"/>
      <c r="P4" s="250"/>
      <c r="Q4" s="250"/>
      <c r="R4" s="250"/>
      <c r="S4" s="250"/>
    </row>
    <row r="6" spans="1:19" x14ac:dyDescent="0.3">
      <c r="A6" s="44"/>
      <c r="B6" s="53"/>
      <c r="C6" s="44"/>
      <c r="D6" s="44"/>
      <c r="E6" s="44"/>
      <c r="F6" s="44"/>
      <c r="G6" s="44"/>
      <c r="H6" s="44"/>
      <c r="I6" s="44"/>
      <c r="J6" s="44"/>
      <c r="K6" s="44"/>
      <c r="L6" s="44"/>
      <c r="M6" s="44"/>
      <c r="N6" s="44"/>
      <c r="O6" s="44"/>
      <c r="P6" s="44"/>
      <c r="Q6" s="44"/>
      <c r="R6" s="44"/>
      <c r="S6" s="44"/>
    </row>
  </sheetData>
  <mergeCells count="1">
    <mergeCell ref="A1:S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
  <sheetViews>
    <sheetView workbookViewId="0">
      <selection sqref="A1:S3"/>
    </sheetView>
  </sheetViews>
  <sheetFormatPr defaultRowHeight="14.4" x14ac:dyDescent="0.3"/>
  <sheetData>
    <row r="1" spans="1:19" ht="31.2" customHeight="1" x14ac:dyDescent="0.3">
      <c r="A1" s="251" t="s">
        <v>213</v>
      </c>
      <c r="B1" s="252"/>
      <c r="C1" s="252"/>
      <c r="D1" s="252"/>
      <c r="E1" s="252"/>
      <c r="F1" s="252"/>
      <c r="G1" s="252"/>
      <c r="H1" s="252"/>
      <c r="I1" s="252"/>
      <c r="J1" s="252"/>
      <c r="K1" s="252"/>
      <c r="L1" s="252"/>
      <c r="M1" s="252"/>
      <c r="N1" s="252"/>
      <c r="O1" s="252"/>
      <c r="P1" s="252"/>
      <c r="Q1" s="252"/>
      <c r="R1" s="252"/>
      <c r="S1" s="252"/>
    </row>
    <row r="2" spans="1:19" x14ac:dyDescent="0.3">
      <c r="A2" s="252"/>
      <c r="B2" s="252"/>
      <c r="C2" s="252"/>
      <c r="D2" s="252"/>
      <c r="E2" s="252"/>
      <c r="F2" s="252"/>
      <c r="G2" s="252"/>
      <c r="H2" s="252"/>
      <c r="I2" s="252"/>
      <c r="J2" s="252"/>
      <c r="K2" s="252"/>
      <c r="L2" s="252"/>
      <c r="M2" s="252"/>
      <c r="N2" s="252"/>
      <c r="O2" s="252"/>
      <c r="P2" s="252"/>
      <c r="Q2" s="252"/>
      <c r="R2" s="252"/>
      <c r="S2" s="252"/>
    </row>
    <row r="3" spans="1:19" ht="34.950000000000003" customHeight="1" x14ac:dyDescent="0.3">
      <c r="A3" s="252"/>
      <c r="B3" s="252"/>
      <c r="C3" s="252"/>
      <c r="D3" s="252"/>
      <c r="E3" s="252"/>
      <c r="F3" s="252"/>
      <c r="G3" s="252"/>
      <c r="H3" s="252"/>
      <c r="I3" s="252"/>
      <c r="J3" s="252"/>
      <c r="K3" s="252"/>
      <c r="L3" s="252"/>
      <c r="M3" s="252"/>
      <c r="N3" s="252"/>
      <c r="O3" s="252"/>
      <c r="P3" s="252"/>
      <c r="Q3" s="252"/>
      <c r="R3" s="252"/>
      <c r="S3" s="252"/>
    </row>
  </sheetData>
  <mergeCells count="1">
    <mergeCell ref="A1:S3"/>
  </mergeCells>
  <pageMargins left="0.511811024" right="0.511811024" top="0.78740157499999996" bottom="0.78740157499999996" header="0.31496062000000002" footer="0.31496062000000002"/>
  <pageSetup paperSize="9" scale="8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FCBA8484F31E4D9DB3C27FBBDE94B5" ma:contentTypeVersion="13" ma:contentTypeDescription="Create a new document." ma:contentTypeScope="" ma:versionID="0bc6b31897c335dca49f555490b55d7b">
  <xsd:schema xmlns:xsd="http://www.w3.org/2001/XMLSchema" xmlns:xs="http://www.w3.org/2001/XMLSchema" xmlns:p="http://schemas.microsoft.com/office/2006/metadata/properties" xmlns:ns3="13323db8-ce56-4ed8-abb4-8228779e409f" xmlns:ns4="c5625004-06f9-46fd-8f7b-fdf05399e67b" targetNamespace="http://schemas.microsoft.com/office/2006/metadata/properties" ma:root="true" ma:fieldsID="d54d94d8ed5b69029b4efff08c4fc46a" ns3:_="" ns4:_="">
    <xsd:import namespace="13323db8-ce56-4ed8-abb4-8228779e409f"/>
    <xsd:import namespace="c5625004-06f9-46fd-8f7b-fdf05399e67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23db8-ce56-4ed8-abb4-8228779e40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625004-06f9-46fd-8f7b-fdf05399e67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BC0CA7-7E2D-45AF-89D1-4F710341378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5625004-06f9-46fd-8f7b-fdf05399e67b"/>
    <ds:schemaRef ds:uri="http://purl.org/dc/terms/"/>
    <ds:schemaRef ds:uri="http://schemas.openxmlformats.org/package/2006/metadata/core-properties"/>
    <ds:schemaRef ds:uri="13323db8-ce56-4ed8-abb4-8228779e409f"/>
    <ds:schemaRef ds:uri="http://www.w3.org/XML/1998/namespace"/>
    <ds:schemaRef ds:uri="http://purl.org/dc/dcmitype/"/>
  </ds:schemaRefs>
</ds:datastoreItem>
</file>

<file path=customXml/itemProps2.xml><?xml version="1.0" encoding="utf-8"?>
<ds:datastoreItem xmlns:ds="http://schemas.openxmlformats.org/officeDocument/2006/customXml" ds:itemID="{2BDD0C98-672E-4177-BACE-6B2BE54DF2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323db8-ce56-4ed8-abb4-8228779e409f"/>
    <ds:schemaRef ds:uri="c5625004-06f9-46fd-8f7b-fdf05399e6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E54F4E-4229-4357-9A32-C05D24444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Cover Page</vt:lpstr>
      <vt:lpstr>General Instructions</vt:lpstr>
      <vt:lpstr>I-Design evaluation (general)</vt:lpstr>
      <vt:lpstr>II- Design eval. (dairy only)</vt:lpstr>
      <vt:lpstr>III - Validation</vt:lpstr>
      <vt:lpstr>IV -Trial Result</vt:lpstr>
      <vt:lpstr>V- Record</vt:lpstr>
      <vt:lpstr>VI - Pasteuriser P&amp;ID </vt:lpstr>
      <vt:lpstr>VII - Vat Drawing</vt:lpstr>
      <vt:lpstr>VIII - Attachments</vt:lpstr>
      <vt:lpstr>IX - Equiv. Time and Temp Calc</vt:lpstr>
      <vt:lpstr>X - Validation flowchart</vt:lpstr>
      <vt:lpstr>Sheet3</vt:lpstr>
      <vt:lpstr>Unit Conversion Tab</vt:lpstr>
      <vt:lpstr>Sheet2</vt:lpstr>
      <vt:lpstr>Sheet12</vt:lpstr>
      <vt:lpstr>Sheet8</vt:lpstr>
      <vt:lpstr>Density calculation</vt:lpstr>
      <vt:lpstr>'Cover Page'!Print_Area</vt:lpstr>
      <vt:lpstr>'I-Design evaluation (general)'!Print_Area</vt:lpstr>
      <vt:lpstr>'II- Design eval. (dairy only)'!Print_Area</vt:lpstr>
      <vt:lpstr>'III - Validation'!Print_Area</vt:lpstr>
      <vt:lpstr>'IV -Trial Result'!Print_Area</vt:lpstr>
      <vt:lpstr>'V- Record'!Print_Area</vt:lpstr>
      <vt:lpstr>'VII - Vat Drawing'!Print_Area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2021-12-17T06:31:13Z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0x01010008FCBA8484F31E4D9DB3C27FBBDE94B5</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TaxKeyword">
    <vt:lpwstr/>
  </property>
  <property fmtid="{D5CDD505-2E9C-101B-9397-08002B2CF9AE}" pid="6" name="Sub Function Tag">
    <vt:lpwstr/>
  </property>
  <property fmtid="{D5CDD505-2E9C-101B-9397-08002B2CF9AE}" pid="7" name="Function Tag">
    <vt:lpwstr/>
  </property>
  <property fmtid="{D5CDD505-2E9C-101B-9397-08002B2CF9AE}" pid="8" name="Region Tag">
    <vt:lpwstr/>
  </property>
  <property fmtid="{D5CDD505-2E9C-101B-9397-08002B2CF9AE}" pid="9" name="Country Tag">
    <vt:lpwstr/>
  </property>
</Properties>
</file>